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73446CF0-C7F8-4396-9642-BEAA37EA12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238" i="1" l="1"/>
  <c r="F238" i="1" s="1"/>
  <c r="G238" i="1" s="1"/>
  <c r="K238" i="1" s="1"/>
  <c r="Q238" i="1"/>
  <c r="E239" i="1"/>
  <c r="F239" i="1" s="1"/>
  <c r="G239" i="1" s="1"/>
  <c r="K239" i="1" s="1"/>
  <c r="Q239" i="1"/>
  <c r="E240" i="1"/>
  <c r="F240" i="1"/>
  <c r="G240" i="1"/>
  <c r="K240" i="1" s="1"/>
  <c r="Q240" i="1"/>
  <c r="E237" i="1"/>
  <c r="F237" i="1"/>
  <c r="G237" i="1"/>
  <c r="K237" i="1"/>
  <c r="Q237" i="1"/>
  <c r="E236" i="1"/>
  <c r="F236" i="1"/>
  <c r="G236" i="1"/>
  <c r="K236" i="1"/>
  <c r="Q236" i="1"/>
  <c r="E190" i="1"/>
  <c r="F190" i="1"/>
  <c r="G190" i="1"/>
  <c r="J190" i="1"/>
  <c r="E189" i="1"/>
  <c r="F189" i="1"/>
  <c r="G189" i="1"/>
  <c r="J189" i="1"/>
  <c r="E212" i="1"/>
  <c r="F212" i="1"/>
  <c r="G212" i="1"/>
  <c r="K212" i="1"/>
  <c r="E216" i="1"/>
  <c r="F216" i="1"/>
  <c r="G216" i="1"/>
  <c r="K216" i="1"/>
  <c r="E219" i="1"/>
  <c r="F219" i="1"/>
  <c r="G219" i="1"/>
  <c r="K219" i="1"/>
  <c r="E213" i="1"/>
  <c r="F213" i="1"/>
  <c r="G213" i="1"/>
  <c r="K213" i="1"/>
  <c r="E214" i="1"/>
  <c r="F214" i="1"/>
  <c r="G214" i="1"/>
  <c r="K214" i="1"/>
  <c r="E217" i="1"/>
  <c r="F217" i="1"/>
  <c r="G217" i="1"/>
  <c r="K217" i="1"/>
  <c r="E218" i="1"/>
  <c r="F218" i="1"/>
  <c r="G218" i="1"/>
  <c r="K218" i="1"/>
  <c r="E221" i="1"/>
  <c r="F221" i="1"/>
  <c r="G221" i="1"/>
  <c r="K221" i="1"/>
  <c r="E222" i="1"/>
  <c r="F222" i="1"/>
  <c r="G222" i="1"/>
  <c r="K222" i="1"/>
  <c r="E223" i="1"/>
  <c r="F223" i="1"/>
  <c r="G223" i="1"/>
  <c r="K223" i="1"/>
  <c r="E224" i="1"/>
  <c r="F224" i="1"/>
  <c r="G224" i="1"/>
  <c r="K224" i="1"/>
  <c r="E226" i="1"/>
  <c r="F226" i="1"/>
  <c r="G226" i="1"/>
  <c r="K226" i="1"/>
  <c r="E227" i="1"/>
  <c r="F227" i="1"/>
  <c r="G227" i="1"/>
  <c r="K227" i="1"/>
  <c r="E228" i="1"/>
  <c r="F228" i="1"/>
  <c r="G228" i="1"/>
  <c r="K228" i="1"/>
  <c r="E229" i="1"/>
  <c r="F229" i="1"/>
  <c r="G229" i="1"/>
  <c r="K229" i="1"/>
  <c r="E230" i="1"/>
  <c r="F230" i="1"/>
  <c r="G230" i="1"/>
  <c r="K230" i="1"/>
  <c r="E232" i="1"/>
  <c r="F232" i="1"/>
  <c r="G232" i="1"/>
  <c r="K232" i="1"/>
  <c r="E21" i="1"/>
  <c r="F21" i="1"/>
  <c r="G21" i="1"/>
  <c r="I21" i="1"/>
  <c r="E22" i="1"/>
  <c r="F22" i="1"/>
  <c r="G22" i="1"/>
  <c r="I22" i="1"/>
  <c r="E23" i="1"/>
  <c r="F23" i="1"/>
  <c r="G23" i="1"/>
  <c r="E24" i="1"/>
  <c r="F24" i="1"/>
  <c r="G24" i="1"/>
  <c r="E25" i="1"/>
  <c r="F25" i="1"/>
  <c r="G25" i="1"/>
  <c r="E26" i="1"/>
  <c r="F26" i="1"/>
  <c r="G26" i="1"/>
  <c r="E27" i="1"/>
  <c r="F27" i="1"/>
  <c r="G27" i="1"/>
  <c r="E28" i="1"/>
  <c r="F28" i="1"/>
  <c r="G28" i="1"/>
  <c r="I28" i="1"/>
  <c r="E29" i="1"/>
  <c r="F29" i="1"/>
  <c r="G29" i="1"/>
  <c r="E30" i="1"/>
  <c r="F30" i="1"/>
  <c r="G30" i="1"/>
  <c r="I30" i="1"/>
  <c r="E31" i="1"/>
  <c r="F31" i="1"/>
  <c r="G31" i="1"/>
  <c r="E32" i="1"/>
  <c r="F32" i="1"/>
  <c r="G32" i="1"/>
  <c r="E33" i="1"/>
  <c r="F33" i="1"/>
  <c r="G33" i="1"/>
  <c r="I33" i="1"/>
  <c r="E34" i="1"/>
  <c r="F34" i="1"/>
  <c r="G34" i="1"/>
  <c r="E35" i="1"/>
  <c r="F35" i="1"/>
  <c r="G35" i="1"/>
  <c r="E36" i="1"/>
  <c r="F36" i="1"/>
  <c r="G36" i="1"/>
  <c r="I36" i="1"/>
  <c r="E37" i="1"/>
  <c r="F37" i="1"/>
  <c r="G37" i="1"/>
  <c r="E38" i="1"/>
  <c r="F38" i="1"/>
  <c r="G38" i="1"/>
  <c r="E39" i="1"/>
  <c r="F39" i="1"/>
  <c r="G39" i="1"/>
  <c r="E40" i="1"/>
  <c r="F40" i="1"/>
  <c r="G40" i="1"/>
  <c r="E41" i="1"/>
  <c r="F41" i="1"/>
  <c r="G41" i="1"/>
  <c r="E42" i="1"/>
  <c r="F42" i="1"/>
  <c r="G42" i="1"/>
  <c r="E43" i="1"/>
  <c r="F43" i="1"/>
  <c r="G43" i="1"/>
  <c r="E44" i="1"/>
  <c r="F44" i="1"/>
  <c r="G44" i="1"/>
  <c r="I44" i="1"/>
  <c r="E45" i="1"/>
  <c r="F45" i="1"/>
  <c r="G45" i="1"/>
  <c r="E46" i="1"/>
  <c r="F46" i="1"/>
  <c r="G46" i="1"/>
  <c r="I46" i="1"/>
  <c r="E47" i="1"/>
  <c r="F47" i="1"/>
  <c r="G47" i="1"/>
  <c r="E48" i="1"/>
  <c r="F48" i="1"/>
  <c r="G48" i="1"/>
  <c r="E49" i="1"/>
  <c r="F49" i="1"/>
  <c r="G49" i="1"/>
  <c r="I49" i="1"/>
  <c r="E50" i="1"/>
  <c r="F50" i="1"/>
  <c r="G50" i="1"/>
  <c r="E51" i="1"/>
  <c r="F51" i="1"/>
  <c r="G51" i="1"/>
  <c r="E52" i="1"/>
  <c r="F52" i="1"/>
  <c r="G52" i="1"/>
  <c r="I52" i="1"/>
  <c r="E53" i="1"/>
  <c r="F53" i="1"/>
  <c r="G53" i="1"/>
  <c r="E54" i="1"/>
  <c r="F54" i="1"/>
  <c r="G54" i="1"/>
  <c r="E55" i="1"/>
  <c r="F55" i="1"/>
  <c r="G55" i="1"/>
  <c r="E56" i="1"/>
  <c r="F56" i="1"/>
  <c r="G56" i="1"/>
  <c r="E57" i="1"/>
  <c r="F57" i="1"/>
  <c r="G57" i="1"/>
  <c r="E58" i="1"/>
  <c r="F58" i="1"/>
  <c r="G58" i="1"/>
  <c r="E59" i="1"/>
  <c r="F59" i="1"/>
  <c r="G59" i="1"/>
  <c r="E60" i="1"/>
  <c r="F60" i="1"/>
  <c r="G60" i="1"/>
  <c r="I60" i="1"/>
  <c r="E61" i="1"/>
  <c r="F61" i="1"/>
  <c r="G61" i="1"/>
  <c r="E62" i="1"/>
  <c r="F62" i="1"/>
  <c r="G62" i="1"/>
  <c r="I62" i="1"/>
  <c r="E63" i="1"/>
  <c r="F63" i="1"/>
  <c r="G63" i="1"/>
  <c r="E64" i="1"/>
  <c r="F64" i="1"/>
  <c r="G64" i="1"/>
  <c r="E65" i="1"/>
  <c r="F65" i="1"/>
  <c r="G65" i="1"/>
  <c r="I65" i="1"/>
  <c r="E66" i="1"/>
  <c r="F66" i="1"/>
  <c r="G66" i="1"/>
  <c r="E67" i="1"/>
  <c r="F67" i="1"/>
  <c r="G67" i="1"/>
  <c r="E68" i="1"/>
  <c r="F68" i="1"/>
  <c r="G68" i="1"/>
  <c r="I68" i="1"/>
  <c r="E69" i="1"/>
  <c r="F69" i="1"/>
  <c r="G69" i="1"/>
  <c r="E70" i="1"/>
  <c r="F70" i="1"/>
  <c r="G70" i="1"/>
  <c r="E71" i="1"/>
  <c r="F71" i="1"/>
  <c r="G71" i="1"/>
  <c r="E72" i="1"/>
  <c r="F72" i="1"/>
  <c r="G72" i="1"/>
  <c r="E73" i="1"/>
  <c r="F73" i="1"/>
  <c r="G73" i="1"/>
  <c r="E74" i="1"/>
  <c r="F74" i="1"/>
  <c r="G74" i="1"/>
  <c r="E75" i="1"/>
  <c r="F75" i="1"/>
  <c r="G75" i="1"/>
  <c r="E76" i="1"/>
  <c r="F76" i="1"/>
  <c r="G76" i="1"/>
  <c r="I76" i="1"/>
  <c r="E77" i="1"/>
  <c r="F77" i="1"/>
  <c r="G77" i="1"/>
  <c r="E78" i="1"/>
  <c r="F78" i="1"/>
  <c r="G78" i="1"/>
  <c r="I78" i="1"/>
  <c r="E79" i="1"/>
  <c r="F79" i="1"/>
  <c r="G79" i="1"/>
  <c r="E80" i="1"/>
  <c r="F80" i="1"/>
  <c r="G80" i="1"/>
  <c r="E81" i="1"/>
  <c r="F81" i="1"/>
  <c r="G81" i="1"/>
  <c r="I81" i="1"/>
  <c r="E82" i="1"/>
  <c r="F82" i="1"/>
  <c r="G82" i="1"/>
  <c r="E83" i="1"/>
  <c r="F83" i="1"/>
  <c r="G83" i="1"/>
  <c r="E84" i="1"/>
  <c r="F84" i="1"/>
  <c r="G84" i="1"/>
  <c r="I84" i="1"/>
  <c r="E85" i="1"/>
  <c r="F85" i="1"/>
  <c r="G85" i="1"/>
  <c r="E86" i="1"/>
  <c r="F86" i="1"/>
  <c r="G86" i="1"/>
  <c r="E87" i="1"/>
  <c r="F87" i="1"/>
  <c r="G87" i="1"/>
  <c r="E88" i="1"/>
  <c r="F88" i="1"/>
  <c r="G88" i="1"/>
  <c r="E89" i="1"/>
  <c r="F89" i="1"/>
  <c r="G89" i="1"/>
  <c r="E90" i="1"/>
  <c r="F90" i="1"/>
  <c r="G90" i="1"/>
  <c r="E91" i="1"/>
  <c r="F91" i="1"/>
  <c r="G91" i="1"/>
  <c r="E92" i="1"/>
  <c r="F92" i="1"/>
  <c r="G92" i="1"/>
  <c r="I92" i="1"/>
  <c r="E93" i="1"/>
  <c r="F93" i="1"/>
  <c r="G93" i="1"/>
  <c r="E94" i="1"/>
  <c r="F94" i="1"/>
  <c r="G94" i="1"/>
  <c r="I94" i="1"/>
  <c r="E95" i="1"/>
  <c r="F95" i="1"/>
  <c r="G95" i="1"/>
  <c r="E96" i="1"/>
  <c r="F96" i="1"/>
  <c r="G96" i="1"/>
  <c r="E97" i="1"/>
  <c r="F97" i="1"/>
  <c r="G97" i="1"/>
  <c r="I97" i="1"/>
  <c r="E98" i="1"/>
  <c r="F98" i="1"/>
  <c r="G98" i="1"/>
  <c r="E99" i="1"/>
  <c r="F99" i="1"/>
  <c r="G99" i="1"/>
  <c r="E100" i="1"/>
  <c r="F100" i="1"/>
  <c r="G100" i="1"/>
  <c r="I100" i="1"/>
  <c r="E101" i="1"/>
  <c r="F101" i="1"/>
  <c r="G101" i="1"/>
  <c r="E102" i="1"/>
  <c r="F102" i="1"/>
  <c r="G102" i="1"/>
  <c r="E103" i="1"/>
  <c r="F103" i="1"/>
  <c r="G103" i="1"/>
  <c r="E104" i="1"/>
  <c r="F104" i="1"/>
  <c r="G104" i="1"/>
  <c r="E105" i="1"/>
  <c r="F105" i="1"/>
  <c r="G105" i="1"/>
  <c r="E106" i="1"/>
  <c r="F106" i="1"/>
  <c r="G106" i="1"/>
  <c r="E107" i="1"/>
  <c r="F107" i="1"/>
  <c r="G107" i="1"/>
  <c r="E108" i="1"/>
  <c r="F108" i="1"/>
  <c r="G108" i="1"/>
  <c r="I108" i="1"/>
  <c r="E109" i="1"/>
  <c r="F109" i="1"/>
  <c r="G109" i="1"/>
  <c r="E110" i="1"/>
  <c r="F110" i="1"/>
  <c r="G110" i="1"/>
  <c r="I110" i="1"/>
  <c r="E111" i="1"/>
  <c r="F111" i="1"/>
  <c r="G111" i="1"/>
  <c r="E112" i="1"/>
  <c r="F112" i="1"/>
  <c r="G112" i="1"/>
  <c r="E113" i="1"/>
  <c r="F113" i="1"/>
  <c r="G113" i="1"/>
  <c r="I113" i="1"/>
  <c r="E114" i="1"/>
  <c r="F114" i="1"/>
  <c r="G114" i="1"/>
  <c r="E115" i="1"/>
  <c r="F115" i="1"/>
  <c r="G115" i="1"/>
  <c r="E116" i="1"/>
  <c r="F116" i="1"/>
  <c r="G116" i="1"/>
  <c r="I116" i="1"/>
  <c r="E117" i="1"/>
  <c r="F117" i="1"/>
  <c r="G117" i="1"/>
  <c r="E118" i="1"/>
  <c r="F118" i="1"/>
  <c r="G118" i="1"/>
  <c r="E119" i="1"/>
  <c r="F119" i="1"/>
  <c r="G119" i="1"/>
  <c r="E120" i="1"/>
  <c r="F120" i="1"/>
  <c r="G120" i="1"/>
  <c r="E121" i="1"/>
  <c r="F121" i="1"/>
  <c r="G121" i="1"/>
  <c r="E122" i="1"/>
  <c r="F122" i="1"/>
  <c r="G122" i="1"/>
  <c r="E123" i="1"/>
  <c r="F123" i="1"/>
  <c r="G123" i="1"/>
  <c r="E124" i="1"/>
  <c r="F124" i="1"/>
  <c r="G124" i="1"/>
  <c r="I124" i="1"/>
  <c r="E125" i="1"/>
  <c r="F125" i="1"/>
  <c r="G125" i="1"/>
  <c r="E126" i="1"/>
  <c r="F126" i="1"/>
  <c r="G126" i="1"/>
  <c r="I126" i="1"/>
  <c r="E127" i="1"/>
  <c r="F127" i="1"/>
  <c r="G127" i="1"/>
  <c r="E128" i="1"/>
  <c r="F128" i="1"/>
  <c r="G128" i="1"/>
  <c r="E129" i="1"/>
  <c r="F129" i="1"/>
  <c r="G129" i="1"/>
  <c r="I129" i="1"/>
  <c r="E130" i="1"/>
  <c r="F130" i="1"/>
  <c r="G130" i="1"/>
  <c r="E131" i="1"/>
  <c r="F131" i="1"/>
  <c r="G131" i="1"/>
  <c r="I131" i="1"/>
  <c r="E132" i="1"/>
  <c r="F132" i="1"/>
  <c r="G132" i="1"/>
  <c r="I132" i="1"/>
  <c r="E133" i="1"/>
  <c r="F133" i="1"/>
  <c r="G133" i="1"/>
  <c r="E134" i="1"/>
  <c r="F134" i="1"/>
  <c r="G134" i="1"/>
  <c r="I134" i="1"/>
  <c r="E135" i="1"/>
  <c r="F135" i="1"/>
  <c r="G135" i="1"/>
  <c r="E136" i="1"/>
  <c r="F136" i="1"/>
  <c r="G136" i="1"/>
  <c r="E137" i="1"/>
  <c r="F137" i="1"/>
  <c r="G137" i="1"/>
  <c r="I137" i="1"/>
  <c r="E138" i="1"/>
  <c r="F138" i="1"/>
  <c r="G138" i="1"/>
  <c r="E139" i="1"/>
  <c r="F139" i="1"/>
  <c r="G139" i="1"/>
  <c r="E140" i="1"/>
  <c r="F140" i="1"/>
  <c r="G140" i="1"/>
  <c r="I140" i="1"/>
  <c r="E141" i="1"/>
  <c r="F141" i="1"/>
  <c r="G141" i="1"/>
  <c r="E142" i="1"/>
  <c r="F142" i="1"/>
  <c r="G142" i="1"/>
  <c r="I142" i="1"/>
  <c r="E143" i="1"/>
  <c r="F143" i="1"/>
  <c r="G143" i="1"/>
  <c r="E144" i="1"/>
  <c r="F144" i="1"/>
  <c r="G144" i="1"/>
  <c r="E145" i="1"/>
  <c r="F145" i="1"/>
  <c r="G145" i="1"/>
  <c r="I145" i="1"/>
  <c r="E146" i="1"/>
  <c r="F146" i="1"/>
  <c r="G146" i="1"/>
  <c r="E147" i="1"/>
  <c r="F147" i="1"/>
  <c r="G147" i="1"/>
  <c r="E148" i="1"/>
  <c r="F148" i="1"/>
  <c r="G148" i="1"/>
  <c r="I148" i="1"/>
  <c r="E149" i="1"/>
  <c r="F149" i="1"/>
  <c r="G149" i="1"/>
  <c r="E150" i="1"/>
  <c r="F150" i="1"/>
  <c r="G150" i="1"/>
  <c r="I150" i="1"/>
  <c r="E151" i="1"/>
  <c r="F151" i="1"/>
  <c r="G151" i="1"/>
  <c r="E152" i="1"/>
  <c r="F152" i="1"/>
  <c r="G152" i="1"/>
  <c r="E153" i="1"/>
  <c r="F153" i="1"/>
  <c r="G153" i="1"/>
  <c r="I153" i="1"/>
  <c r="E154" i="1"/>
  <c r="F154" i="1"/>
  <c r="G154" i="1"/>
  <c r="E155" i="1"/>
  <c r="F155" i="1"/>
  <c r="G155" i="1"/>
  <c r="I155" i="1"/>
  <c r="E156" i="1"/>
  <c r="F156" i="1"/>
  <c r="G156" i="1"/>
  <c r="I156" i="1"/>
  <c r="E157" i="1"/>
  <c r="F157" i="1"/>
  <c r="G157" i="1"/>
  <c r="E158" i="1"/>
  <c r="F158" i="1"/>
  <c r="G158" i="1"/>
  <c r="I158" i="1"/>
  <c r="E159" i="1"/>
  <c r="F159" i="1"/>
  <c r="G159" i="1"/>
  <c r="E160" i="1"/>
  <c r="F160" i="1"/>
  <c r="G160" i="1"/>
  <c r="E161" i="1"/>
  <c r="F161" i="1"/>
  <c r="G161" i="1"/>
  <c r="I161" i="1"/>
  <c r="E162" i="1"/>
  <c r="F162" i="1"/>
  <c r="G162" i="1"/>
  <c r="E163" i="1"/>
  <c r="F163" i="1"/>
  <c r="G163" i="1"/>
  <c r="I163" i="1"/>
  <c r="E164" i="1"/>
  <c r="F164" i="1"/>
  <c r="G164" i="1"/>
  <c r="I164" i="1"/>
  <c r="E165" i="1"/>
  <c r="F165" i="1"/>
  <c r="G165" i="1"/>
  <c r="E166" i="1"/>
  <c r="F166" i="1"/>
  <c r="G166" i="1"/>
  <c r="I166" i="1"/>
  <c r="E167" i="1"/>
  <c r="F167" i="1"/>
  <c r="G167" i="1"/>
  <c r="I167" i="1"/>
  <c r="E168" i="1"/>
  <c r="F168" i="1"/>
  <c r="G168" i="1"/>
  <c r="E169" i="1"/>
  <c r="F169" i="1"/>
  <c r="G169" i="1"/>
  <c r="I169" i="1"/>
  <c r="E170" i="1"/>
  <c r="F170" i="1"/>
  <c r="G170" i="1"/>
  <c r="E171" i="1"/>
  <c r="F171" i="1"/>
  <c r="G171" i="1"/>
  <c r="I171" i="1"/>
  <c r="E172" i="1"/>
  <c r="F172" i="1"/>
  <c r="G172" i="1"/>
  <c r="I172" i="1"/>
  <c r="E173" i="1"/>
  <c r="F173" i="1"/>
  <c r="G173" i="1"/>
  <c r="E174" i="1"/>
  <c r="F174" i="1"/>
  <c r="G174" i="1"/>
  <c r="I174" i="1"/>
  <c r="E175" i="1"/>
  <c r="F175" i="1"/>
  <c r="G175" i="1"/>
  <c r="I175" i="1"/>
  <c r="E176" i="1"/>
  <c r="F176" i="1"/>
  <c r="G176" i="1"/>
  <c r="E177" i="1"/>
  <c r="F177" i="1"/>
  <c r="G177" i="1"/>
  <c r="I177" i="1"/>
  <c r="E178" i="1"/>
  <c r="F178" i="1"/>
  <c r="G178" i="1"/>
  <c r="E179" i="1"/>
  <c r="F179" i="1"/>
  <c r="G179" i="1"/>
  <c r="I179" i="1"/>
  <c r="E180" i="1"/>
  <c r="F180" i="1"/>
  <c r="G180" i="1"/>
  <c r="I180" i="1"/>
  <c r="E181" i="1"/>
  <c r="F181" i="1"/>
  <c r="G181" i="1"/>
  <c r="E182" i="1"/>
  <c r="F182" i="1"/>
  <c r="G182" i="1"/>
  <c r="I182" i="1"/>
  <c r="E183" i="1"/>
  <c r="F183" i="1"/>
  <c r="G183" i="1"/>
  <c r="I183" i="1"/>
  <c r="E184" i="1"/>
  <c r="F184" i="1"/>
  <c r="G184" i="1"/>
  <c r="E185" i="1"/>
  <c r="F185" i="1"/>
  <c r="G185" i="1"/>
  <c r="I185" i="1"/>
  <c r="E186" i="1"/>
  <c r="F186" i="1"/>
  <c r="G186" i="1"/>
  <c r="E187" i="1"/>
  <c r="F187" i="1"/>
  <c r="G187" i="1"/>
  <c r="I187" i="1"/>
  <c r="E194" i="1"/>
  <c r="F194" i="1"/>
  <c r="G194" i="1"/>
  <c r="I194" i="1"/>
  <c r="E198" i="1"/>
  <c r="F198" i="1"/>
  <c r="G198" i="1"/>
  <c r="D9" i="1"/>
  <c r="C9" i="1"/>
  <c r="E195" i="1"/>
  <c r="F195" i="1"/>
  <c r="G195" i="1"/>
  <c r="E202" i="1"/>
  <c r="F202" i="1"/>
  <c r="G202" i="1"/>
  <c r="E203" i="1"/>
  <c r="F203" i="1"/>
  <c r="G203" i="1"/>
  <c r="E200" i="1"/>
  <c r="F200" i="1"/>
  <c r="G200" i="1"/>
  <c r="E201" i="1"/>
  <c r="F201" i="1"/>
  <c r="G201" i="1"/>
  <c r="E206" i="1"/>
  <c r="F206" i="1"/>
  <c r="G206" i="1"/>
  <c r="E207" i="1"/>
  <c r="F207" i="1"/>
  <c r="G207" i="1"/>
  <c r="E188" i="1"/>
  <c r="F188" i="1"/>
  <c r="G188" i="1"/>
  <c r="E191" i="1"/>
  <c r="F191" i="1"/>
  <c r="G191" i="1"/>
  <c r="E192" i="1"/>
  <c r="F192" i="1"/>
  <c r="G192" i="1"/>
  <c r="E209" i="1"/>
  <c r="F209" i="1"/>
  <c r="G209" i="1"/>
  <c r="E204" i="1"/>
  <c r="F204" i="1"/>
  <c r="G204" i="1"/>
  <c r="E205" i="1"/>
  <c r="F205" i="1"/>
  <c r="G205" i="1"/>
  <c r="E208" i="1"/>
  <c r="F208" i="1"/>
  <c r="G208" i="1"/>
  <c r="E196" i="1"/>
  <c r="F196" i="1"/>
  <c r="G196" i="1"/>
  <c r="E197" i="1"/>
  <c r="F197" i="1"/>
  <c r="G197" i="1"/>
  <c r="E199" i="1"/>
  <c r="F199" i="1"/>
  <c r="G199" i="1"/>
  <c r="E210" i="1"/>
  <c r="F210" i="1"/>
  <c r="G210" i="1"/>
  <c r="E215" i="1"/>
  <c r="F215" i="1"/>
  <c r="G215" i="1"/>
  <c r="E220" i="1"/>
  <c r="F220" i="1"/>
  <c r="G220" i="1"/>
  <c r="E231" i="1"/>
  <c r="F231" i="1"/>
  <c r="G231" i="1"/>
  <c r="E233" i="1"/>
  <c r="F233" i="1"/>
  <c r="G233" i="1"/>
  <c r="E234" i="1"/>
  <c r="F234" i="1"/>
  <c r="G234" i="1"/>
  <c r="E235" i="1"/>
  <c r="F235" i="1"/>
  <c r="G235" i="1"/>
  <c r="E225" i="1"/>
  <c r="F225" i="1"/>
  <c r="G225" i="1"/>
  <c r="E211" i="1"/>
  <c r="F211" i="1"/>
  <c r="G211" i="1"/>
  <c r="E193" i="1"/>
  <c r="F193" i="1"/>
  <c r="Q22" i="1"/>
  <c r="I23" i="1"/>
  <c r="Q23" i="1"/>
  <c r="I24" i="1"/>
  <c r="Q24" i="1"/>
  <c r="I25" i="1"/>
  <c r="Q25" i="1"/>
  <c r="I26" i="1"/>
  <c r="Q26" i="1"/>
  <c r="I27" i="1"/>
  <c r="Q27" i="1"/>
  <c r="Q28" i="1"/>
  <c r="I29" i="1"/>
  <c r="Q29" i="1"/>
  <c r="Q30" i="1"/>
  <c r="I31" i="1"/>
  <c r="Q31" i="1"/>
  <c r="I32" i="1"/>
  <c r="Q32" i="1"/>
  <c r="Q33" i="1"/>
  <c r="I34" i="1"/>
  <c r="Q34" i="1"/>
  <c r="I35" i="1"/>
  <c r="Q35" i="1"/>
  <c r="Q36" i="1"/>
  <c r="I37" i="1"/>
  <c r="Q37" i="1"/>
  <c r="I38" i="1"/>
  <c r="Q38" i="1"/>
  <c r="I39" i="1"/>
  <c r="Q39" i="1"/>
  <c r="I40" i="1"/>
  <c r="Q40" i="1"/>
  <c r="I41" i="1"/>
  <c r="Q41" i="1"/>
  <c r="I42" i="1"/>
  <c r="Q42" i="1"/>
  <c r="I43" i="1"/>
  <c r="Q43" i="1"/>
  <c r="Q44" i="1"/>
  <c r="I45" i="1"/>
  <c r="Q45" i="1"/>
  <c r="Q46" i="1"/>
  <c r="I47" i="1"/>
  <c r="Q47" i="1"/>
  <c r="I48" i="1"/>
  <c r="Q48" i="1"/>
  <c r="Q49" i="1"/>
  <c r="I50" i="1"/>
  <c r="Q50" i="1"/>
  <c r="I51" i="1"/>
  <c r="Q51" i="1"/>
  <c r="Q52" i="1"/>
  <c r="I53" i="1"/>
  <c r="Q53" i="1"/>
  <c r="I54" i="1"/>
  <c r="Q54" i="1"/>
  <c r="I55" i="1"/>
  <c r="Q55" i="1"/>
  <c r="I56" i="1"/>
  <c r="Q56" i="1"/>
  <c r="I57" i="1"/>
  <c r="Q57" i="1"/>
  <c r="I58" i="1"/>
  <c r="Q58" i="1"/>
  <c r="I59" i="1"/>
  <c r="Q59" i="1"/>
  <c r="Q60" i="1"/>
  <c r="I61" i="1"/>
  <c r="Q61" i="1"/>
  <c r="Q62" i="1"/>
  <c r="I63" i="1"/>
  <c r="Q63" i="1"/>
  <c r="I64" i="1"/>
  <c r="Q64" i="1"/>
  <c r="Q65" i="1"/>
  <c r="I66" i="1"/>
  <c r="Q66" i="1"/>
  <c r="I67" i="1"/>
  <c r="Q67" i="1"/>
  <c r="Q68" i="1"/>
  <c r="I69" i="1"/>
  <c r="Q69" i="1"/>
  <c r="I70" i="1"/>
  <c r="Q70" i="1"/>
  <c r="I71" i="1"/>
  <c r="Q71" i="1"/>
  <c r="I72" i="1"/>
  <c r="Q72" i="1"/>
  <c r="I73" i="1"/>
  <c r="Q73" i="1"/>
  <c r="I74" i="1"/>
  <c r="Q74" i="1"/>
  <c r="I75" i="1"/>
  <c r="Q75" i="1"/>
  <c r="Q76" i="1"/>
  <c r="I77" i="1"/>
  <c r="Q77" i="1"/>
  <c r="Q78" i="1"/>
  <c r="I79" i="1"/>
  <c r="Q79" i="1"/>
  <c r="I80" i="1"/>
  <c r="Q80" i="1"/>
  <c r="Q81" i="1"/>
  <c r="I82" i="1"/>
  <c r="Q82" i="1"/>
  <c r="I83" i="1"/>
  <c r="Q83" i="1"/>
  <c r="Q84" i="1"/>
  <c r="I85" i="1"/>
  <c r="Q85" i="1"/>
  <c r="I86" i="1"/>
  <c r="Q86" i="1"/>
  <c r="I87" i="1"/>
  <c r="Q87" i="1"/>
  <c r="I88" i="1"/>
  <c r="Q88" i="1"/>
  <c r="I89" i="1"/>
  <c r="Q89" i="1"/>
  <c r="I90" i="1"/>
  <c r="Q90" i="1"/>
  <c r="I91" i="1"/>
  <c r="Q91" i="1"/>
  <c r="Q92" i="1"/>
  <c r="I93" i="1"/>
  <c r="Q93" i="1"/>
  <c r="Q94" i="1"/>
  <c r="I95" i="1"/>
  <c r="Q95" i="1"/>
  <c r="I96" i="1"/>
  <c r="Q96" i="1"/>
  <c r="Q97" i="1"/>
  <c r="I98" i="1"/>
  <c r="Q98" i="1"/>
  <c r="I99" i="1"/>
  <c r="Q99" i="1"/>
  <c r="Q100" i="1"/>
  <c r="I101" i="1"/>
  <c r="Q101" i="1"/>
  <c r="I102" i="1"/>
  <c r="Q102" i="1"/>
  <c r="I103" i="1"/>
  <c r="Q103" i="1"/>
  <c r="I104" i="1"/>
  <c r="Q104" i="1"/>
  <c r="I105" i="1"/>
  <c r="Q105" i="1"/>
  <c r="I106" i="1"/>
  <c r="Q106" i="1"/>
  <c r="I107" i="1"/>
  <c r="Q107" i="1"/>
  <c r="Q108" i="1"/>
  <c r="I109" i="1"/>
  <c r="Q109" i="1"/>
  <c r="Q110" i="1"/>
  <c r="I111" i="1"/>
  <c r="Q111" i="1"/>
  <c r="I112" i="1"/>
  <c r="Q112" i="1"/>
  <c r="Q113" i="1"/>
  <c r="I114" i="1"/>
  <c r="Q114" i="1"/>
  <c r="I115" i="1"/>
  <c r="Q115" i="1"/>
  <c r="Q116" i="1"/>
  <c r="I117" i="1"/>
  <c r="Q117" i="1"/>
  <c r="I118" i="1"/>
  <c r="Q118" i="1"/>
  <c r="I119" i="1"/>
  <c r="Q119" i="1"/>
  <c r="I120" i="1"/>
  <c r="Q120" i="1"/>
  <c r="I121" i="1"/>
  <c r="Q121" i="1"/>
  <c r="I122" i="1"/>
  <c r="Q122" i="1"/>
  <c r="I123" i="1"/>
  <c r="Q123" i="1"/>
  <c r="Q124" i="1"/>
  <c r="I125" i="1"/>
  <c r="Q125" i="1"/>
  <c r="Q126" i="1"/>
  <c r="I127" i="1"/>
  <c r="Q127" i="1"/>
  <c r="I128" i="1"/>
  <c r="Q128" i="1"/>
  <c r="Q129" i="1"/>
  <c r="I130" i="1"/>
  <c r="Q130" i="1"/>
  <c r="Q131" i="1"/>
  <c r="Q132" i="1"/>
  <c r="I133" i="1"/>
  <c r="Q133" i="1"/>
  <c r="Q134" i="1"/>
  <c r="I135" i="1"/>
  <c r="Q135" i="1"/>
  <c r="I136" i="1"/>
  <c r="Q136" i="1"/>
  <c r="Q137" i="1"/>
  <c r="I138" i="1"/>
  <c r="Q138" i="1"/>
  <c r="I139" i="1"/>
  <c r="Q139" i="1"/>
  <c r="Q140" i="1"/>
  <c r="I141" i="1"/>
  <c r="Q141" i="1"/>
  <c r="Q142" i="1"/>
  <c r="I143" i="1"/>
  <c r="Q143" i="1"/>
  <c r="I144" i="1"/>
  <c r="Q144" i="1"/>
  <c r="Q145" i="1"/>
  <c r="I146" i="1"/>
  <c r="Q146" i="1"/>
  <c r="I147" i="1"/>
  <c r="Q147" i="1"/>
  <c r="Q148" i="1"/>
  <c r="I149" i="1"/>
  <c r="Q149" i="1"/>
  <c r="Q150" i="1"/>
  <c r="I151" i="1"/>
  <c r="Q151" i="1"/>
  <c r="I152" i="1"/>
  <c r="Q152" i="1"/>
  <c r="Q153" i="1"/>
  <c r="I154" i="1"/>
  <c r="Q154" i="1"/>
  <c r="Q155" i="1"/>
  <c r="Q156" i="1"/>
  <c r="I157" i="1"/>
  <c r="Q157" i="1"/>
  <c r="Q158" i="1"/>
  <c r="I159" i="1"/>
  <c r="Q159" i="1"/>
  <c r="I160" i="1"/>
  <c r="Q160" i="1"/>
  <c r="Q161" i="1"/>
  <c r="I162" i="1"/>
  <c r="Q162" i="1"/>
  <c r="Q163" i="1"/>
  <c r="Q164" i="1"/>
  <c r="I165" i="1"/>
  <c r="Q165" i="1"/>
  <c r="Q166" i="1"/>
  <c r="Q167" i="1"/>
  <c r="I168" i="1"/>
  <c r="Q168" i="1"/>
  <c r="Q169" i="1"/>
  <c r="I170" i="1"/>
  <c r="Q170" i="1"/>
  <c r="Q171" i="1"/>
  <c r="Q172" i="1"/>
  <c r="I173" i="1"/>
  <c r="Q173" i="1"/>
  <c r="Q174" i="1"/>
  <c r="Q175" i="1"/>
  <c r="I176" i="1"/>
  <c r="Q176" i="1"/>
  <c r="Q177" i="1"/>
  <c r="I178" i="1"/>
  <c r="Q178" i="1"/>
  <c r="Q179" i="1"/>
  <c r="Q180" i="1"/>
  <c r="I181" i="1"/>
  <c r="Q181" i="1"/>
  <c r="Q182" i="1"/>
  <c r="Q183" i="1"/>
  <c r="I184" i="1"/>
  <c r="Q184" i="1"/>
  <c r="Q185" i="1"/>
  <c r="I186" i="1"/>
  <c r="Q186" i="1"/>
  <c r="Q187" i="1"/>
  <c r="Q194" i="1"/>
  <c r="J198" i="1"/>
  <c r="Q198" i="1"/>
  <c r="G19" i="2"/>
  <c r="C19" i="2"/>
  <c r="E19" i="2"/>
  <c r="G18" i="2"/>
  <c r="C18" i="2"/>
  <c r="E18" i="2"/>
  <c r="G17" i="2"/>
  <c r="C17" i="2"/>
  <c r="E17" i="2"/>
  <c r="G188" i="2"/>
  <c r="C188" i="2"/>
  <c r="E188" i="2"/>
  <c r="G16" i="2"/>
  <c r="C16" i="2"/>
  <c r="E16" i="2"/>
  <c r="G15" i="2"/>
  <c r="C15" i="2"/>
  <c r="E15" i="2"/>
  <c r="G187" i="2"/>
  <c r="C187" i="2"/>
  <c r="E187" i="2"/>
  <c r="G14" i="2"/>
  <c r="C14" i="2"/>
  <c r="E14" i="2"/>
  <c r="G13" i="2"/>
  <c r="C13" i="2"/>
  <c r="E13" i="2"/>
  <c r="G12" i="2"/>
  <c r="C12" i="2"/>
  <c r="E12" i="2"/>
  <c r="G11" i="2"/>
  <c r="C11" i="2"/>
  <c r="E11" i="2"/>
  <c r="G186" i="2"/>
  <c r="C186" i="2"/>
  <c r="E186" i="2"/>
  <c r="G185" i="2"/>
  <c r="C185" i="2"/>
  <c r="E185" i="2"/>
  <c r="G184" i="2"/>
  <c r="C184" i="2"/>
  <c r="E184" i="2"/>
  <c r="G183" i="2"/>
  <c r="C183" i="2"/>
  <c r="E183" i="2"/>
  <c r="G182" i="2"/>
  <c r="C182" i="2"/>
  <c r="E182" i="2"/>
  <c r="G181" i="2"/>
  <c r="C181" i="2"/>
  <c r="E181" i="2"/>
  <c r="G180" i="2"/>
  <c r="C180" i="2"/>
  <c r="E180" i="2"/>
  <c r="G179" i="2"/>
  <c r="C179" i="2"/>
  <c r="E179" i="2"/>
  <c r="G178" i="2"/>
  <c r="C178" i="2"/>
  <c r="E178" i="2"/>
  <c r="G177" i="2"/>
  <c r="C177" i="2"/>
  <c r="E177" i="2"/>
  <c r="G176" i="2"/>
  <c r="C176" i="2"/>
  <c r="E176" i="2"/>
  <c r="G175" i="2"/>
  <c r="C175" i="2"/>
  <c r="E175" i="2"/>
  <c r="G174" i="2"/>
  <c r="C174" i="2"/>
  <c r="E174" i="2"/>
  <c r="G173" i="2"/>
  <c r="C173" i="2"/>
  <c r="E173" i="2"/>
  <c r="G172" i="2"/>
  <c r="C172" i="2"/>
  <c r="E172" i="2"/>
  <c r="G171" i="2"/>
  <c r="C171" i="2"/>
  <c r="E171" i="2"/>
  <c r="G170" i="2"/>
  <c r="C170" i="2"/>
  <c r="E170" i="2"/>
  <c r="G169" i="2"/>
  <c r="C169" i="2"/>
  <c r="E169" i="2"/>
  <c r="G168" i="2"/>
  <c r="C168" i="2"/>
  <c r="E168" i="2"/>
  <c r="G167" i="2"/>
  <c r="C167" i="2"/>
  <c r="E167" i="2"/>
  <c r="G166" i="2"/>
  <c r="C166" i="2"/>
  <c r="E166" i="2"/>
  <c r="G165" i="2"/>
  <c r="C165" i="2"/>
  <c r="E165" i="2"/>
  <c r="G164" i="2"/>
  <c r="C164" i="2"/>
  <c r="E164" i="2"/>
  <c r="G163" i="2"/>
  <c r="C163" i="2"/>
  <c r="E163" i="2"/>
  <c r="G162" i="2"/>
  <c r="C162" i="2"/>
  <c r="E162" i="2"/>
  <c r="G161" i="2"/>
  <c r="C161" i="2"/>
  <c r="E161" i="2"/>
  <c r="G160" i="2"/>
  <c r="C160" i="2"/>
  <c r="E160" i="2"/>
  <c r="G159" i="2"/>
  <c r="C159" i="2"/>
  <c r="E159" i="2"/>
  <c r="G158" i="2"/>
  <c r="C158" i="2"/>
  <c r="E158" i="2"/>
  <c r="G157" i="2"/>
  <c r="C157" i="2"/>
  <c r="E157" i="2"/>
  <c r="G156" i="2"/>
  <c r="C156" i="2"/>
  <c r="E156" i="2"/>
  <c r="G155" i="2"/>
  <c r="C155" i="2"/>
  <c r="E155" i="2"/>
  <c r="G154" i="2"/>
  <c r="C154" i="2"/>
  <c r="E154" i="2"/>
  <c r="G153" i="2"/>
  <c r="C153" i="2"/>
  <c r="E153" i="2"/>
  <c r="G152" i="2"/>
  <c r="C152" i="2"/>
  <c r="E152" i="2"/>
  <c r="G151" i="2"/>
  <c r="C151" i="2"/>
  <c r="E151" i="2"/>
  <c r="G150" i="2"/>
  <c r="C150" i="2"/>
  <c r="E150" i="2"/>
  <c r="G149" i="2"/>
  <c r="C149" i="2"/>
  <c r="E149" i="2"/>
  <c r="G148" i="2"/>
  <c r="C148" i="2"/>
  <c r="E148" i="2"/>
  <c r="G147" i="2"/>
  <c r="C147" i="2"/>
  <c r="E147" i="2"/>
  <c r="G146" i="2"/>
  <c r="C146" i="2"/>
  <c r="E146" i="2"/>
  <c r="G145" i="2"/>
  <c r="C145" i="2"/>
  <c r="E145" i="2"/>
  <c r="G144" i="2"/>
  <c r="C144" i="2"/>
  <c r="E144" i="2"/>
  <c r="G143" i="2"/>
  <c r="C143" i="2"/>
  <c r="E143" i="2"/>
  <c r="G142" i="2"/>
  <c r="C142" i="2"/>
  <c r="E142" i="2"/>
  <c r="G141" i="2"/>
  <c r="C141" i="2"/>
  <c r="E141" i="2"/>
  <c r="G140" i="2"/>
  <c r="C140" i="2"/>
  <c r="E140" i="2"/>
  <c r="G139" i="2"/>
  <c r="C139" i="2"/>
  <c r="E139" i="2"/>
  <c r="G138" i="2"/>
  <c r="C138" i="2"/>
  <c r="E138" i="2"/>
  <c r="G137" i="2"/>
  <c r="C137" i="2"/>
  <c r="E137" i="2"/>
  <c r="G136" i="2"/>
  <c r="C136" i="2"/>
  <c r="E136" i="2"/>
  <c r="G135" i="2"/>
  <c r="C135" i="2"/>
  <c r="E135" i="2"/>
  <c r="G134" i="2"/>
  <c r="C134" i="2"/>
  <c r="E134" i="2"/>
  <c r="G133" i="2"/>
  <c r="C133" i="2"/>
  <c r="E133" i="2"/>
  <c r="G132" i="2"/>
  <c r="C132" i="2"/>
  <c r="E132" i="2"/>
  <c r="G131" i="2"/>
  <c r="C131" i="2"/>
  <c r="E131" i="2"/>
  <c r="G130" i="2"/>
  <c r="C130" i="2"/>
  <c r="E130" i="2"/>
  <c r="G129" i="2"/>
  <c r="C129" i="2"/>
  <c r="E129" i="2"/>
  <c r="G128" i="2"/>
  <c r="C128" i="2"/>
  <c r="E128" i="2"/>
  <c r="G127" i="2"/>
  <c r="C127" i="2"/>
  <c r="E127" i="2"/>
  <c r="G126" i="2"/>
  <c r="C126" i="2"/>
  <c r="E126" i="2"/>
  <c r="G125" i="2"/>
  <c r="C125" i="2"/>
  <c r="E125" i="2"/>
  <c r="G124" i="2"/>
  <c r="C124" i="2"/>
  <c r="E124" i="2"/>
  <c r="G123" i="2"/>
  <c r="C123" i="2"/>
  <c r="E123" i="2"/>
  <c r="G122" i="2"/>
  <c r="C122" i="2"/>
  <c r="E122" i="2"/>
  <c r="G121" i="2"/>
  <c r="C121" i="2"/>
  <c r="E121" i="2"/>
  <c r="G120" i="2"/>
  <c r="C120" i="2"/>
  <c r="E120" i="2"/>
  <c r="G119" i="2"/>
  <c r="C119" i="2"/>
  <c r="E119" i="2"/>
  <c r="G118" i="2"/>
  <c r="C118" i="2"/>
  <c r="E118" i="2"/>
  <c r="G117" i="2"/>
  <c r="C117" i="2"/>
  <c r="E117" i="2"/>
  <c r="G116" i="2"/>
  <c r="C116" i="2"/>
  <c r="E116" i="2"/>
  <c r="G115" i="2"/>
  <c r="C115" i="2"/>
  <c r="E115" i="2"/>
  <c r="G114" i="2"/>
  <c r="C114" i="2"/>
  <c r="E114" i="2"/>
  <c r="G113" i="2"/>
  <c r="C113" i="2"/>
  <c r="E113" i="2"/>
  <c r="G112" i="2"/>
  <c r="C112" i="2"/>
  <c r="E112" i="2"/>
  <c r="G111" i="2"/>
  <c r="C111" i="2"/>
  <c r="E111" i="2"/>
  <c r="G110" i="2"/>
  <c r="C110" i="2"/>
  <c r="E110" i="2"/>
  <c r="G109" i="2"/>
  <c r="C109" i="2"/>
  <c r="E109" i="2"/>
  <c r="G108" i="2"/>
  <c r="C108" i="2"/>
  <c r="E108" i="2"/>
  <c r="G107" i="2"/>
  <c r="C107" i="2"/>
  <c r="E107" i="2"/>
  <c r="G106" i="2"/>
  <c r="C106" i="2"/>
  <c r="E106" i="2"/>
  <c r="G105" i="2"/>
  <c r="C105" i="2"/>
  <c r="E105" i="2"/>
  <c r="G104" i="2"/>
  <c r="C104" i="2"/>
  <c r="E104" i="2"/>
  <c r="G103" i="2"/>
  <c r="C103" i="2"/>
  <c r="E103" i="2"/>
  <c r="G102" i="2"/>
  <c r="C102" i="2"/>
  <c r="E102" i="2"/>
  <c r="G101" i="2"/>
  <c r="C101" i="2"/>
  <c r="E101" i="2"/>
  <c r="G100" i="2"/>
  <c r="C100" i="2"/>
  <c r="E100" i="2"/>
  <c r="G99" i="2"/>
  <c r="C99" i="2"/>
  <c r="E99" i="2"/>
  <c r="G98" i="2"/>
  <c r="C98" i="2"/>
  <c r="E98" i="2"/>
  <c r="G97" i="2"/>
  <c r="C97" i="2"/>
  <c r="E97" i="2"/>
  <c r="G96" i="2"/>
  <c r="C96" i="2"/>
  <c r="E96" i="2"/>
  <c r="G95" i="2"/>
  <c r="C95" i="2"/>
  <c r="E95" i="2"/>
  <c r="G94" i="2"/>
  <c r="C94" i="2"/>
  <c r="E94" i="2"/>
  <c r="G93" i="2"/>
  <c r="C93" i="2"/>
  <c r="E93" i="2"/>
  <c r="G92" i="2"/>
  <c r="C92" i="2"/>
  <c r="E92" i="2"/>
  <c r="G91" i="2"/>
  <c r="C91" i="2"/>
  <c r="E91" i="2"/>
  <c r="G90" i="2"/>
  <c r="C90" i="2"/>
  <c r="E90" i="2"/>
  <c r="G89" i="2"/>
  <c r="C89" i="2"/>
  <c r="E89" i="2"/>
  <c r="G88" i="2"/>
  <c r="C88" i="2"/>
  <c r="E88" i="2"/>
  <c r="G87" i="2"/>
  <c r="C87" i="2"/>
  <c r="E87" i="2"/>
  <c r="G86" i="2"/>
  <c r="C86" i="2"/>
  <c r="E86" i="2"/>
  <c r="G85" i="2"/>
  <c r="C85" i="2"/>
  <c r="E85" i="2"/>
  <c r="G84" i="2"/>
  <c r="C84" i="2"/>
  <c r="E84" i="2"/>
  <c r="G83" i="2"/>
  <c r="C83" i="2"/>
  <c r="E83" i="2"/>
  <c r="G82" i="2"/>
  <c r="C82" i="2"/>
  <c r="E82" i="2"/>
  <c r="G81" i="2"/>
  <c r="C81" i="2"/>
  <c r="E81" i="2"/>
  <c r="G80" i="2"/>
  <c r="C80" i="2"/>
  <c r="E80" i="2"/>
  <c r="G79" i="2"/>
  <c r="C79" i="2"/>
  <c r="E79" i="2"/>
  <c r="G78" i="2"/>
  <c r="C78" i="2"/>
  <c r="E78" i="2"/>
  <c r="G77" i="2"/>
  <c r="C77" i="2"/>
  <c r="E77" i="2"/>
  <c r="G76" i="2"/>
  <c r="C76" i="2"/>
  <c r="E76" i="2"/>
  <c r="G75" i="2"/>
  <c r="C75" i="2"/>
  <c r="E75" i="2"/>
  <c r="G74" i="2"/>
  <c r="C74" i="2"/>
  <c r="E74" i="2"/>
  <c r="G73" i="2"/>
  <c r="C73" i="2"/>
  <c r="E73" i="2"/>
  <c r="G72" i="2"/>
  <c r="C72" i="2"/>
  <c r="E72" i="2"/>
  <c r="G71" i="2"/>
  <c r="C71" i="2"/>
  <c r="E71" i="2"/>
  <c r="G70" i="2"/>
  <c r="C70" i="2"/>
  <c r="E70" i="2"/>
  <c r="G69" i="2"/>
  <c r="C69" i="2"/>
  <c r="E69" i="2"/>
  <c r="G68" i="2"/>
  <c r="C68" i="2"/>
  <c r="E68" i="2"/>
  <c r="G67" i="2"/>
  <c r="C67" i="2"/>
  <c r="E67" i="2"/>
  <c r="G66" i="2"/>
  <c r="C66" i="2"/>
  <c r="E66" i="2"/>
  <c r="G65" i="2"/>
  <c r="C65" i="2"/>
  <c r="E65" i="2"/>
  <c r="G64" i="2"/>
  <c r="C64" i="2"/>
  <c r="E64" i="2"/>
  <c r="G63" i="2"/>
  <c r="C63" i="2"/>
  <c r="E63" i="2"/>
  <c r="G62" i="2"/>
  <c r="C62" i="2"/>
  <c r="E62" i="2"/>
  <c r="G61" i="2"/>
  <c r="C61" i="2"/>
  <c r="E61" i="2"/>
  <c r="G60" i="2"/>
  <c r="C60" i="2"/>
  <c r="E60" i="2"/>
  <c r="G59" i="2"/>
  <c r="C59" i="2"/>
  <c r="E59" i="2"/>
  <c r="G58" i="2"/>
  <c r="C58" i="2"/>
  <c r="E58" i="2"/>
  <c r="G57" i="2"/>
  <c r="C57" i="2"/>
  <c r="E57" i="2"/>
  <c r="G56" i="2"/>
  <c r="C56" i="2"/>
  <c r="E56" i="2"/>
  <c r="G55" i="2"/>
  <c r="C55" i="2"/>
  <c r="E55" i="2"/>
  <c r="G54" i="2"/>
  <c r="C54" i="2"/>
  <c r="E54" i="2"/>
  <c r="G53" i="2"/>
  <c r="C53" i="2"/>
  <c r="E53" i="2"/>
  <c r="G52" i="2"/>
  <c r="C52" i="2"/>
  <c r="E52" i="2"/>
  <c r="G51" i="2"/>
  <c r="C51" i="2"/>
  <c r="E51" i="2"/>
  <c r="G50" i="2"/>
  <c r="C50" i="2"/>
  <c r="E50" i="2"/>
  <c r="G49" i="2"/>
  <c r="C49" i="2"/>
  <c r="E49" i="2"/>
  <c r="G48" i="2"/>
  <c r="C48" i="2"/>
  <c r="E48" i="2"/>
  <c r="G47" i="2"/>
  <c r="C47" i="2"/>
  <c r="E47" i="2"/>
  <c r="G46" i="2"/>
  <c r="C46" i="2"/>
  <c r="E46" i="2"/>
  <c r="G45" i="2"/>
  <c r="C45" i="2"/>
  <c r="E45" i="2"/>
  <c r="G44" i="2"/>
  <c r="C44" i="2"/>
  <c r="E44" i="2"/>
  <c r="G43" i="2"/>
  <c r="C43" i="2"/>
  <c r="E43" i="2"/>
  <c r="G42" i="2"/>
  <c r="C42" i="2"/>
  <c r="E42" i="2"/>
  <c r="G41" i="2"/>
  <c r="C41" i="2"/>
  <c r="E41" i="2"/>
  <c r="G40" i="2"/>
  <c r="C40" i="2"/>
  <c r="E40" i="2"/>
  <c r="G39" i="2"/>
  <c r="C39" i="2"/>
  <c r="E39" i="2"/>
  <c r="G38" i="2"/>
  <c r="C38" i="2"/>
  <c r="E38" i="2"/>
  <c r="G37" i="2"/>
  <c r="C37" i="2"/>
  <c r="E37" i="2"/>
  <c r="G36" i="2"/>
  <c r="C36" i="2"/>
  <c r="E36" i="2"/>
  <c r="G35" i="2"/>
  <c r="C35" i="2"/>
  <c r="E35" i="2"/>
  <c r="G34" i="2"/>
  <c r="C34" i="2"/>
  <c r="E34" i="2"/>
  <c r="G33" i="2"/>
  <c r="C33" i="2"/>
  <c r="E33" i="2"/>
  <c r="G32" i="2"/>
  <c r="C32" i="2"/>
  <c r="E32" i="2"/>
  <c r="G31" i="2"/>
  <c r="C31" i="2"/>
  <c r="E31" i="2"/>
  <c r="G30" i="2"/>
  <c r="C30" i="2"/>
  <c r="E30" i="2"/>
  <c r="G29" i="2"/>
  <c r="C29" i="2"/>
  <c r="E29" i="2"/>
  <c r="G28" i="2"/>
  <c r="C28" i="2"/>
  <c r="E28" i="2"/>
  <c r="G27" i="2"/>
  <c r="C27" i="2"/>
  <c r="E27" i="2"/>
  <c r="G26" i="2"/>
  <c r="C26" i="2"/>
  <c r="E26" i="2"/>
  <c r="G25" i="2"/>
  <c r="C25" i="2"/>
  <c r="E25" i="2"/>
  <c r="G24" i="2"/>
  <c r="C24" i="2"/>
  <c r="E24" i="2"/>
  <c r="G23" i="2"/>
  <c r="C23" i="2"/>
  <c r="E23" i="2"/>
  <c r="G22" i="2"/>
  <c r="C22" i="2"/>
  <c r="E22" i="2"/>
  <c r="G21" i="2"/>
  <c r="C21" i="2"/>
  <c r="E21" i="2"/>
  <c r="G20" i="2"/>
  <c r="C20" i="2"/>
  <c r="E20" i="2"/>
  <c r="H19" i="2"/>
  <c r="B19" i="2"/>
  <c r="D19" i="2"/>
  <c r="A19" i="2"/>
  <c r="H18" i="2"/>
  <c r="B18" i="2"/>
  <c r="D18" i="2"/>
  <c r="A18" i="2"/>
  <c r="H17" i="2"/>
  <c r="B17" i="2"/>
  <c r="D17" i="2"/>
  <c r="A17" i="2"/>
  <c r="H188" i="2"/>
  <c r="D188" i="2"/>
  <c r="B188" i="2"/>
  <c r="A188" i="2"/>
  <c r="H16" i="2"/>
  <c r="B16" i="2"/>
  <c r="D16" i="2"/>
  <c r="A16" i="2"/>
  <c r="H15" i="2"/>
  <c r="B15" i="2"/>
  <c r="D15" i="2"/>
  <c r="A15" i="2"/>
  <c r="H187" i="2"/>
  <c r="D187" i="2"/>
  <c r="B187" i="2"/>
  <c r="A187" i="2"/>
  <c r="H14" i="2"/>
  <c r="B14" i="2"/>
  <c r="D14" i="2"/>
  <c r="A14" i="2"/>
  <c r="H13" i="2"/>
  <c r="D13" i="2"/>
  <c r="B13" i="2"/>
  <c r="A13" i="2"/>
  <c r="H12" i="2"/>
  <c r="B12" i="2"/>
  <c r="D12" i="2"/>
  <c r="A12" i="2"/>
  <c r="H11" i="2"/>
  <c r="D11" i="2"/>
  <c r="B11" i="2"/>
  <c r="A11" i="2"/>
  <c r="H186" i="2"/>
  <c r="B186" i="2"/>
  <c r="D186" i="2"/>
  <c r="A186" i="2"/>
  <c r="H185" i="2"/>
  <c r="D185" i="2"/>
  <c r="B185" i="2"/>
  <c r="A185" i="2"/>
  <c r="H184" i="2"/>
  <c r="B184" i="2"/>
  <c r="D184" i="2"/>
  <c r="A184" i="2"/>
  <c r="H183" i="2"/>
  <c r="D183" i="2"/>
  <c r="B183" i="2"/>
  <c r="A183" i="2"/>
  <c r="H182" i="2"/>
  <c r="B182" i="2"/>
  <c r="D182" i="2"/>
  <c r="A182" i="2"/>
  <c r="H181" i="2"/>
  <c r="D181" i="2"/>
  <c r="B181" i="2"/>
  <c r="A181" i="2"/>
  <c r="H180" i="2"/>
  <c r="B180" i="2"/>
  <c r="D180" i="2"/>
  <c r="A180" i="2"/>
  <c r="H179" i="2"/>
  <c r="D179" i="2"/>
  <c r="B179" i="2"/>
  <c r="A179" i="2"/>
  <c r="H178" i="2"/>
  <c r="B178" i="2"/>
  <c r="D178" i="2"/>
  <c r="A178" i="2"/>
  <c r="H177" i="2"/>
  <c r="D177" i="2"/>
  <c r="B177" i="2"/>
  <c r="A177" i="2"/>
  <c r="H176" i="2"/>
  <c r="B176" i="2"/>
  <c r="D176" i="2"/>
  <c r="A176" i="2"/>
  <c r="H175" i="2"/>
  <c r="D175" i="2"/>
  <c r="B175" i="2"/>
  <c r="A175" i="2"/>
  <c r="H174" i="2"/>
  <c r="B174" i="2"/>
  <c r="D174" i="2"/>
  <c r="A174" i="2"/>
  <c r="H173" i="2"/>
  <c r="D173" i="2"/>
  <c r="B173" i="2"/>
  <c r="A173" i="2"/>
  <c r="H172" i="2"/>
  <c r="B172" i="2"/>
  <c r="D172" i="2"/>
  <c r="A172" i="2"/>
  <c r="H171" i="2"/>
  <c r="D171" i="2"/>
  <c r="B171" i="2"/>
  <c r="A171" i="2"/>
  <c r="H170" i="2"/>
  <c r="B170" i="2"/>
  <c r="D170" i="2"/>
  <c r="A170" i="2"/>
  <c r="H169" i="2"/>
  <c r="D169" i="2"/>
  <c r="B169" i="2"/>
  <c r="A169" i="2"/>
  <c r="H168" i="2"/>
  <c r="B168" i="2"/>
  <c r="D168" i="2"/>
  <c r="A168" i="2"/>
  <c r="H167" i="2"/>
  <c r="D167" i="2"/>
  <c r="B167" i="2"/>
  <c r="A167" i="2"/>
  <c r="H166" i="2"/>
  <c r="B166" i="2"/>
  <c r="D166" i="2"/>
  <c r="A166" i="2"/>
  <c r="H165" i="2"/>
  <c r="D165" i="2"/>
  <c r="B165" i="2"/>
  <c r="A165" i="2"/>
  <c r="H164" i="2"/>
  <c r="B164" i="2"/>
  <c r="D164" i="2"/>
  <c r="A164" i="2"/>
  <c r="H163" i="2"/>
  <c r="D163" i="2"/>
  <c r="B163" i="2"/>
  <c r="A163" i="2"/>
  <c r="H162" i="2"/>
  <c r="B162" i="2"/>
  <c r="D162" i="2"/>
  <c r="A162" i="2"/>
  <c r="H161" i="2"/>
  <c r="D161" i="2"/>
  <c r="B161" i="2"/>
  <c r="A161" i="2"/>
  <c r="H160" i="2"/>
  <c r="B160" i="2"/>
  <c r="D160" i="2"/>
  <c r="A160" i="2"/>
  <c r="H159" i="2"/>
  <c r="D159" i="2"/>
  <c r="B159" i="2"/>
  <c r="A159" i="2"/>
  <c r="H158" i="2"/>
  <c r="B158" i="2"/>
  <c r="D158" i="2"/>
  <c r="A158" i="2"/>
  <c r="H157" i="2"/>
  <c r="D157" i="2"/>
  <c r="B157" i="2"/>
  <c r="A157" i="2"/>
  <c r="H156" i="2"/>
  <c r="B156" i="2"/>
  <c r="D156" i="2"/>
  <c r="A156" i="2"/>
  <c r="H155" i="2"/>
  <c r="D155" i="2"/>
  <c r="B155" i="2"/>
  <c r="A155" i="2"/>
  <c r="H154" i="2"/>
  <c r="B154" i="2"/>
  <c r="D154" i="2"/>
  <c r="A154" i="2"/>
  <c r="H153" i="2"/>
  <c r="D153" i="2"/>
  <c r="B153" i="2"/>
  <c r="A153" i="2"/>
  <c r="H152" i="2"/>
  <c r="B152" i="2"/>
  <c r="D152" i="2"/>
  <c r="A152" i="2"/>
  <c r="H151" i="2"/>
  <c r="D151" i="2"/>
  <c r="B151" i="2"/>
  <c r="A151" i="2"/>
  <c r="H150" i="2"/>
  <c r="B150" i="2"/>
  <c r="D150" i="2"/>
  <c r="A150" i="2"/>
  <c r="H149" i="2"/>
  <c r="D149" i="2"/>
  <c r="B149" i="2"/>
  <c r="A149" i="2"/>
  <c r="H148" i="2"/>
  <c r="B148" i="2"/>
  <c r="D148" i="2"/>
  <c r="A148" i="2"/>
  <c r="H147" i="2"/>
  <c r="D147" i="2"/>
  <c r="B147" i="2"/>
  <c r="A147" i="2"/>
  <c r="H146" i="2"/>
  <c r="B146" i="2"/>
  <c r="D146" i="2"/>
  <c r="A146" i="2"/>
  <c r="H145" i="2"/>
  <c r="D145" i="2"/>
  <c r="B145" i="2"/>
  <c r="A145" i="2"/>
  <c r="H144" i="2"/>
  <c r="B144" i="2"/>
  <c r="D144" i="2"/>
  <c r="A144" i="2"/>
  <c r="H143" i="2"/>
  <c r="D143" i="2"/>
  <c r="B143" i="2"/>
  <c r="A143" i="2"/>
  <c r="H142" i="2"/>
  <c r="B142" i="2"/>
  <c r="D142" i="2"/>
  <c r="A142" i="2"/>
  <c r="H141" i="2"/>
  <c r="D141" i="2"/>
  <c r="B141" i="2"/>
  <c r="A141" i="2"/>
  <c r="H140" i="2"/>
  <c r="B140" i="2"/>
  <c r="D140" i="2"/>
  <c r="A140" i="2"/>
  <c r="H139" i="2"/>
  <c r="D139" i="2"/>
  <c r="B139" i="2"/>
  <c r="A139" i="2"/>
  <c r="H138" i="2"/>
  <c r="B138" i="2"/>
  <c r="D138" i="2"/>
  <c r="A138" i="2"/>
  <c r="H137" i="2"/>
  <c r="D137" i="2"/>
  <c r="B137" i="2"/>
  <c r="A137" i="2"/>
  <c r="H136" i="2"/>
  <c r="B136" i="2"/>
  <c r="D136" i="2"/>
  <c r="A136" i="2"/>
  <c r="H135" i="2"/>
  <c r="D135" i="2"/>
  <c r="B135" i="2"/>
  <c r="A135" i="2"/>
  <c r="H134" i="2"/>
  <c r="B134" i="2"/>
  <c r="D134" i="2"/>
  <c r="A134" i="2"/>
  <c r="H133" i="2"/>
  <c r="D133" i="2"/>
  <c r="B133" i="2"/>
  <c r="A133" i="2"/>
  <c r="H132" i="2"/>
  <c r="B132" i="2"/>
  <c r="D132" i="2"/>
  <c r="A132" i="2"/>
  <c r="H131" i="2"/>
  <c r="D131" i="2"/>
  <c r="B131" i="2"/>
  <c r="A131" i="2"/>
  <c r="H130" i="2"/>
  <c r="B130" i="2"/>
  <c r="D130" i="2"/>
  <c r="A130" i="2"/>
  <c r="H129" i="2"/>
  <c r="D129" i="2"/>
  <c r="B129" i="2"/>
  <c r="A129" i="2"/>
  <c r="H128" i="2"/>
  <c r="B128" i="2"/>
  <c r="D128" i="2"/>
  <c r="A128" i="2"/>
  <c r="H127" i="2"/>
  <c r="D127" i="2"/>
  <c r="B127" i="2"/>
  <c r="A127" i="2"/>
  <c r="H126" i="2"/>
  <c r="B126" i="2"/>
  <c r="D126" i="2"/>
  <c r="A126" i="2"/>
  <c r="H125" i="2"/>
  <c r="D125" i="2"/>
  <c r="B125" i="2"/>
  <c r="A125" i="2"/>
  <c r="H124" i="2"/>
  <c r="B124" i="2"/>
  <c r="D124" i="2"/>
  <c r="A124" i="2"/>
  <c r="H123" i="2"/>
  <c r="D123" i="2"/>
  <c r="B123" i="2"/>
  <c r="A123" i="2"/>
  <c r="H122" i="2"/>
  <c r="B122" i="2"/>
  <c r="D122" i="2"/>
  <c r="A122" i="2"/>
  <c r="H121" i="2"/>
  <c r="D121" i="2"/>
  <c r="B121" i="2"/>
  <c r="A121" i="2"/>
  <c r="H120" i="2"/>
  <c r="B120" i="2"/>
  <c r="D120" i="2"/>
  <c r="A120" i="2"/>
  <c r="H119" i="2"/>
  <c r="D119" i="2"/>
  <c r="B119" i="2"/>
  <c r="A119" i="2"/>
  <c r="H118" i="2"/>
  <c r="B118" i="2"/>
  <c r="D118" i="2"/>
  <c r="A118" i="2"/>
  <c r="H117" i="2"/>
  <c r="D117" i="2"/>
  <c r="B117" i="2"/>
  <c r="A117" i="2"/>
  <c r="H116" i="2"/>
  <c r="B116" i="2"/>
  <c r="D116" i="2"/>
  <c r="A116" i="2"/>
  <c r="H115" i="2"/>
  <c r="D115" i="2"/>
  <c r="B115" i="2"/>
  <c r="A115" i="2"/>
  <c r="H114" i="2"/>
  <c r="B114" i="2"/>
  <c r="D114" i="2"/>
  <c r="A114" i="2"/>
  <c r="H113" i="2"/>
  <c r="D113" i="2"/>
  <c r="B113" i="2"/>
  <c r="A113" i="2"/>
  <c r="H112" i="2"/>
  <c r="B112" i="2"/>
  <c r="D112" i="2"/>
  <c r="A112" i="2"/>
  <c r="H111" i="2"/>
  <c r="D111" i="2"/>
  <c r="B111" i="2"/>
  <c r="A111" i="2"/>
  <c r="H110" i="2"/>
  <c r="B110" i="2"/>
  <c r="D110" i="2"/>
  <c r="A110" i="2"/>
  <c r="H109" i="2"/>
  <c r="D109" i="2"/>
  <c r="B109" i="2"/>
  <c r="A109" i="2"/>
  <c r="H108" i="2"/>
  <c r="B108" i="2"/>
  <c r="D108" i="2"/>
  <c r="A108" i="2"/>
  <c r="H107" i="2"/>
  <c r="D107" i="2"/>
  <c r="B107" i="2"/>
  <c r="A107" i="2"/>
  <c r="H106" i="2"/>
  <c r="B106" i="2"/>
  <c r="D106" i="2"/>
  <c r="A106" i="2"/>
  <c r="H105" i="2"/>
  <c r="D105" i="2"/>
  <c r="B105" i="2"/>
  <c r="A105" i="2"/>
  <c r="H104" i="2"/>
  <c r="B104" i="2"/>
  <c r="D104" i="2"/>
  <c r="A104" i="2"/>
  <c r="H103" i="2"/>
  <c r="D103" i="2"/>
  <c r="B103" i="2"/>
  <c r="A103" i="2"/>
  <c r="H102" i="2"/>
  <c r="B102" i="2"/>
  <c r="D102" i="2"/>
  <c r="A102" i="2"/>
  <c r="H101" i="2"/>
  <c r="D101" i="2"/>
  <c r="B101" i="2"/>
  <c r="A101" i="2"/>
  <c r="H100" i="2"/>
  <c r="B100" i="2"/>
  <c r="D100" i="2"/>
  <c r="A100" i="2"/>
  <c r="H99" i="2"/>
  <c r="D99" i="2"/>
  <c r="B99" i="2"/>
  <c r="A99" i="2"/>
  <c r="H98" i="2"/>
  <c r="B98" i="2"/>
  <c r="D98" i="2"/>
  <c r="A98" i="2"/>
  <c r="H97" i="2"/>
  <c r="D97" i="2"/>
  <c r="B97" i="2"/>
  <c r="A97" i="2"/>
  <c r="H96" i="2"/>
  <c r="B96" i="2"/>
  <c r="D96" i="2"/>
  <c r="A96" i="2"/>
  <c r="H95" i="2"/>
  <c r="D95" i="2"/>
  <c r="B95" i="2"/>
  <c r="A95" i="2"/>
  <c r="H94" i="2"/>
  <c r="B94" i="2"/>
  <c r="D94" i="2"/>
  <c r="A94" i="2"/>
  <c r="H93" i="2"/>
  <c r="D93" i="2"/>
  <c r="B93" i="2"/>
  <c r="A93" i="2"/>
  <c r="H92" i="2"/>
  <c r="B92" i="2"/>
  <c r="D92" i="2"/>
  <c r="A92" i="2"/>
  <c r="H91" i="2"/>
  <c r="F91" i="2"/>
  <c r="D91" i="2"/>
  <c r="B91" i="2"/>
  <c r="A91" i="2"/>
  <c r="H90" i="2"/>
  <c r="B90" i="2"/>
  <c r="F90" i="2"/>
  <c r="D90" i="2"/>
  <c r="A90" i="2"/>
  <c r="H89" i="2"/>
  <c r="B89" i="2"/>
  <c r="F89" i="2"/>
  <c r="D89" i="2"/>
  <c r="A89" i="2"/>
  <c r="H88" i="2"/>
  <c r="F88" i="2"/>
  <c r="D88" i="2"/>
  <c r="B88" i="2"/>
  <c r="A88" i="2"/>
  <c r="H87" i="2"/>
  <c r="F87" i="2"/>
  <c r="D87" i="2"/>
  <c r="B87" i="2"/>
  <c r="A87" i="2"/>
  <c r="H86" i="2"/>
  <c r="B86" i="2"/>
  <c r="D86" i="2"/>
  <c r="A86" i="2"/>
  <c r="H85" i="2"/>
  <c r="B85" i="2"/>
  <c r="D85" i="2"/>
  <c r="A85" i="2"/>
  <c r="H84" i="2"/>
  <c r="B84" i="2"/>
  <c r="D84" i="2"/>
  <c r="A84" i="2"/>
  <c r="H83" i="2"/>
  <c r="B83" i="2"/>
  <c r="D83" i="2"/>
  <c r="A83" i="2"/>
  <c r="H82" i="2"/>
  <c r="B82" i="2"/>
  <c r="D82" i="2"/>
  <c r="A82" i="2"/>
  <c r="H81" i="2"/>
  <c r="B81" i="2"/>
  <c r="D81" i="2"/>
  <c r="A81" i="2"/>
  <c r="H80" i="2"/>
  <c r="B80" i="2"/>
  <c r="D80" i="2"/>
  <c r="A80" i="2"/>
  <c r="H79" i="2"/>
  <c r="B79" i="2"/>
  <c r="D79" i="2"/>
  <c r="A79" i="2"/>
  <c r="H78" i="2"/>
  <c r="B78" i="2"/>
  <c r="D78" i="2"/>
  <c r="A78" i="2"/>
  <c r="H77" i="2"/>
  <c r="B77" i="2"/>
  <c r="D77" i="2"/>
  <c r="A77" i="2"/>
  <c r="H76" i="2"/>
  <c r="B76" i="2"/>
  <c r="D76" i="2"/>
  <c r="A76" i="2"/>
  <c r="H75" i="2"/>
  <c r="B75" i="2"/>
  <c r="D75" i="2"/>
  <c r="A75" i="2"/>
  <c r="H74" i="2"/>
  <c r="B74" i="2"/>
  <c r="D74" i="2"/>
  <c r="A74" i="2"/>
  <c r="H73" i="2"/>
  <c r="B73" i="2"/>
  <c r="D73" i="2"/>
  <c r="A73" i="2"/>
  <c r="H72" i="2"/>
  <c r="B72" i="2"/>
  <c r="D72" i="2"/>
  <c r="A72" i="2"/>
  <c r="H71" i="2"/>
  <c r="B71" i="2"/>
  <c r="D71" i="2"/>
  <c r="A71" i="2"/>
  <c r="H70" i="2"/>
  <c r="B70" i="2"/>
  <c r="D70" i="2"/>
  <c r="A70" i="2"/>
  <c r="H69" i="2"/>
  <c r="B69" i="2"/>
  <c r="D69" i="2"/>
  <c r="A69" i="2"/>
  <c r="H68" i="2"/>
  <c r="B68" i="2"/>
  <c r="D68" i="2"/>
  <c r="A68" i="2"/>
  <c r="H67" i="2"/>
  <c r="B67" i="2"/>
  <c r="D67" i="2"/>
  <c r="A67" i="2"/>
  <c r="H66" i="2"/>
  <c r="B66" i="2"/>
  <c r="D66" i="2"/>
  <c r="A66" i="2"/>
  <c r="H65" i="2"/>
  <c r="B65" i="2"/>
  <c r="D65" i="2"/>
  <c r="A65" i="2"/>
  <c r="H64" i="2"/>
  <c r="B64" i="2"/>
  <c r="D64" i="2"/>
  <c r="A64" i="2"/>
  <c r="H63" i="2"/>
  <c r="B63" i="2"/>
  <c r="D63" i="2"/>
  <c r="A63" i="2"/>
  <c r="H62" i="2"/>
  <c r="B62" i="2"/>
  <c r="D62" i="2"/>
  <c r="A62" i="2"/>
  <c r="H61" i="2"/>
  <c r="B61" i="2"/>
  <c r="D61" i="2"/>
  <c r="A61" i="2"/>
  <c r="H60" i="2"/>
  <c r="B60" i="2"/>
  <c r="D60" i="2"/>
  <c r="A60" i="2"/>
  <c r="H59" i="2"/>
  <c r="B59" i="2"/>
  <c r="D59" i="2"/>
  <c r="A59" i="2"/>
  <c r="H58" i="2"/>
  <c r="B58" i="2"/>
  <c r="D58" i="2"/>
  <c r="A58" i="2"/>
  <c r="H57" i="2"/>
  <c r="B57" i="2"/>
  <c r="D57" i="2"/>
  <c r="A57" i="2"/>
  <c r="H56" i="2"/>
  <c r="B56" i="2"/>
  <c r="D56" i="2"/>
  <c r="A56" i="2"/>
  <c r="H55" i="2"/>
  <c r="B55" i="2"/>
  <c r="D55" i="2"/>
  <c r="A55" i="2"/>
  <c r="H54" i="2"/>
  <c r="B54" i="2"/>
  <c r="D54" i="2"/>
  <c r="A54" i="2"/>
  <c r="H53" i="2"/>
  <c r="B53" i="2"/>
  <c r="D53" i="2"/>
  <c r="A53" i="2"/>
  <c r="H52" i="2"/>
  <c r="B52" i="2"/>
  <c r="D52" i="2"/>
  <c r="A52" i="2"/>
  <c r="H51" i="2"/>
  <c r="B51" i="2"/>
  <c r="D51" i="2"/>
  <c r="A51" i="2"/>
  <c r="H50" i="2"/>
  <c r="B50" i="2"/>
  <c r="D50" i="2"/>
  <c r="A50" i="2"/>
  <c r="H49" i="2"/>
  <c r="B49" i="2"/>
  <c r="D49" i="2"/>
  <c r="A49" i="2"/>
  <c r="H48" i="2"/>
  <c r="B48" i="2"/>
  <c r="D48" i="2"/>
  <c r="A48" i="2"/>
  <c r="H47" i="2"/>
  <c r="B47" i="2"/>
  <c r="D47" i="2"/>
  <c r="A47" i="2"/>
  <c r="H46" i="2"/>
  <c r="B46" i="2"/>
  <c r="D46" i="2"/>
  <c r="A46" i="2"/>
  <c r="H45" i="2"/>
  <c r="B45" i="2"/>
  <c r="D45" i="2"/>
  <c r="A45" i="2"/>
  <c r="H44" i="2"/>
  <c r="B44" i="2"/>
  <c r="D44" i="2"/>
  <c r="A44" i="2"/>
  <c r="H43" i="2"/>
  <c r="B43" i="2"/>
  <c r="D43" i="2"/>
  <c r="A43" i="2"/>
  <c r="H42" i="2"/>
  <c r="B42" i="2"/>
  <c r="D42" i="2"/>
  <c r="A42" i="2"/>
  <c r="H41" i="2"/>
  <c r="B41" i="2"/>
  <c r="D41" i="2"/>
  <c r="A41" i="2"/>
  <c r="H40" i="2"/>
  <c r="B40" i="2"/>
  <c r="D40" i="2"/>
  <c r="A40" i="2"/>
  <c r="H39" i="2"/>
  <c r="B39" i="2"/>
  <c r="D39" i="2"/>
  <c r="A39" i="2"/>
  <c r="H38" i="2"/>
  <c r="B38" i="2"/>
  <c r="D38" i="2"/>
  <c r="A38" i="2"/>
  <c r="H37" i="2"/>
  <c r="B37" i="2"/>
  <c r="D37" i="2"/>
  <c r="A37" i="2"/>
  <c r="H36" i="2"/>
  <c r="B36" i="2"/>
  <c r="D36" i="2"/>
  <c r="A36" i="2"/>
  <c r="H35" i="2"/>
  <c r="B35" i="2"/>
  <c r="D35" i="2"/>
  <c r="A35" i="2"/>
  <c r="H34" i="2"/>
  <c r="B34" i="2"/>
  <c r="D34" i="2"/>
  <c r="A34" i="2"/>
  <c r="H33" i="2"/>
  <c r="B33" i="2"/>
  <c r="D33" i="2"/>
  <c r="A33" i="2"/>
  <c r="H32" i="2"/>
  <c r="B32" i="2"/>
  <c r="D32" i="2"/>
  <c r="A32" i="2"/>
  <c r="H31" i="2"/>
  <c r="B31" i="2"/>
  <c r="D31" i="2"/>
  <c r="A31" i="2"/>
  <c r="H30" i="2"/>
  <c r="B30" i="2"/>
  <c r="D30" i="2"/>
  <c r="A30" i="2"/>
  <c r="H29" i="2"/>
  <c r="B29" i="2"/>
  <c r="D29" i="2"/>
  <c r="A29" i="2"/>
  <c r="H28" i="2"/>
  <c r="B28" i="2"/>
  <c r="D28" i="2"/>
  <c r="A28" i="2"/>
  <c r="H27" i="2"/>
  <c r="B27" i="2"/>
  <c r="D27" i="2"/>
  <c r="A27" i="2"/>
  <c r="H26" i="2"/>
  <c r="B26" i="2"/>
  <c r="D26" i="2"/>
  <c r="A26" i="2"/>
  <c r="H25" i="2"/>
  <c r="B25" i="2"/>
  <c r="D25" i="2"/>
  <c r="A25" i="2"/>
  <c r="H24" i="2"/>
  <c r="B24" i="2"/>
  <c r="D24" i="2"/>
  <c r="A24" i="2"/>
  <c r="H23" i="2"/>
  <c r="B23" i="2"/>
  <c r="D23" i="2"/>
  <c r="A23" i="2"/>
  <c r="H22" i="2"/>
  <c r="B22" i="2"/>
  <c r="D22" i="2"/>
  <c r="A22" i="2"/>
  <c r="H21" i="2"/>
  <c r="B21" i="2"/>
  <c r="D21" i="2"/>
  <c r="A21" i="2"/>
  <c r="H20" i="2"/>
  <c r="B20" i="2"/>
  <c r="D20" i="2"/>
  <c r="A20" i="2"/>
  <c r="J231" i="1"/>
  <c r="Q231" i="1"/>
  <c r="J234" i="1"/>
  <c r="Q234" i="1"/>
  <c r="J235" i="1"/>
  <c r="Q235" i="1"/>
  <c r="Q232" i="1"/>
  <c r="J233" i="1"/>
  <c r="Q233" i="1"/>
  <c r="Q230" i="1"/>
  <c r="H225" i="1"/>
  <c r="Q225" i="1"/>
  <c r="F16" i="1"/>
  <c r="F17" i="1" s="1"/>
  <c r="Q229" i="1"/>
  <c r="C17" i="1"/>
  <c r="Q227" i="1"/>
  <c r="Q228" i="1"/>
  <c r="K211" i="1"/>
  <c r="Q211" i="1"/>
  <c r="Q226" i="1"/>
  <c r="Q212" i="1"/>
  <c r="Q216" i="1"/>
  <c r="Q189" i="1"/>
  <c r="Q190" i="1"/>
  <c r="Q191" i="1"/>
  <c r="Q192" i="1"/>
  <c r="Q193" i="1"/>
  <c r="Q195" i="1"/>
  <c r="Q196" i="1"/>
  <c r="Q197" i="1"/>
  <c r="Q199" i="1"/>
  <c r="Q200" i="1"/>
  <c r="Q213" i="1"/>
  <c r="Q217" i="1"/>
  <c r="Q221" i="1"/>
  <c r="Q223" i="1"/>
  <c r="Q214" i="1"/>
  <c r="Q218" i="1"/>
  <c r="Q222" i="1"/>
  <c r="Q224" i="1"/>
  <c r="J220" i="1"/>
  <c r="Q220" i="1"/>
  <c r="Q219" i="1"/>
  <c r="Q215" i="1"/>
  <c r="J215" i="1"/>
  <c r="Q202" i="1"/>
  <c r="Q203" i="1"/>
  <c r="Q201" i="1"/>
  <c r="Q206" i="1"/>
  <c r="Q207" i="1"/>
  <c r="Q188" i="1"/>
  <c r="Q209" i="1"/>
  <c r="Q204" i="1"/>
  <c r="Q205" i="1"/>
  <c r="Q208" i="1"/>
  <c r="I202" i="1"/>
  <c r="I203" i="1"/>
  <c r="I200" i="1"/>
  <c r="I201" i="1"/>
  <c r="J206" i="1"/>
  <c r="J207" i="1"/>
  <c r="I195" i="1"/>
  <c r="I191" i="1"/>
  <c r="I192" i="1"/>
  <c r="I209" i="1"/>
  <c r="I204" i="1"/>
  <c r="I205" i="1"/>
  <c r="I208" i="1"/>
  <c r="I188" i="1"/>
  <c r="J196" i="1"/>
  <c r="J199" i="1"/>
  <c r="J197" i="1"/>
  <c r="K210" i="1"/>
  <c r="Q210" i="1"/>
  <c r="C11" i="1"/>
  <c r="C12" i="1"/>
  <c r="O240" i="1" l="1"/>
  <c r="O239" i="1"/>
  <c r="O238" i="1"/>
  <c r="C16" i="1"/>
  <c r="D18" i="1" s="1"/>
  <c r="H9" i="1" s="1"/>
  <c r="O21" i="1"/>
  <c r="O85" i="1"/>
  <c r="O48" i="1"/>
  <c r="O112" i="1"/>
  <c r="O41" i="1"/>
  <c r="O105" i="1"/>
  <c r="O107" i="1"/>
  <c r="O185" i="1"/>
  <c r="O140" i="1"/>
  <c r="O44" i="1"/>
  <c r="O108" i="1"/>
  <c r="O167" i="1"/>
  <c r="O102" i="1"/>
  <c r="O170" i="1"/>
  <c r="O115" i="1"/>
  <c r="O198" i="1"/>
  <c r="O130" i="1"/>
  <c r="O36" i="1"/>
  <c r="O100" i="1"/>
  <c r="O163" i="1"/>
  <c r="O78" i="1"/>
  <c r="O166" i="1"/>
  <c r="O221" i="1"/>
  <c r="O223" i="1"/>
  <c r="O200" i="1"/>
  <c r="O218" i="1"/>
  <c r="O202" i="1"/>
  <c r="O192" i="1"/>
  <c r="O25" i="1"/>
  <c r="O75" i="1"/>
  <c r="O151" i="1"/>
  <c r="O176" i="1"/>
  <c r="O229" i="1"/>
  <c r="O199" i="1"/>
  <c r="O29" i="1"/>
  <c r="O93" i="1"/>
  <c r="O56" i="1"/>
  <c r="O120" i="1"/>
  <c r="O49" i="1"/>
  <c r="O113" i="1"/>
  <c r="O134" i="1"/>
  <c r="O34" i="1"/>
  <c r="O148" i="1"/>
  <c r="O47" i="1"/>
  <c r="O111" i="1"/>
  <c r="O175" i="1"/>
  <c r="O118" i="1"/>
  <c r="O178" i="1"/>
  <c r="O124" i="1"/>
  <c r="O22" i="1"/>
  <c r="O133" i="1"/>
  <c r="O39" i="1"/>
  <c r="O103" i="1"/>
  <c r="O171" i="1"/>
  <c r="O94" i="1"/>
  <c r="O174" i="1"/>
  <c r="O222" i="1"/>
  <c r="O224" i="1"/>
  <c r="O208" i="1"/>
  <c r="O191" i="1"/>
  <c r="O214" i="1"/>
  <c r="O210" i="1"/>
  <c r="O169" i="1"/>
  <c r="O70" i="1"/>
  <c r="O106" i="1"/>
  <c r="O46" i="1"/>
  <c r="C15" i="1"/>
  <c r="O37" i="1"/>
  <c r="O101" i="1"/>
  <c r="O64" i="1"/>
  <c r="O128" i="1"/>
  <c r="O57" i="1"/>
  <c r="O237" i="1"/>
  <c r="O137" i="1"/>
  <c r="O50" i="1"/>
  <c r="O156" i="1"/>
  <c r="O60" i="1"/>
  <c r="O126" i="1"/>
  <c r="O183" i="1"/>
  <c r="O121" i="1"/>
  <c r="O186" i="1"/>
  <c r="O141" i="1"/>
  <c r="O42" i="1"/>
  <c r="O144" i="1"/>
  <c r="O52" i="1"/>
  <c r="O116" i="1"/>
  <c r="O179" i="1"/>
  <c r="O110" i="1"/>
  <c r="O182" i="1"/>
  <c r="O193" i="1"/>
  <c r="O196" i="1"/>
  <c r="O235" i="1"/>
  <c r="O201" i="1"/>
  <c r="O204" i="1"/>
  <c r="O89" i="1"/>
  <c r="O92" i="1"/>
  <c r="O173" i="1"/>
  <c r="O150" i="1"/>
  <c r="O207" i="1"/>
  <c r="O45" i="1"/>
  <c r="O109" i="1"/>
  <c r="O72" i="1"/>
  <c r="O136" i="1"/>
  <c r="O65" i="1"/>
  <c r="O23" i="1"/>
  <c r="O145" i="1"/>
  <c r="O66" i="1"/>
  <c r="O164" i="1"/>
  <c r="O63" i="1"/>
  <c r="O129" i="1"/>
  <c r="O28" i="1"/>
  <c r="O135" i="1"/>
  <c r="O35" i="1"/>
  <c r="O149" i="1"/>
  <c r="O58" i="1"/>
  <c r="O152" i="1"/>
  <c r="O55" i="1"/>
  <c r="O119" i="1"/>
  <c r="O187" i="1"/>
  <c r="O125" i="1"/>
  <c r="O231" i="1"/>
  <c r="O203" i="1"/>
  <c r="O205" i="1"/>
  <c r="O212" i="1"/>
  <c r="O195" i="1"/>
  <c r="O206" i="1"/>
  <c r="O53" i="1"/>
  <c r="O117" i="1"/>
  <c r="O80" i="1"/>
  <c r="O27" i="1"/>
  <c r="O73" i="1"/>
  <c r="O43" i="1"/>
  <c r="O153" i="1"/>
  <c r="O82" i="1"/>
  <c r="O172" i="1"/>
  <c r="O76" i="1"/>
  <c r="O132" i="1"/>
  <c r="O38" i="1"/>
  <c r="O138" i="1"/>
  <c r="O51" i="1"/>
  <c r="O157" i="1"/>
  <c r="O74" i="1"/>
  <c r="O160" i="1"/>
  <c r="O68" i="1"/>
  <c r="O122" i="1"/>
  <c r="O26" i="1"/>
  <c r="O131" i="1"/>
  <c r="O232" i="1"/>
  <c r="O188" i="1"/>
  <c r="O230" i="1"/>
  <c r="O209" i="1"/>
  <c r="O226" i="1"/>
  <c r="O189" i="1"/>
  <c r="O32" i="1"/>
  <c r="O194" i="1"/>
  <c r="O83" i="1"/>
  <c r="O147" i="1"/>
  <c r="O219" i="1"/>
  <c r="O61" i="1"/>
  <c r="O24" i="1"/>
  <c r="O88" i="1"/>
  <c r="O236" i="1"/>
  <c r="O81" i="1"/>
  <c r="O59" i="1"/>
  <c r="O161" i="1"/>
  <c r="O98" i="1"/>
  <c r="O180" i="1"/>
  <c r="O79" i="1"/>
  <c r="O143" i="1"/>
  <c r="O54" i="1"/>
  <c r="O146" i="1"/>
  <c r="O67" i="1"/>
  <c r="O165" i="1"/>
  <c r="O90" i="1"/>
  <c r="O168" i="1"/>
  <c r="O71" i="1"/>
  <c r="O139" i="1"/>
  <c r="O30" i="1"/>
  <c r="O142" i="1"/>
  <c r="O225" i="1"/>
  <c r="O215" i="1"/>
  <c r="O227" i="1"/>
  <c r="O228" i="1"/>
  <c r="O197" i="1"/>
  <c r="O234" i="1"/>
  <c r="O69" i="1"/>
  <c r="O77" i="1"/>
  <c r="O40" i="1"/>
  <c r="O104" i="1"/>
  <c r="O33" i="1"/>
  <c r="O97" i="1"/>
  <c r="O91" i="1"/>
  <c r="O177" i="1"/>
  <c r="O123" i="1"/>
  <c r="O31" i="1"/>
  <c r="O95" i="1"/>
  <c r="O159" i="1"/>
  <c r="O86" i="1"/>
  <c r="O162" i="1"/>
  <c r="O99" i="1"/>
  <c r="O181" i="1"/>
  <c r="O127" i="1"/>
  <c r="O184" i="1"/>
  <c r="O87" i="1"/>
  <c r="O155" i="1"/>
  <c r="O62" i="1"/>
  <c r="O158" i="1"/>
  <c r="O216" i="1"/>
  <c r="O211" i="1"/>
  <c r="O190" i="1"/>
  <c r="O217" i="1"/>
  <c r="O233" i="1"/>
  <c r="O213" i="1"/>
  <c r="O96" i="1"/>
  <c r="O114" i="1"/>
  <c r="O154" i="1"/>
  <c r="O84" i="1"/>
  <c r="O220" i="1"/>
  <c r="C18" i="1" l="1"/>
  <c r="F18" i="1"/>
  <c r="F19" i="1" s="1"/>
</calcChain>
</file>

<file path=xl/sharedStrings.xml><?xml version="1.0" encoding="utf-8"?>
<sst xmlns="http://schemas.openxmlformats.org/spreadsheetml/2006/main" count="2174" uniqueCount="751">
  <si>
    <t>IBVS 6244</t>
  </si>
  <si>
    <t>EB</t>
  </si>
  <si>
    <t>GCVS 4 Ephem.</t>
  </si>
  <si>
    <t>--Working ---</t>
  </si>
  <si>
    <t>Epoch =</t>
  </si>
  <si>
    <t>Period =</t>
  </si>
  <si>
    <t>New Period =</t>
  </si>
  <si>
    <t>New Ephemeris =</t>
  </si>
  <si>
    <t>Y1</t>
  </si>
  <si>
    <t>Y2</t>
  </si>
  <si>
    <t>Y3</t>
  </si>
  <si>
    <t>Source</t>
  </si>
  <si>
    <t>Typ</t>
  </si>
  <si>
    <t>ToM</t>
  </si>
  <si>
    <t>n'</t>
  </si>
  <si>
    <t>n</t>
  </si>
  <si>
    <t>O-C</t>
  </si>
  <si>
    <t>IBVS 2274</t>
  </si>
  <si>
    <t>error</t>
  </si>
  <si>
    <t>na</t>
  </si>
  <si>
    <t>IBVS 5040</t>
  </si>
  <si>
    <t>System Type:</t>
  </si>
  <si>
    <t>Linear</t>
  </si>
  <si>
    <t>Quadratic</t>
  </si>
  <si>
    <t>LS Intercept =</t>
  </si>
  <si>
    <t>LS Slope =</t>
  </si>
  <si>
    <t>LS Quadr term =</t>
  </si>
  <si>
    <t>Date</t>
  </si>
  <si>
    <t>Diethelm</t>
  </si>
  <si>
    <t>R</t>
  </si>
  <si>
    <t>BBSAG Bull...22</t>
  </si>
  <si>
    <t>B</t>
  </si>
  <si>
    <t>BBSAG Bull...24</t>
  </si>
  <si>
    <t>BBSAG Bull.26</t>
  </si>
  <si>
    <t>v</t>
  </si>
  <si>
    <t>AN 302,53</t>
  </si>
  <si>
    <t>K</t>
  </si>
  <si>
    <t>phe</t>
  </si>
  <si>
    <t>BAV-M 34</t>
  </si>
  <si>
    <t>BAAVSS 61</t>
  </si>
  <si>
    <t>BAAVSS 63</t>
  </si>
  <si>
    <t>Peter H</t>
  </si>
  <si>
    <t>BBSAG Bull.88</t>
  </si>
  <si>
    <t>BBSAG Bull.91</t>
  </si>
  <si>
    <t>BAV-M 56</t>
  </si>
  <si>
    <t>BBSAG Bull.94</t>
  </si>
  <si>
    <t>Kohl M</t>
  </si>
  <si>
    <t>BBSAG Bull.111</t>
  </si>
  <si>
    <t>Lin. Fit</t>
  </si>
  <si>
    <t>Misc</t>
  </si>
  <si>
    <t>Q. Fit</t>
  </si>
  <si>
    <t>IBVS 5484</t>
  </si>
  <si>
    <t>IBVS 5583</t>
  </si>
  <si>
    <t>I</t>
  </si>
  <si>
    <t>II</t>
  </si>
  <si>
    <t>IBVS 5643</t>
  </si>
  <si>
    <t>S5</t>
  </si>
  <si>
    <t>S6</t>
  </si>
  <si>
    <t>AZ Cam / GSC 4547-1381</t>
  </si>
  <si>
    <t>IBVS 5694</t>
  </si>
  <si>
    <t># of data points:</t>
  </si>
  <si>
    <t>IBVS 5438</t>
  </si>
  <si>
    <t>OEJV 0074</t>
  </si>
  <si>
    <t>IBVS 5894</t>
  </si>
  <si>
    <t>IBVS 5938</t>
  </si>
  <si>
    <t>IBVS 5945</t>
  </si>
  <si>
    <t>My time zone &gt;&gt;&gt;&gt;&gt;</t>
  </si>
  <si>
    <t>(PST=8, PDT=MDT=7, MDT=CST=6, etc.)</t>
  </si>
  <si>
    <t>New epoch =</t>
  </si>
  <si>
    <t>JD today</t>
  </si>
  <si>
    <t>New Cycle</t>
  </si>
  <si>
    <t>Next ToM</t>
  </si>
  <si>
    <t>Start of linear fit &gt;&gt;&gt;&gt;&gt;&gt;&gt;&gt;&gt;&gt;&gt;&gt;&gt;&gt;&gt;&gt;&gt;&gt;&gt;&gt;&gt;</t>
  </si>
  <si>
    <t>IBVS 5974</t>
  </si>
  <si>
    <t>Add cycle</t>
  </si>
  <si>
    <t>Old Cycle</t>
  </si>
  <si>
    <t>OEJV 0003</t>
  </si>
  <si>
    <t>IBVS 5992</t>
  </si>
  <si>
    <t>IBVS 6029</t>
  </si>
  <si>
    <t>IBVS 6084</t>
  </si>
  <si>
    <t>IBVS 5984</t>
  </si>
  <si>
    <t>IBVS 6149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</si>
  <si>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</si>
  <si>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</si>
  <si>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</si>
  <si>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</si>
  <si>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</si>
  <si>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</si>
  <si>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</si>
  <si>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</si>
  <si>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</si>
  <si>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</si>
  <si>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</si>
  <si>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 -0.003 </t>
  </si>
  <si>
    <t>2414755.654 </t>
  </si>
  <si>
    <t> 11.04.1899 03:41 </t>
  </si>
  <si>
    <t> -0.064 </t>
  </si>
  <si>
    <t>P </t>
  </si>
  <si>
    <t> H.Bauernfeind </t>
  </si>
  <si>
    <t> VB 7.72 </t>
  </si>
  <si>
    <t>2415180.628 </t>
  </si>
  <si>
    <t> 10.06.1900 03:04 </t>
  </si>
  <si>
    <t> 0.118 </t>
  </si>
  <si>
    <t>2415488.601 </t>
  </si>
  <si>
    <t> 14.04.1901 02:25 </t>
  </si>
  <si>
    <t> 0.051 </t>
  </si>
  <si>
    <t>2415658.857 </t>
  </si>
  <si>
    <t> 01.10.1901 08:34 </t>
  </si>
  <si>
    <t> 0.127 </t>
  </si>
  <si>
    <t>2415685.895 </t>
  </si>
  <si>
    <t> 28.10.1901 09:28 </t>
  </si>
  <si>
    <t> 0.121 </t>
  </si>
  <si>
    <t>2415918.638 </t>
  </si>
  <si>
    <t> 18.06.1902 03:18 </t>
  </si>
  <si>
    <t> 0.020 </t>
  </si>
  <si>
    <t>2416187.777 </t>
  </si>
  <si>
    <t> 14.03.1903 06:38 </t>
  </si>
  <si>
    <t> 0.036 </t>
  </si>
  <si>
    <t>2416205.655 </t>
  </si>
  <si>
    <t> 01.04.1903 03:43 </t>
  </si>
  <si>
    <t> 0.105 </t>
  </si>
  <si>
    <t>2416224.635 </t>
  </si>
  <si>
    <t> 20.04.1903 03:14 </t>
  </si>
  <si>
    <t> -0.044 </t>
  </si>
  <si>
    <t>2416300.593 </t>
  </si>
  <si>
    <t> 05.07.1903 02:13 </t>
  </si>
  <si>
    <t> 0.058 </t>
  </si>
  <si>
    <t>2416462.901 </t>
  </si>
  <si>
    <t> 14.12.1903 09:37 </t>
  </si>
  <si>
    <t> 0.101 </t>
  </si>
  <si>
    <t>2416495.829 </t>
  </si>
  <si>
    <t> 16.01.1904 07:53 </t>
  </si>
  <si>
    <t> 0.048 </t>
  </si>
  <si>
    <t>2416505.781 </t>
  </si>
  <si>
    <t> 26.01.1904 06:44 </t>
  </si>
  <si>
    <t> 0.106 </t>
  </si>
  <si>
    <t>2416536.733 </t>
  </si>
  <si>
    <t> 26.02.1904 05:35 </t>
  </si>
  <si>
    <t> 0.056 </t>
  </si>
  <si>
    <t>2416569.659 </t>
  </si>
  <si>
    <t> 30.03.1904 03:48 </t>
  </si>
  <si>
    <t> 0.001 </t>
  </si>
  <si>
    <t>2416676.583 </t>
  </si>
  <si>
    <t> 15.07.1904 01:59 </t>
  </si>
  <si>
    <t> 0.068 </t>
  </si>
  <si>
    <t>2416803.858 </t>
  </si>
  <si>
    <t> 19.11.1904 08:35 </t>
  </si>
  <si>
    <t> 0.037 </t>
  </si>
  <si>
    <t>2416869.767 </t>
  </si>
  <si>
    <t> 24.01.1905 06:24 </t>
  </si>
  <si>
    <t> -0.015 </t>
  </si>
  <si>
    <t>2417235.910 </t>
  </si>
  <si>
    <t> 25.01.1906 09:50 </t>
  </si>
  <si>
    <t> 0.042 </t>
  </si>
  <si>
    <t>2417557.851 </t>
  </si>
  <si>
    <t> 13.12.1906 08:25 </t>
  </si>
  <si>
    <t> 0.091 </t>
  </si>
  <si>
    <t>2417603.558 </t>
  </si>
  <si>
    <t> 28.01.1907 01:23 </t>
  </si>
  <si>
    <t> 0.285 </t>
  </si>
  <si>
    <t>2417707.572 </t>
  </si>
  <si>
    <t> 12.05.1907 01:43 </t>
  </si>
  <si>
    <t> 0.080 </t>
  </si>
  <si>
    <t>2418334.778 </t>
  </si>
  <si>
    <t> 28.01.1909 06:40 </t>
  </si>
  <si>
    <t> -0.008 </t>
  </si>
  <si>
    <t>2418349.942 </t>
  </si>
  <si>
    <t> 12.02.1909 10:36 </t>
  </si>
  <si>
    <t>2418458.745 </t>
  </si>
  <si>
    <t> 01.06.1909 05:52 </t>
  </si>
  <si>
    <t> -0.048 </t>
  </si>
  <si>
    <t>2418733.857 </t>
  </si>
  <si>
    <t> 03.03.1910 08:34 </t>
  </si>
  <si>
    <t> 0.005 </t>
  </si>
  <si>
    <t>2418745.702 </t>
  </si>
  <si>
    <t> 15.03.1910 04:50 </t>
  </si>
  <si>
    <t> -0.023 </t>
  </si>
  <si>
    <t>2418809.636 </t>
  </si>
  <si>
    <t> 18.05.1910 03:15 </t>
  </si>
  <si>
    <t> -0.072 </t>
  </si>
  <si>
    <t>2418852.583 </t>
  </si>
  <si>
    <t> 30.06.1910 01:59 </t>
  </si>
  <si>
    <t> 0.000 </t>
  </si>
  <si>
    <t>2418993.796 </t>
  </si>
  <si>
    <t> 18.11.1910 07:06 </t>
  </si>
  <si>
    <t>2419014.929 </t>
  </si>
  <si>
    <t> 09.12.1910 10:17 </t>
  </si>
  <si>
    <t> 0.081 </t>
  </si>
  <si>
    <t>2419018.906 </t>
  </si>
  <si>
    <t> 13.12.1910 09:44 </t>
  </si>
  <si>
    <t> 0.100 </t>
  </si>
  <si>
    <t>2420545.802 </t>
  </si>
  <si>
    <t> 17.02.1915 07:14 </t>
  </si>
  <si>
    <t> -0.011 </t>
  </si>
  <si>
    <t>2420549.838 </t>
  </si>
  <si>
    <t> 21.02.1915 08:06 </t>
  </si>
  <si>
    <t> 0.067 </t>
  </si>
  <si>
    <t>2420600.633 </t>
  </si>
  <si>
    <t> 13.04.1915 03:11 </t>
  </si>
  <si>
    <t> 0.072 </t>
  </si>
  <si>
    <t>2420871.765 </t>
  </si>
  <si>
    <t> 09.01.1916 06:21 </t>
  </si>
  <si>
    <t> 0.103 </t>
  </si>
  <si>
    <t>2420904.732 </t>
  </si>
  <si>
    <t> 11.02.1916 05:34 </t>
  </si>
  <si>
    <t> 0.089 </t>
  </si>
  <si>
    <t>2421038.591 </t>
  </si>
  <si>
    <t> 24.06.1916 02:11 </t>
  </si>
  <si>
    <t> 0.046 </t>
  </si>
  <si>
    <t>2421104.572 </t>
  </si>
  <si>
    <t> 29.08.1916 01:43 </t>
  </si>
  <si>
    <t> 0.066 </t>
  </si>
  <si>
    <t>2421134.816 </t>
  </si>
  <si>
    <t> 28.09.1916 07:35 </t>
  </si>
  <si>
    <t> -0.032 </t>
  </si>
  <si>
    <t>2421165.913 </t>
  </si>
  <si>
    <t> 29.10.1916 09:54 </t>
  </si>
  <si>
    <t> 0.063 </t>
  </si>
  <si>
    <t>2421208.782 </t>
  </si>
  <si>
    <t> 11.12.1916 06:46 </t>
  </si>
  <si>
    <t> 0.057 </t>
  </si>
  <si>
    <t>2421276.754 </t>
  </si>
  <si>
    <t> 17.02.1917 06:05 </t>
  </si>
  <si>
    <t> 0.088 </t>
  </si>
  <si>
    <t>2421508.895 </t>
  </si>
  <si>
    <t> 07.10.1917 09:28 </t>
  </si>
  <si>
    <t> 0.045 </t>
  </si>
  <si>
    <t>2421551.800 </t>
  </si>
  <si>
    <t> 19.11.1917 07:12 </t>
  </si>
  <si>
    <t> 0.075 </t>
  </si>
  <si>
    <t>2421611.788 </t>
  </si>
  <si>
    <t> 18.01.1918 06:54 </t>
  </si>
  <si>
    <t> 0.038 </t>
  </si>
  <si>
    <t>2421664.615 </t>
  </si>
  <si>
    <t> 12.03.1918 02:45 </t>
  </si>
  <si>
    <t> 0.096 </t>
  </si>
  <si>
    <t>2421675.755 </t>
  </si>
  <si>
    <t> 23.03.1918 06:07 </t>
  </si>
  <si>
    <t> 0.023 </t>
  </si>
  <si>
    <t>2421874.894 </t>
  </si>
  <si>
    <t> 08.10.1918 09:27 </t>
  </si>
  <si>
    <t> -0.042 </t>
  </si>
  <si>
    <t>2421909.843 </t>
  </si>
  <si>
    <t> 12.11.1918 08:13 </t>
  </si>
  <si>
    <t> -0.052 </t>
  </si>
  <si>
    <t>2421999.728 </t>
  </si>
  <si>
    <t> 10.02.1919 05:28 </t>
  </si>
  <si>
    <t> 0.125 </t>
  </si>
  <si>
    <t>2422098.638 </t>
  </si>
  <si>
    <t> 20.05.1919 03:18 </t>
  </si>
  <si>
    <t> 0.093 </t>
  </si>
  <si>
    <t>2422252.905 </t>
  </si>
  <si>
    <t> 21.10.1919 09:43 </t>
  </si>
  <si>
    <t> 0.010 </t>
  </si>
  <si>
    <t>2422338.725 </t>
  </si>
  <si>
    <t> 15.01.1920 05:24 </t>
  </si>
  <si>
    <t>2422365.793 </t>
  </si>
  <si>
    <t> 11.02.1920 07:01 </t>
  </si>
  <si>
    <t> 0.104 </t>
  </si>
  <si>
    <t>2422402.659 </t>
  </si>
  <si>
    <t> 19.03.1920 03:48 </t>
  </si>
  <si>
    <t> 0.032 </t>
  </si>
  <si>
    <t>2422429.668 </t>
  </si>
  <si>
    <t> 15.04.1920 04:01 </t>
  </si>
  <si>
    <t>2422694.830 </t>
  </si>
  <si>
    <t> 05.01.1921 07:55 </t>
  </si>
  <si>
    <t> -0.006 </t>
  </si>
  <si>
    <t>2422708.790 </t>
  </si>
  <si>
    <t> 19.01.1921 06:57 </t>
  </si>
  <si>
    <t> 0.102 </t>
  </si>
  <si>
    <t>2422850.616 </t>
  </si>
  <si>
    <t> 10.06.1921 02:47 </t>
  </si>
  <si>
    <t> 0.111 </t>
  </si>
  <si>
    <t>2422973.823 </t>
  </si>
  <si>
    <t> 11.10.1921 07:45 </t>
  </si>
  <si>
    <t> -0.030 </t>
  </si>
  <si>
    <t>2423043.754 </t>
  </si>
  <si>
    <t> 20.12.1921 06:05 </t>
  </si>
  <si>
    <t> -0.018 </t>
  </si>
  <si>
    <t>2423462.732 </t>
  </si>
  <si>
    <t> 12.02.1923 05:34 </t>
  </si>
  <si>
    <t>2424165.848 </t>
  </si>
  <si>
    <t> 15.01.1925 08:21 </t>
  </si>
  <si>
    <t>2424200.720 </t>
  </si>
  <si>
    <t> 19.02.1925 05:16 </t>
  </si>
  <si>
    <t> -0.016 </t>
  </si>
  <si>
    <t>2424202.719 </t>
  </si>
  <si>
    <t> 21.02.1925 05:15 </t>
  </si>
  <si>
    <t> 0.004 </t>
  </si>
  <si>
    <t>2424210.716 </t>
  </si>
  <si>
    <t> 01.03.1925 05:11 </t>
  </si>
  <si>
    <t> 0.086 </t>
  </si>
  <si>
    <t>2424233.641 </t>
  </si>
  <si>
    <t> 24.03.1925 03:23 </t>
  </si>
  <si>
    <t> -0.076 </t>
  </si>
  <si>
    <t>2424241.594 </t>
  </si>
  <si>
    <t> 01.04.1925 02:15 </t>
  </si>
  <si>
    <t> -0.038 </t>
  </si>
  <si>
    <t>2424243.589 </t>
  </si>
  <si>
    <t> 03.04.1925 02:08 </t>
  </si>
  <si>
    <t> -0.022 </t>
  </si>
  <si>
    <t>2424272.609 </t>
  </si>
  <si>
    <t> 02.05.1925 02:36 </t>
  </si>
  <si>
    <t> -0.025 </t>
  </si>
  <si>
    <t>2424303.647 </t>
  </si>
  <si>
    <t> 02.06.1925 03:31 </t>
  </si>
  <si>
    <t> 0.011 </t>
  </si>
  <si>
    <t>2424321.588 </t>
  </si>
  <si>
    <t> 20.06.1925 02:06 </t>
  </si>
  <si>
    <t> 0.143 </t>
  </si>
  <si>
    <t>2424535.861 </t>
  </si>
  <si>
    <t> 20.01.1926 08:39 </t>
  </si>
  <si>
    <t> 0.041 </t>
  </si>
  <si>
    <t>2424619.615 </t>
  </si>
  <si>
    <t> 14.04.1926 02:45 </t>
  </si>
  <si>
    <t> 0.024 </t>
  </si>
  <si>
    <t>2424884.825 </t>
  </si>
  <si>
    <t> 04.01.1927 07:48 </t>
  </si>
  <si>
    <t> 0.069 </t>
  </si>
  <si>
    <t>2424968.645 </t>
  </si>
  <si>
    <t> 29.03.1927 03:28 </t>
  </si>
  <si>
    <t>2425297.745 </t>
  </si>
  <si>
    <t> 21.02.1928 05:52 </t>
  </si>
  <si>
    <t> 0.070 </t>
  </si>
  <si>
    <t>2425562.929 </t>
  </si>
  <si>
    <t> 12.11.1928 10:17 </t>
  </si>
  <si>
    <t>2425566.880 </t>
  </si>
  <si>
    <t> 16.11.1928 09:07 </t>
  </si>
  <si>
    <t> 0.083 </t>
  </si>
  <si>
    <t>2425587.884 </t>
  </si>
  <si>
    <t> 07.12.1928 09:12 </t>
  </si>
  <si>
    <t> -0.021 </t>
  </si>
  <si>
    <t>2425996.880 </t>
  </si>
  <si>
    <t> 20.01.1930 09:07 </t>
  </si>
  <si>
    <t> 0.014 </t>
  </si>
  <si>
    <t>2426002.804 </t>
  </si>
  <si>
    <t> 26.01.1930 07:17 </t>
  </si>
  <si>
    <t> 0.002 </t>
  </si>
  <si>
    <t>2426107.646 </t>
  </si>
  <si>
    <t> 11.05.1930 03:30 </t>
  </si>
  <si>
    <t> -0.035 </t>
  </si>
  <si>
    <t>2426113.578 </t>
  </si>
  <si>
    <t> 17.05.1930 01:52 </t>
  </si>
  <si>
    <t> -0.040 </t>
  </si>
  <si>
    <t>2426378.714 </t>
  </si>
  <si>
    <t> 06.02.1931 05:08 </t>
  </si>
  <si>
    <t> -0.069 </t>
  </si>
  <si>
    <t>2426393.300 </t>
  </si>
  <si>
    <t> 20.02.1931 19:12 </t>
  </si>
  <si>
    <t> 0.006 </t>
  </si>
  <si>
    <t> W.Strohmeier </t>
  </si>
  <si>
    <t> AN 286.135 </t>
  </si>
  <si>
    <t>2426427.574 </t>
  </si>
  <si>
    <t> 27.03.1931 01:46 </t>
  </si>
  <si>
    <t> -0.020 </t>
  </si>
  <si>
    <t>2426427.609 </t>
  </si>
  <si>
    <t> 27.03.1931 02:36 </t>
  </si>
  <si>
    <t> 0.015 </t>
  </si>
  <si>
    <t>2426427.622 </t>
  </si>
  <si>
    <t> 27.03.1931 02:55 </t>
  </si>
  <si>
    <t> 0.028 </t>
  </si>
  <si>
    <t>2426427.635 </t>
  </si>
  <si>
    <t> 27.03.1931 03:14 </t>
  </si>
  <si>
    <t>2426489.579 </t>
  </si>
  <si>
    <t> 28.05.1931 01:53 </t>
  </si>
  <si>
    <t> -0.019 </t>
  </si>
  <si>
    <t>2426626.892 </t>
  </si>
  <si>
    <t> 12.10.1931 09:24 </t>
  </si>
  <si>
    <t> 0.094 </t>
  </si>
  <si>
    <t>2426631.425 </t>
  </si>
  <si>
    <t> 16.10.1931 22:12 </t>
  </si>
  <si>
    <t>2426686.860 </t>
  </si>
  <si>
    <t> 11.12.1931 08:38 </t>
  </si>
  <si>
    <t>2426688.856 </t>
  </si>
  <si>
    <t> 13.12.1931 08:32 </t>
  </si>
  <si>
    <t> 0.055 </t>
  </si>
  <si>
    <t>2426750.774 </t>
  </si>
  <si>
    <t> 13.02.1932 06:34 </t>
  </si>
  <si>
    <t> -0.031 </t>
  </si>
  <si>
    <t>2426756.697 </t>
  </si>
  <si>
    <t> 19.02.1932 04:43 </t>
  </si>
  <si>
    <t> -0.045 </t>
  </si>
  <si>
    <t>2426762.776 </t>
  </si>
  <si>
    <t> 25.02.1932 06:37 </t>
  </si>
  <si>
    <t> 0.098 </t>
  </si>
  <si>
    <t>2426894.589 </t>
  </si>
  <si>
    <t> 06.07.1932 02:08 </t>
  </si>
  <si>
    <t> -0.012 </t>
  </si>
  <si>
    <t>2427062.901 </t>
  </si>
  <si>
    <t> 21.12.1932 09:37 </t>
  </si>
  <si>
    <t>2427089.826 </t>
  </si>
  <si>
    <t> 17.01.1933 07:49 </t>
  </si>
  <si>
    <t>2427133.373 </t>
  </si>
  <si>
    <t> 01.03.1933 20:57 </t>
  </si>
  <si>
    <t>2427477.797 </t>
  </si>
  <si>
    <t> 09.02.1934 07:07 </t>
  </si>
  <si>
    <t> 0.097 </t>
  </si>
  <si>
    <t>2427487.691 </t>
  </si>
  <si>
    <t> 19.02.1934 04:35 </t>
  </si>
  <si>
    <t>2427544.388 </t>
  </si>
  <si>
    <t> 16.04.1934 21:18 </t>
  </si>
  <si>
    <t>2427569.442 </t>
  </si>
  <si>
    <t> 11.05.1934 22:36 </t>
  </si>
  <si>
    <t>2427740.852 </t>
  </si>
  <si>
    <t> 30.10.1934 08:26 </t>
  </si>
  <si>
    <t> -0.034 </t>
  </si>
  <si>
    <t>2428069.348 </t>
  </si>
  <si>
    <t> 23.09.1935 20:21 </t>
  </si>
  <si>
    <t> -0.026 </t>
  </si>
  <si>
    <t>2428161.839 </t>
  </si>
  <si>
    <t> 25.12.1935 08:08 </t>
  </si>
  <si>
    <t> 0.119 </t>
  </si>
  <si>
    <t>2428253.403 </t>
  </si>
  <si>
    <t> 25.03.1936 21:40 </t>
  </si>
  <si>
    <t>2428309.455 </t>
  </si>
  <si>
    <t> 20.05.1936 22:55 </t>
  </si>
  <si>
    <t>2428423.557 </t>
  </si>
  <si>
    <t> 12.09.1936 01:22 </t>
  </si>
  <si>
    <t>2428425.572 </t>
  </si>
  <si>
    <t> 14.09.1936 01:43 </t>
  </si>
  <si>
    <t>2428599.642 </t>
  </si>
  <si>
    <t> 07.03.1937 03:24 </t>
  </si>
  <si>
    <t> -0.062 </t>
  </si>
  <si>
    <t>2428629.378 </t>
  </si>
  <si>
    <t> 05.04.1937 21:04 </t>
  </si>
  <si>
    <t> -0.009 </t>
  </si>
  <si>
    <t>2428629.389 </t>
  </si>
  <si>
    <t> 05.04.1937 21:20 </t>
  </si>
  <si>
    <t>2428629.400 </t>
  </si>
  <si>
    <t> 05.04.1937 21:36 </t>
  </si>
  <si>
    <t> 0.013 </t>
  </si>
  <si>
    <t>2428693.435 </t>
  </si>
  <si>
    <t> 08.06.1937 22:26 </t>
  </si>
  <si>
    <t>2428782.465 </t>
  </si>
  <si>
    <t> 05.09.1937 23:09 </t>
  </si>
  <si>
    <t>2428784.419 </t>
  </si>
  <si>
    <t> 07.09.1937 22:03 </t>
  </si>
  <si>
    <t>2428946.757 </t>
  </si>
  <si>
    <t> 17.02.1938 06:10 </t>
  </si>
  <si>
    <t>2428950.640 </t>
  </si>
  <si>
    <t> 21.02.1938 03:21 </t>
  </si>
  <si>
    <t> 0.021 </t>
  </si>
  <si>
    <t>2429022.573 </t>
  </si>
  <si>
    <t> 04.05.1938 01:45 </t>
  </si>
  <si>
    <t>2429203.904 </t>
  </si>
  <si>
    <t> 01.11.1938 09:41 </t>
  </si>
  <si>
    <t> -0.007 </t>
  </si>
  <si>
    <t>2429246.888 </t>
  </si>
  <si>
    <t> 14.12.1938 09:18 </t>
  </si>
  <si>
    <t>2429279.735 </t>
  </si>
  <si>
    <t> 16.01.1939 05:38 </t>
  </si>
  <si>
    <t>2429359.561 </t>
  </si>
  <si>
    <t> 06.04.1939 01:27 </t>
  </si>
  <si>
    <t>2429394.579 </t>
  </si>
  <si>
    <t> 11.05.1939 01:53 </t>
  </si>
  <si>
    <t> 0.040 </t>
  </si>
  <si>
    <t>2429544.875 </t>
  </si>
  <si>
    <t> 08.10.1939 09:00 </t>
  </si>
  <si>
    <t> -0.056 </t>
  </si>
  <si>
    <t>2429573.901 </t>
  </si>
  <si>
    <t> 06.11.1939 09:37 </t>
  </si>
  <si>
    <t> -0.053 </t>
  </si>
  <si>
    <t>2429581.223 </t>
  </si>
  <si>
    <t> 13.11.1939 17:21 </t>
  </si>
  <si>
    <t>2429585.914 </t>
  </si>
  <si>
    <t> 18.11.1939 09:56 </t>
  </si>
  <si>
    <t> 0.087 </t>
  </si>
  <si>
    <t>2429595.780 </t>
  </si>
  <si>
    <t> 28.11.1939 06:43 </t>
  </si>
  <si>
    <t>2429606.901 </t>
  </si>
  <si>
    <t> 09.12.1939 09:37 </t>
  </si>
  <si>
    <t>2429616.813 </t>
  </si>
  <si>
    <t> 19.12.1939 07:30 </t>
  </si>
  <si>
    <t>2429624.717 </t>
  </si>
  <si>
    <t> 27.12.1939 05:12 </t>
  </si>
  <si>
    <t> -0.028 </t>
  </si>
  <si>
    <t>2429632.692 </t>
  </si>
  <si>
    <t> 04.01.1940 04:36 </t>
  </si>
  <si>
    <t>2429657.789 </t>
  </si>
  <si>
    <t> 29.01.1940 06:56 </t>
  </si>
  <si>
    <t> 0.064 </t>
  </si>
  <si>
    <t>2429665.632 </t>
  </si>
  <si>
    <t> 06.02.1940 03:10 </t>
  </si>
  <si>
    <t>2429706.626 </t>
  </si>
  <si>
    <t> 18.03.1940 03:01 </t>
  </si>
  <si>
    <t>2429982.931 </t>
  </si>
  <si>
    <t> 19.12.1940 10:20 </t>
  </si>
  <si>
    <t> 0.016 </t>
  </si>
  <si>
    <t>2430109.590 </t>
  </si>
  <si>
    <t> 25.04.1941 02:09 </t>
  </si>
  <si>
    <t> 0.029 </t>
  </si>
  <si>
    <t>2430323.889 </t>
  </si>
  <si>
    <t> 25.11.1941 09:20 </t>
  </si>
  <si>
    <t> -0.047 </t>
  </si>
  <si>
    <t>2430382.613 </t>
  </si>
  <si>
    <t> 23.01.1942 02:42 </t>
  </si>
  <si>
    <t> -0.029 </t>
  </si>
  <si>
    <t>2430393.809 </t>
  </si>
  <si>
    <t> 03.02.1942 07:24 </t>
  </si>
  <si>
    <t> -0.046 </t>
  </si>
  <si>
    <t>2430446.614 </t>
  </si>
  <si>
    <t> 28.03.1942 02:44 </t>
  </si>
  <si>
    <t> -0.010 </t>
  </si>
  <si>
    <t>2430680.841 </t>
  </si>
  <si>
    <t> 17.11.1942 08:11 </t>
  </si>
  <si>
    <t> 0.054 </t>
  </si>
  <si>
    <t>2430797.597 </t>
  </si>
  <si>
    <t> 14.03.1943 02:19 </t>
  </si>
  <si>
    <t>2430826.571 </t>
  </si>
  <si>
    <t> 12.04.1943 01:42 </t>
  </si>
  <si>
    <t> 0.009 </t>
  </si>
  <si>
    <t>2431403.845 </t>
  </si>
  <si>
    <t> 09.11.1944 08:16 </t>
  </si>
  <si>
    <t> 0.120 </t>
  </si>
  <si>
    <t>2431492.741 </t>
  </si>
  <si>
    <t> 06.02.1945 05:47 </t>
  </si>
  <si>
    <t>2431504.665 </t>
  </si>
  <si>
    <t> 18.02.1945 03:57 </t>
  </si>
  <si>
    <t> 0.019 </t>
  </si>
  <si>
    <t>2431907.633 </t>
  </si>
  <si>
    <t> 28.03.1946 03:11 </t>
  </si>
  <si>
    <t> -0.037 </t>
  </si>
  <si>
    <t>2432213.692 </t>
  </si>
  <si>
    <t> 28.01.1947 04:36 </t>
  </si>
  <si>
    <t> -0.039 </t>
  </si>
  <si>
    <t>2432264.559 </t>
  </si>
  <si>
    <t> 20.03.1947 01:24 </t>
  </si>
  <si>
    <t>2432511.905 </t>
  </si>
  <si>
    <t> 22.11.1947 09:43 </t>
  </si>
  <si>
    <t>2433006.588 </t>
  </si>
  <si>
    <t> 31.03.1949 02:06 </t>
  </si>
  <si>
    <t>2433752.552 </t>
  </si>
  <si>
    <t> 16.04.1951 01:14 </t>
  </si>
  <si>
    <t> -0.059 </t>
  </si>
  <si>
    <t>2436599.465 </t>
  </si>
  <si>
    <t> 30.01.1959 23:09 </t>
  </si>
  <si>
    <t>2436603.528 </t>
  </si>
  <si>
    <t> 04.02.1959 00:40 </t>
  </si>
  <si>
    <t>2436605.434 </t>
  </si>
  <si>
    <t> 05.02.1959 22:24 </t>
  </si>
  <si>
    <t>2436607.444 </t>
  </si>
  <si>
    <t> 07.02.1959 22:39 </t>
  </si>
  <si>
    <t> 0.022 </t>
  </si>
  <si>
    <t>2437312.570 </t>
  </si>
  <si>
    <t> 13.01.1961 01:40 </t>
  </si>
  <si>
    <t>2437316.530 </t>
  </si>
  <si>
    <t> 17.01.1961 00:43 </t>
  </si>
  <si>
    <t>2437318.510 </t>
  </si>
  <si>
    <t> 19.01.1961 00:14 </t>
  </si>
  <si>
    <t>2437351.490 </t>
  </si>
  <si>
    <t> 20.02.1961 23:45 </t>
  </si>
  <si>
    <t>2440589.529 </t>
  </si>
  <si>
    <t> 03.01.1970 00:41 </t>
  </si>
  <si>
    <t>V </t>
  </si>
  <si>
    <t> R.Diethelm </t>
  </si>
  <si>
    <t> ORI 117 </t>
  </si>
  <si>
    <t>2440655.4791 </t>
  </si>
  <si>
    <t> 09.03.1970 23:29 </t>
  </si>
  <si>
    <t> 0.0036 </t>
  </si>
  <si>
    <t>E </t>
  </si>
  <si>
    <t>?</t>
  </si>
  <si>
    <t> P.Battistini </t>
  </si>
  <si>
    <t>IBVS 951 </t>
  </si>
  <si>
    <t>2440692.400 </t>
  </si>
  <si>
    <t> 15.04.1970 21:36 </t>
  </si>
  <si>
    <t> -0.014 </t>
  </si>
  <si>
    <t> ORI 119 </t>
  </si>
  <si>
    <t>2440713.506 </t>
  </si>
  <si>
    <t> 07.05.1970 00:08 </t>
  </si>
  <si>
    <t>2442783.381 </t>
  </si>
  <si>
    <t> 05.01.1976 21:08 </t>
  </si>
  <si>
    <t> BBS 26 </t>
  </si>
  <si>
    <t>2443932.436 </t>
  </si>
  <si>
    <t> 27.02.1979 22:27 </t>
  </si>
  <si>
    <t> -0.004 </t>
  </si>
  <si>
    <t> D.Lichtenknecker </t>
  </si>
  <si>
    <t>BAVM 31 </t>
  </si>
  <si>
    <t>2444985.1908 </t>
  </si>
  <si>
    <t> 15.01.1982 16:34 </t>
  </si>
  <si>
    <t> 0.0067 </t>
  </si>
  <si>
    <t> Zhai Di Sheng </t>
  </si>
  <si>
    <t>IBVS 2274 </t>
  </si>
  <si>
    <t>2444987.1716 </t>
  </si>
  <si>
    <t> 17.01.1982 16:07 </t>
  </si>
  <si>
    <t> 0.0087 </t>
  </si>
  <si>
    <t>2445056.404 </t>
  </si>
  <si>
    <t> 27.03.1982 21:41 </t>
  </si>
  <si>
    <t> J.Hübscher </t>
  </si>
  <si>
    <t>BAVM 34 </t>
  </si>
  <si>
    <t>2445056.410 </t>
  </si>
  <si>
    <t> 27.03.1982 21:50 </t>
  </si>
  <si>
    <t> W.Braune </t>
  </si>
  <si>
    <t>2445932.405 </t>
  </si>
  <si>
    <t> 19.08.1984 21:43 </t>
  </si>
  <si>
    <t> T.Brelstaff </t>
  </si>
  <si>
    <t> VSSC 61.16 </t>
  </si>
  <si>
    <t>2446372.355 </t>
  </si>
  <si>
    <t> 02.11.1985 20:31 </t>
  </si>
  <si>
    <t> VSSC 63.22 </t>
  </si>
  <si>
    <t>2447273.378 </t>
  </si>
  <si>
    <t> 21.04.1988 21:04 </t>
  </si>
  <si>
    <t> H.Peter </t>
  </si>
  <si>
    <t> BBS 88 </t>
  </si>
  <si>
    <t>2447564.286 </t>
  </si>
  <si>
    <t> 06.02.1989 18:51 </t>
  </si>
  <si>
    <t> BBS 91 </t>
  </si>
  <si>
    <t>2447767.444 </t>
  </si>
  <si>
    <t> 28.08.1989 22:39 </t>
  </si>
  <si>
    <t> 0.007 </t>
  </si>
  <si>
    <t> VSSC 73 </t>
  </si>
  <si>
    <t>2447813.6089 </t>
  </si>
  <si>
    <t> 14.10.1989 02:36 </t>
  </si>
  <si>
    <t> -0.0015 </t>
  </si>
  <si>
    <t>B;V</t>
  </si>
  <si>
    <t> F.Agerer </t>
  </si>
  <si>
    <t>BAVM 56 </t>
  </si>
  <si>
    <t>2447835.378 </t>
  </si>
  <si>
    <t> 04.11.1989 21:04 </t>
  </si>
  <si>
    <t>2447924.411 </t>
  </si>
  <si>
    <t> 01.02.1990 21:51 </t>
  </si>
  <si>
    <t> BBS 94 </t>
  </si>
  <si>
    <t>2450110.384 </t>
  </si>
  <si>
    <t> 27.01.1996 21:12 </t>
  </si>
  <si>
    <t> M.Kohl </t>
  </si>
  <si>
    <t> BBS 111 </t>
  </si>
  <si>
    <t>2451810.8735 </t>
  </si>
  <si>
    <t> 23.09.2000 08:57 </t>
  </si>
  <si>
    <t> 0.0001 </t>
  </si>
  <si>
    <t> R.H.Nelson </t>
  </si>
  <si>
    <t>IBVS 5040 </t>
  </si>
  <si>
    <t>2452321.41698 </t>
  </si>
  <si>
    <t> 15.02.2002 22:00 </t>
  </si>
  <si>
    <t> 0.00208 </t>
  </si>
  <si>
    <t>C </t>
  </si>
  <si>
    <t>o</t>
  </si>
  <si>
    <t> J.Šafár </t>
  </si>
  <si>
    <t>OEJV 0074 </t>
  </si>
  <si>
    <t>2452658.4814 </t>
  </si>
  <si>
    <t> 18.01.2003 23:33 </t>
  </si>
  <si>
    <t> BBS 129 </t>
  </si>
  <si>
    <t>2452709.2692 </t>
  </si>
  <si>
    <t> 10.03.2003 18:27 </t>
  </si>
  <si>
    <t> 0.0011 </t>
  </si>
  <si>
    <t> C.-H.Kim et al. </t>
  </si>
  <si>
    <t>IBVS 5694 </t>
  </si>
  <si>
    <t>2452722.4622 </t>
  </si>
  <si>
    <t> 23.03.2003 23:05 </t>
  </si>
  <si>
    <t> 0.0018 </t>
  </si>
  <si>
    <t>-I</t>
  </si>
  <si>
    <t>BAVM 158 </t>
  </si>
  <si>
    <t>2452722.4623 </t>
  </si>
  <si>
    <t>168</t>
  </si>
  <si>
    <t> 0.0019 </t>
  </si>
  <si>
    <t>2452793.0362 </t>
  </si>
  <si>
    <t> 02.06.2003 12:52 </t>
  </si>
  <si>
    <t>221.5</t>
  </si>
  <si>
    <t> -0.0030 </t>
  </si>
  <si>
    <t>2453028.5207 </t>
  </si>
  <si>
    <t> 24.01.2004 00:29 </t>
  </si>
  <si>
    <t>400</t>
  </si>
  <si>
    <t> -0.0008 </t>
  </si>
  <si>
    <t> M.Zejda </t>
  </si>
  <si>
    <t>IBVS 5583 </t>
  </si>
  <si>
    <t>2453106.3633 </t>
  </si>
  <si>
    <t> 10.04.2004 20:43 </t>
  </si>
  <si>
    <t>459</t>
  </si>
  <si>
    <t> 0.0073 </t>
  </si>
  <si>
    <t> v.Poschinger </t>
  </si>
  <si>
    <t>BAVM 172 </t>
  </si>
  <si>
    <t>2453333.2630 </t>
  </si>
  <si>
    <t> 23.11.2004 18:18 </t>
  </si>
  <si>
    <t>631</t>
  </si>
  <si>
    <t> -0.0003 </t>
  </si>
  <si>
    <t>2453494.2091 </t>
  </si>
  <si>
    <t> 03.05.2005 17:01 </t>
  </si>
  <si>
    <t>753</t>
  </si>
  <si>
    <t> -0.0001 </t>
  </si>
  <si>
    <t>2453555.534 </t>
  </si>
  <si>
    <t> 04.07.2005 00:48 </t>
  </si>
  <si>
    <t>799.5</t>
  </si>
  <si>
    <t> K.Locher </t>
  </si>
  <si>
    <t>OEJV 0003 </t>
  </si>
  <si>
    <t>2454839.8226 </t>
  </si>
  <si>
    <t> 08.01.2009 07:44 </t>
  </si>
  <si>
    <t>1773</t>
  </si>
  <si>
    <t>IBVS 5894 </t>
  </si>
  <si>
    <t>2454888.6301 </t>
  </si>
  <si>
    <t> 26.02.2009 03:07 </t>
  </si>
  <si>
    <t>1810</t>
  </si>
  <si>
    <t> -0.0038 </t>
  </si>
  <si>
    <t> S.Dvorak </t>
  </si>
  <si>
    <t>IBVS 5938 </t>
  </si>
  <si>
    <t>2455205.9031 </t>
  </si>
  <si>
    <t> 09.01.2010 09:40 </t>
  </si>
  <si>
    <t>2050.5</t>
  </si>
  <si>
    <t> -0.0053 </t>
  </si>
  <si>
    <t>IBVS 5945 </t>
  </si>
  <si>
    <t>2455260.6516 </t>
  </si>
  <si>
    <t> 05.03.2010 03:38 </t>
  </si>
  <si>
    <t>2092</t>
  </si>
  <si>
    <t> -0.0048 </t>
  </si>
  <si>
    <t>IBVS 5974 </t>
  </si>
  <si>
    <t>2455577.9233 </t>
  </si>
  <si>
    <t> 16.01.2011 10:09 </t>
  </si>
  <si>
    <t>2332.5</t>
  </si>
  <si>
    <t> -0.0076 </t>
  </si>
  <si>
    <t>IBVS 5992 </t>
  </si>
  <si>
    <t>2455578.5840 </t>
  </si>
  <si>
    <t> 17.01.2011 02:00 </t>
  </si>
  <si>
    <t>2333</t>
  </si>
  <si>
    <t> -0.0066 </t>
  </si>
  <si>
    <t>BAVM 215 </t>
  </si>
  <si>
    <t>2455648.5040 </t>
  </si>
  <si>
    <t> 28.03.2011 00:05 </t>
  </si>
  <si>
    <t>2386</t>
  </si>
  <si>
    <t> -0.0057 </t>
  </si>
  <si>
    <t> M.&amp; K.Rätz </t>
  </si>
  <si>
    <t>BAVM 225 </t>
  </si>
  <si>
    <t>2455932.1362 </t>
  </si>
  <si>
    <t> 05.01.2012 15:16 </t>
  </si>
  <si>
    <t>2601</t>
  </si>
  <si>
    <t>Rc</t>
  </si>
  <si>
    <t> K.Shiokawa </t>
  </si>
  <si>
    <t>VSB 55 </t>
  </si>
  <si>
    <t>2456008.662 </t>
  </si>
  <si>
    <t> 22.03.2012 03:53 </t>
  </si>
  <si>
    <t>2659</t>
  </si>
  <si>
    <t> 0.003 </t>
  </si>
  <si>
    <t>IBVS 6029 </t>
  </si>
  <si>
    <t>2456408.3755 </t>
  </si>
  <si>
    <t> 25.04.2013 21:00 </t>
  </si>
  <si>
    <t>2962</t>
  </si>
  <si>
    <t> -0.0099 </t>
  </si>
  <si>
    <t>BAVM 232 </t>
  </si>
  <si>
    <t>2456729.6100 </t>
  </si>
  <si>
    <t> 13.03.2014 02:38 </t>
  </si>
  <si>
    <t>3205.5</t>
  </si>
  <si>
    <t>BAVM 238 </t>
  </si>
  <si>
    <t>2456737.5231 </t>
  </si>
  <si>
    <t> 21.03.2014 00:33 </t>
  </si>
  <si>
    <t>3211.5</t>
  </si>
  <si>
    <t>2457090.413 </t>
  </si>
  <si>
    <t> 08.03.2015 21:54 </t>
  </si>
  <si>
    <t>3479</t>
  </si>
  <si>
    <t>BAVM 241 (=IBVS 6157) </t>
  </si>
  <si>
    <t>IBVS 0951</t>
  </si>
  <si>
    <t>IBVS 6157</t>
  </si>
  <si>
    <t>JBAV, 60</t>
  </si>
  <si>
    <t>VSB, 91</t>
  </si>
  <si>
    <t>cG</t>
  </si>
  <si>
    <t>11/04/1899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</si>
</sst>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38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8">
    <xf numFmtId="0" fontId="0" fillId="0" borderId="0">
      <alignment vertical="top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32" fillId="0" borderId="0" applyFont="0" applyFill="0" applyBorder="0" applyAlignment="0" applyProtection="0"/>
    <xf numFmtId="0" fontId="27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9" fillId="7" borderId="1" applyNumberFormat="0" applyAlignment="0" applyProtection="0"/>
    <xf numFmtId="0" fontId="30" fillId="0" borderId="4" applyNumberFormat="0" applyFill="0" applyAlignment="0" applyProtection="0"/>
    <xf numFmtId="0" fontId="31" fillId="22" borderId="0" applyNumberFormat="0" applyBorder="0" applyAlignment="0" applyProtection="0"/>
    <xf numFmtId="0" fontId="25" fillId="0" borderId="0"/>
    <xf numFmtId="0" fontId="25" fillId="23" borderId="5" applyNumberFormat="0" applyFont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2" fillId="0" borderId="7" applyNumberFormat="0" applyFont="0" applyFill="0" applyAlignment="0" applyProtection="0"/>
    <xf numFmtId="0" fontId="35" fillId="0" borderId="0" applyNumberFormat="0" applyFill="0" applyBorder="0" applyAlignment="0" applyProtection="0"/>
  </cellStyleXfs>
  <cellXfs count="65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8" xfId="0" applyBorder="1" applyAlignment="1"/>
    <xf numFmtId="0" fontId="0" fillId="0" borderId="9" xfId="0" applyBorder="1" applyAlignment="1"/>
    <xf numFmtId="0" fontId="5" fillId="0" borderId="0" xfId="0" applyFont="1" applyAlignment="1"/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/>
    <xf numFmtId="0" fontId="0" fillId="0" borderId="11" xfId="0" applyBorder="1" applyAlignment="1">
      <alignment horizontal="center"/>
    </xf>
    <xf numFmtId="0" fontId="7" fillId="0" borderId="0" xfId="0" applyFont="1" applyAlignment="1"/>
    <xf numFmtId="0" fontId="0" fillId="0" borderId="0" xfId="0">
      <alignment vertical="top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/>
    <xf numFmtId="0" fontId="12" fillId="0" borderId="0" xfId="0" applyFont="1">
      <alignment vertical="top"/>
    </xf>
    <xf numFmtId="0" fontId="13" fillId="0" borderId="0" xfId="0" applyFont="1">
      <alignment vertical="top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4" fillId="0" borderId="0" xfId="0" applyFont="1">
      <alignment vertical="top"/>
    </xf>
    <xf numFmtId="0" fontId="8" fillId="0" borderId="0" xfId="0" applyFont="1" applyAlignment="1">
      <alignment horizontal="center"/>
    </xf>
    <xf numFmtId="0" fontId="10" fillId="0" borderId="0" xfId="0" applyFont="1">
      <alignment vertical="top"/>
    </xf>
    <xf numFmtId="0" fontId="9" fillId="0" borderId="0" xfId="0" applyFont="1">
      <alignment vertical="top"/>
    </xf>
    <xf numFmtId="0" fontId="6" fillId="0" borderId="0" xfId="0" applyFont="1">
      <alignment vertical="top"/>
    </xf>
    <xf numFmtId="0" fontId="9" fillId="0" borderId="0" xfId="0" applyFont="1" applyAlignment="1">
      <alignment horizontal="center"/>
    </xf>
    <xf numFmtId="22" fontId="8" fillId="0" borderId="0" xfId="0" applyNumberFormat="1" applyFont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14" fillId="0" borderId="0" xfId="0" applyFont="1">
      <alignment vertical="top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/>
    <xf numFmtId="0" fontId="16" fillId="0" borderId="0" xfId="0" applyFont="1" applyAlignment="1"/>
    <xf numFmtId="0" fontId="15" fillId="0" borderId="0" xfId="0" applyFont="1">
      <alignment vertical="top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0" fontId="17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>
      <alignment vertical="top"/>
    </xf>
    <xf numFmtId="0" fontId="18" fillId="0" borderId="0" xfId="38" applyAlignment="1" applyProtection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>
      <alignment vertical="top"/>
    </xf>
    <xf numFmtId="0" fontId="0" fillId="0" borderId="0" xfId="0" quotePrefix="1">
      <alignment vertical="top"/>
    </xf>
    <xf numFmtId="0" fontId="11" fillId="24" borderId="18" xfId="0" applyFont="1" applyFill="1" applyBorder="1" applyAlignment="1">
      <alignment horizontal="left" vertical="top" wrapText="1" indent="1"/>
    </xf>
    <xf numFmtId="0" fontId="11" fillId="24" borderId="18" xfId="0" applyFont="1" applyFill="1" applyBorder="1" applyAlignment="1">
      <alignment horizontal="center" vertical="top" wrapText="1"/>
    </xf>
    <xf numFmtId="0" fontId="11" fillId="24" borderId="18" xfId="0" applyFont="1" applyFill="1" applyBorder="1" applyAlignment="1">
      <alignment horizontal="right" vertical="top" wrapText="1"/>
    </xf>
    <xf numFmtId="0" fontId="18" fillId="24" borderId="18" xfId="38" applyFill="1" applyBorder="1" applyAlignment="1" applyProtection="1">
      <alignment horizontal="right" vertical="top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36" fillId="0" borderId="0" xfId="42" applyFont="1"/>
    <xf numFmtId="0" fontId="36" fillId="0" borderId="0" xfId="42" applyFont="1" applyAlignment="1">
      <alignment horizontal="center" wrapText="1"/>
    </xf>
    <xf numFmtId="0" fontId="36" fillId="0" borderId="0" xfId="42" applyFont="1" applyAlignment="1">
      <alignment horizontal="left" wrapText="1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165" fontId="37" fillId="0" borderId="0" xfId="0" applyNumberFormat="1" applyFont="1" applyAlignment="1">
      <alignment vertical="center" wrapText="1"/>
    </xf>
    <xf numFmtId="14" fontId="25" fillId="0" borderId="0" xfId="0" applyNumberFormat="1" applyFont="1" applyAlignment="1"/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_1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AZ Cam -- O-C Diagr.</a:t>
            </a:r>
          </a:p>
        </c:rich>
      </c:tx>
      <c:layout>
        <c:manualLayout>
          <c:xMode val="edge"/>
          <c:yMode val="edge"/>
          <c:x val="0.38348623853211011"/>
          <c:y val="3.38461538461538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61467889908258"/>
          <c:y val="0.12923096338786566"/>
          <c:w val="0.77798165137614683"/>
          <c:h val="0.621539395341639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Active!$F$21:$F$95</c:f>
              <c:numCache>
                <c:formatCode>General</c:formatCode>
                <c:ptCount val="75"/>
                <c:pt idx="0">
                  <c:v>-19632.5</c:v>
                </c:pt>
                <c:pt idx="1">
                  <c:v>-19310.5</c:v>
                </c:pt>
                <c:pt idx="2">
                  <c:v>-19077</c:v>
                </c:pt>
                <c:pt idx="3">
                  <c:v>-18948</c:v>
                </c:pt>
                <c:pt idx="4">
                  <c:v>-18927.5</c:v>
                </c:pt>
                <c:pt idx="5">
                  <c:v>-18751</c:v>
                </c:pt>
                <c:pt idx="6">
                  <c:v>-18547</c:v>
                </c:pt>
                <c:pt idx="7">
                  <c:v>-18533.5</c:v>
                </c:pt>
                <c:pt idx="8">
                  <c:v>-18519</c:v>
                </c:pt>
                <c:pt idx="9">
                  <c:v>-18461.5</c:v>
                </c:pt>
                <c:pt idx="10">
                  <c:v>-18338.5</c:v>
                </c:pt>
                <c:pt idx="11">
                  <c:v>-18313.5</c:v>
                </c:pt>
                <c:pt idx="12">
                  <c:v>-18306</c:v>
                </c:pt>
                <c:pt idx="13">
                  <c:v>-18282.5</c:v>
                </c:pt>
                <c:pt idx="14">
                  <c:v>-18257.5</c:v>
                </c:pt>
                <c:pt idx="15">
                  <c:v>-18176.5</c:v>
                </c:pt>
                <c:pt idx="16">
                  <c:v>-18080</c:v>
                </c:pt>
                <c:pt idx="17">
                  <c:v>-18030</c:v>
                </c:pt>
                <c:pt idx="18">
                  <c:v>-17752.5</c:v>
                </c:pt>
                <c:pt idx="19">
                  <c:v>-17508.5</c:v>
                </c:pt>
                <c:pt idx="20">
                  <c:v>-17474</c:v>
                </c:pt>
                <c:pt idx="21">
                  <c:v>-17395</c:v>
                </c:pt>
                <c:pt idx="22">
                  <c:v>-16919.5</c:v>
                </c:pt>
                <c:pt idx="23">
                  <c:v>-16908</c:v>
                </c:pt>
                <c:pt idx="24">
                  <c:v>-16825.5</c:v>
                </c:pt>
                <c:pt idx="25">
                  <c:v>-16617</c:v>
                </c:pt>
                <c:pt idx="26">
                  <c:v>-16608</c:v>
                </c:pt>
                <c:pt idx="27">
                  <c:v>-16559.5</c:v>
                </c:pt>
                <c:pt idx="28">
                  <c:v>-16527</c:v>
                </c:pt>
                <c:pt idx="29">
                  <c:v>-16420</c:v>
                </c:pt>
                <c:pt idx="30">
                  <c:v>-16404</c:v>
                </c:pt>
                <c:pt idx="31">
                  <c:v>-16401</c:v>
                </c:pt>
                <c:pt idx="32">
                  <c:v>-15243.5</c:v>
                </c:pt>
                <c:pt idx="33">
                  <c:v>-15240.5</c:v>
                </c:pt>
                <c:pt idx="34">
                  <c:v>-15202</c:v>
                </c:pt>
                <c:pt idx="35">
                  <c:v>-14996.5</c:v>
                </c:pt>
                <c:pt idx="36">
                  <c:v>-14971.5</c:v>
                </c:pt>
                <c:pt idx="37">
                  <c:v>-14870</c:v>
                </c:pt>
                <c:pt idx="38">
                  <c:v>-14820</c:v>
                </c:pt>
                <c:pt idx="39">
                  <c:v>-14797</c:v>
                </c:pt>
                <c:pt idx="40">
                  <c:v>-14773.5</c:v>
                </c:pt>
                <c:pt idx="41">
                  <c:v>-14741</c:v>
                </c:pt>
                <c:pt idx="42">
                  <c:v>-14689.5</c:v>
                </c:pt>
                <c:pt idx="43">
                  <c:v>-14513.5</c:v>
                </c:pt>
                <c:pt idx="44">
                  <c:v>-14481</c:v>
                </c:pt>
                <c:pt idx="45">
                  <c:v>-14435.5</c:v>
                </c:pt>
                <c:pt idx="46">
                  <c:v>-14395.5</c:v>
                </c:pt>
                <c:pt idx="47">
                  <c:v>-14387</c:v>
                </c:pt>
                <c:pt idx="48">
                  <c:v>-14236</c:v>
                </c:pt>
                <c:pt idx="49">
                  <c:v>-14209.5</c:v>
                </c:pt>
                <c:pt idx="50">
                  <c:v>-14141.5</c:v>
                </c:pt>
                <c:pt idx="51">
                  <c:v>-14066.5</c:v>
                </c:pt>
                <c:pt idx="52">
                  <c:v>-13949.5</c:v>
                </c:pt>
                <c:pt idx="53">
                  <c:v>-13884.5</c:v>
                </c:pt>
                <c:pt idx="54">
                  <c:v>-13864</c:v>
                </c:pt>
                <c:pt idx="55">
                  <c:v>-13836</c:v>
                </c:pt>
                <c:pt idx="56">
                  <c:v>-13815.5</c:v>
                </c:pt>
                <c:pt idx="57">
                  <c:v>-13614.5</c:v>
                </c:pt>
                <c:pt idx="58">
                  <c:v>-13604</c:v>
                </c:pt>
                <c:pt idx="59">
                  <c:v>-13496.5</c:v>
                </c:pt>
                <c:pt idx="60">
                  <c:v>-13403</c:v>
                </c:pt>
                <c:pt idx="61">
                  <c:v>-13350</c:v>
                </c:pt>
                <c:pt idx="62">
                  <c:v>-13032.5</c:v>
                </c:pt>
                <c:pt idx="63">
                  <c:v>-12499.5</c:v>
                </c:pt>
                <c:pt idx="64">
                  <c:v>-12473</c:v>
                </c:pt>
                <c:pt idx="65">
                  <c:v>-12471.5</c:v>
                </c:pt>
                <c:pt idx="66">
                  <c:v>-12465.5</c:v>
                </c:pt>
                <c:pt idx="67">
                  <c:v>-12448</c:v>
                </c:pt>
                <c:pt idx="68">
                  <c:v>-12442</c:v>
                </c:pt>
                <c:pt idx="69">
                  <c:v>-12440.5</c:v>
                </c:pt>
                <c:pt idx="70">
                  <c:v>-12418.5</c:v>
                </c:pt>
                <c:pt idx="71">
                  <c:v>-12395</c:v>
                </c:pt>
                <c:pt idx="72">
                  <c:v>-12381.5</c:v>
                </c:pt>
                <c:pt idx="73">
                  <c:v>-12219</c:v>
                </c:pt>
                <c:pt idx="74">
                  <c:v>-12155.5</c:v>
                </c:pt>
              </c:numCache>
            </c:numRef>
          </c:xVal>
          <c:yVal>
            <c:numRef>
              <c:f>Active!$H$21:$H$95</c:f>
              <c:numCache>
                <c:formatCode>General</c:formatCode>
                <c:ptCount val="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2D8-4546-A228-73275205B04A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Active!$F$21:$F$994</c:f>
              <c:numCache>
                <c:formatCode>General</c:formatCode>
                <c:ptCount val="974"/>
                <c:pt idx="0">
                  <c:v>-19632.5</c:v>
                </c:pt>
                <c:pt idx="1">
                  <c:v>-19310.5</c:v>
                </c:pt>
                <c:pt idx="2">
                  <c:v>-19077</c:v>
                </c:pt>
                <c:pt idx="3">
                  <c:v>-18948</c:v>
                </c:pt>
                <c:pt idx="4">
                  <c:v>-18927.5</c:v>
                </c:pt>
                <c:pt idx="5">
                  <c:v>-18751</c:v>
                </c:pt>
                <c:pt idx="6">
                  <c:v>-18547</c:v>
                </c:pt>
                <c:pt idx="7">
                  <c:v>-18533.5</c:v>
                </c:pt>
                <c:pt idx="8">
                  <c:v>-18519</c:v>
                </c:pt>
                <c:pt idx="9">
                  <c:v>-18461.5</c:v>
                </c:pt>
                <c:pt idx="10">
                  <c:v>-18338.5</c:v>
                </c:pt>
                <c:pt idx="11">
                  <c:v>-18313.5</c:v>
                </c:pt>
                <c:pt idx="12">
                  <c:v>-18306</c:v>
                </c:pt>
                <c:pt idx="13">
                  <c:v>-18282.5</c:v>
                </c:pt>
                <c:pt idx="14">
                  <c:v>-18257.5</c:v>
                </c:pt>
                <c:pt idx="15">
                  <c:v>-18176.5</c:v>
                </c:pt>
                <c:pt idx="16">
                  <c:v>-18080</c:v>
                </c:pt>
                <c:pt idx="17">
                  <c:v>-18030</c:v>
                </c:pt>
                <c:pt idx="18">
                  <c:v>-17752.5</c:v>
                </c:pt>
                <c:pt idx="19">
                  <c:v>-17508.5</c:v>
                </c:pt>
                <c:pt idx="20">
                  <c:v>-17474</c:v>
                </c:pt>
                <c:pt idx="21">
                  <c:v>-17395</c:v>
                </c:pt>
                <c:pt idx="22">
                  <c:v>-16919.5</c:v>
                </c:pt>
                <c:pt idx="23">
                  <c:v>-16908</c:v>
                </c:pt>
                <c:pt idx="24">
                  <c:v>-16825.5</c:v>
                </c:pt>
                <c:pt idx="25">
                  <c:v>-16617</c:v>
                </c:pt>
                <c:pt idx="26">
                  <c:v>-16608</c:v>
                </c:pt>
                <c:pt idx="27">
                  <c:v>-16559.5</c:v>
                </c:pt>
                <c:pt idx="28">
                  <c:v>-16527</c:v>
                </c:pt>
                <c:pt idx="29">
                  <c:v>-16420</c:v>
                </c:pt>
                <c:pt idx="30">
                  <c:v>-16404</c:v>
                </c:pt>
                <c:pt idx="31">
                  <c:v>-16401</c:v>
                </c:pt>
                <c:pt idx="32">
                  <c:v>-15243.5</c:v>
                </c:pt>
                <c:pt idx="33">
                  <c:v>-15240.5</c:v>
                </c:pt>
                <c:pt idx="34">
                  <c:v>-15202</c:v>
                </c:pt>
                <c:pt idx="35">
                  <c:v>-14996.5</c:v>
                </c:pt>
                <c:pt idx="36">
                  <c:v>-14971.5</c:v>
                </c:pt>
                <c:pt idx="37">
                  <c:v>-14870</c:v>
                </c:pt>
                <c:pt idx="38">
                  <c:v>-14820</c:v>
                </c:pt>
                <c:pt idx="39">
                  <c:v>-14797</c:v>
                </c:pt>
                <c:pt idx="40">
                  <c:v>-14773.5</c:v>
                </c:pt>
                <c:pt idx="41">
                  <c:v>-14741</c:v>
                </c:pt>
                <c:pt idx="42">
                  <c:v>-14689.5</c:v>
                </c:pt>
                <c:pt idx="43">
                  <c:v>-14513.5</c:v>
                </c:pt>
                <c:pt idx="44">
                  <c:v>-14481</c:v>
                </c:pt>
                <c:pt idx="45">
                  <c:v>-14435.5</c:v>
                </c:pt>
                <c:pt idx="46">
                  <c:v>-14395.5</c:v>
                </c:pt>
                <c:pt idx="47">
                  <c:v>-14387</c:v>
                </c:pt>
                <c:pt idx="48">
                  <c:v>-14236</c:v>
                </c:pt>
                <c:pt idx="49">
                  <c:v>-14209.5</c:v>
                </c:pt>
                <c:pt idx="50">
                  <c:v>-14141.5</c:v>
                </c:pt>
                <c:pt idx="51">
                  <c:v>-14066.5</c:v>
                </c:pt>
                <c:pt idx="52">
                  <c:v>-13949.5</c:v>
                </c:pt>
                <c:pt idx="53">
                  <c:v>-13884.5</c:v>
                </c:pt>
                <c:pt idx="54">
                  <c:v>-13864</c:v>
                </c:pt>
                <c:pt idx="55">
                  <c:v>-13836</c:v>
                </c:pt>
                <c:pt idx="56">
                  <c:v>-13815.5</c:v>
                </c:pt>
                <c:pt idx="57">
                  <c:v>-13614.5</c:v>
                </c:pt>
                <c:pt idx="58">
                  <c:v>-13604</c:v>
                </c:pt>
                <c:pt idx="59">
                  <c:v>-13496.5</c:v>
                </c:pt>
                <c:pt idx="60">
                  <c:v>-13403</c:v>
                </c:pt>
                <c:pt idx="61">
                  <c:v>-13350</c:v>
                </c:pt>
                <c:pt idx="62">
                  <c:v>-13032.5</c:v>
                </c:pt>
                <c:pt idx="63">
                  <c:v>-12499.5</c:v>
                </c:pt>
                <c:pt idx="64">
                  <c:v>-12473</c:v>
                </c:pt>
                <c:pt idx="65">
                  <c:v>-12471.5</c:v>
                </c:pt>
                <c:pt idx="66">
                  <c:v>-12465.5</c:v>
                </c:pt>
                <c:pt idx="67">
                  <c:v>-12448</c:v>
                </c:pt>
                <c:pt idx="68">
                  <c:v>-12442</c:v>
                </c:pt>
                <c:pt idx="69">
                  <c:v>-12440.5</c:v>
                </c:pt>
                <c:pt idx="70">
                  <c:v>-12418.5</c:v>
                </c:pt>
                <c:pt idx="71">
                  <c:v>-12395</c:v>
                </c:pt>
                <c:pt idx="72">
                  <c:v>-12381.5</c:v>
                </c:pt>
                <c:pt idx="73">
                  <c:v>-12219</c:v>
                </c:pt>
                <c:pt idx="74">
                  <c:v>-12155.5</c:v>
                </c:pt>
                <c:pt idx="75">
                  <c:v>-11954.5</c:v>
                </c:pt>
                <c:pt idx="76">
                  <c:v>-11891</c:v>
                </c:pt>
                <c:pt idx="77">
                  <c:v>-11641.5</c:v>
                </c:pt>
                <c:pt idx="78">
                  <c:v>-11440.5</c:v>
                </c:pt>
                <c:pt idx="79">
                  <c:v>-11437.5</c:v>
                </c:pt>
                <c:pt idx="80">
                  <c:v>-11421.5</c:v>
                </c:pt>
                <c:pt idx="81">
                  <c:v>-11111.5</c:v>
                </c:pt>
                <c:pt idx="82">
                  <c:v>-11107</c:v>
                </c:pt>
                <c:pt idx="83">
                  <c:v>-11027.5</c:v>
                </c:pt>
                <c:pt idx="84">
                  <c:v>-11023</c:v>
                </c:pt>
                <c:pt idx="85">
                  <c:v>-10822</c:v>
                </c:pt>
                <c:pt idx="86">
                  <c:v>-10811</c:v>
                </c:pt>
                <c:pt idx="87">
                  <c:v>-10785</c:v>
                </c:pt>
                <c:pt idx="88">
                  <c:v>-10785</c:v>
                </c:pt>
                <c:pt idx="89">
                  <c:v>-10785</c:v>
                </c:pt>
                <c:pt idx="90">
                  <c:v>-10785</c:v>
                </c:pt>
                <c:pt idx="91">
                  <c:v>-10738</c:v>
                </c:pt>
                <c:pt idx="92">
                  <c:v>-10634</c:v>
                </c:pt>
                <c:pt idx="93">
                  <c:v>-10630.5</c:v>
                </c:pt>
                <c:pt idx="94">
                  <c:v>-10588.5</c:v>
                </c:pt>
                <c:pt idx="95">
                  <c:v>-10587</c:v>
                </c:pt>
                <c:pt idx="96">
                  <c:v>-10540</c:v>
                </c:pt>
                <c:pt idx="97">
                  <c:v>-10535.5</c:v>
                </c:pt>
                <c:pt idx="98">
                  <c:v>-10531</c:v>
                </c:pt>
                <c:pt idx="99">
                  <c:v>-10431</c:v>
                </c:pt>
                <c:pt idx="100">
                  <c:v>-10303.5</c:v>
                </c:pt>
                <c:pt idx="101">
                  <c:v>-10283</c:v>
                </c:pt>
                <c:pt idx="102">
                  <c:v>-10250</c:v>
                </c:pt>
                <c:pt idx="103">
                  <c:v>-9989</c:v>
                </c:pt>
                <c:pt idx="104">
                  <c:v>-9981.5</c:v>
                </c:pt>
                <c:pt idx="105">
                  <c:v>-9938.5</c:v>
                </c:pt>
                <c:pt idx="106">
                  <c:v>-9919.5</c:v>
                </c:pt>
                <c:pt idx="107">
                  <c:v>-9789.5</c:v>
                </c:pt>
                <c:pt idx="108">
                  <c:v>-9540.5</c:v>
                </c:pt>
                <c:pt idx="109">
                  <c:v>-9470.5</c:v>
                </c:pt>
                <c:pt idx="110">
                  <c:v>-9401</c:v>
                </c:pt>
                <c:pt idx="111">
                  <c:v>-9358.5</c:v>
                </c:pt>
                <c:pt idx="112">
                  <c:v>-9272</c:v>
                </c:pt>
                <c:pt idx="113">
                  <c:v>-9270.5</c:v>
                </c:pt>
                <c:pt idx="114">
                  <c:v>-9138.5</c:v>
                </c:pt>
                <c:pt idx="115">
                  <c:v>-9116</c:v>
                </c:pt>
                <c:pt idx="116">
                  <c:v>-9116</c:v>
                </c:pt>
                <c:pt idx="117">
                  <c:v>-9116</c:v>
                </c:pt>
                <c:pt idx="118">
                  <c:v>-9067.5</c:v>
                </c:pt>
                <c:pt idx="119">
                  <c:v>-9000</c:v>
                </c:pt>
                <c:pt idx="120">
                  <c:v>-8998.5</c:v>
                </c:pt>
                <c:pt idx="121">
                  <c:v>-8875.5</c:v>
                </c:pt>
                <c:pt idx="122">
                  <c:v>-8872.5</c:v>
                </c:pt>
                <c:pt idx="123">
                  <c:v>-8818</c:v>
                </c:pt>
                <c:pt idx="124">
                  <c:v>-8680.5</c:v>
                </c:pt>
                <c:pt idx="125">
                  <c:v>-8648</c:v>
                </c:pt>
                <c:pt idx="126">
                  <c:v>-8623</c:v>
                </c:pt>
                <c:pt idx="127">
                  <c:v>-8562.5</c:v>
                </c:pt>
                <c:pt idx="128">
                  <c:v>-8536</c:v>
                </c:pt>
                <c:pt idx="129">
                  <c:v>-8422</c:v>
                </c:pt>
                <c:pt idx="130">
                  <c:v>-8400</c:v>
                </c:pt>
                <c:pt idx="131">
                  <c:v>-8394.5</c:v>
                </c:pt>
                <c:pt idx="132">
                  <c:v>-8391</c:v>
                </c:pt>
                <c:pt idx="133">
                  <c:v>-8383.5</c:v>
                </c:pt>
                <c:pt idx="134">
                  <c:v>-8375</c:v>
                </c:pt>
                <c:pt idx="135">
                  <c:v>-8367.5</c:v>
                </c:pt>
                <c:pt idx="136">
                  <c:v>-8361.5</c:v>
                </c:pt>
                <c:pt idx="137">
                  <c:v>-8355.5</c:v>
                </c:pt>
                <c:pt idx="138">
                  <c:v>-8336.5</c:v>
                </c:pt>
                <c:pt idx="139">
                  <c:v>-8330.5</c:v>
                </c:pt>
                <c:pt idx="140">
                  <c:v>-8299.5</c:v>
                </c:pt>
                <c:pt idx="141">
                  <c:v>-8090</c:v>
                </c:pt>
                <c:pt idx="142">
                  <c:v>-7994</c:v>
                </c:pt>
                <c:pt idx="143">
                  <c:v>-7831.5</c:v>
                </c:pt>
                <c:pt idx="144">
                  <c:v>-7787</c:v>
                </c:pt>
                <c:pt idx="145">
                  <c:v>-7778.5</c:v>
                </c:pt>
                <c:pt idx="146">
                  <c:v>-7738.5</c:v>
                </c:pt>
                <c:pt idx="147">
                  <c:v>-7561</c:v>
                </c:pt>
                <c:pt idx="148">
                  <c:v>-7472.5</c:v>
                </c:pt>
                <c:pt idx="149">
                  <c:v>-7450.5</c:v>
                </c:pt>
                <c:pt idx="150">
                  <c:v>-7013</c:v>
                </c:pt>
                <c:pt idx="151">
                  <c:v>-6945.5</c:v>
                </c:pt>
                <c:pt idx="152">
                  <c:v>-6936.5</c:v>
                </c:pt>
                <c:pt idx="153">
                  <c:v>-6631</c:v>
                </c:pt>
                <c:pt idx="154">
                  <c:v>-6399</c:v>
                </c:pt>
                <c:pt idx="155">
                  <c:v>-6360.5</c:v>
                </c:pt>
                <c:pt idx="156">
                  <c:v>-6173</c:v>
                </c:pt>
                <c:pt idx="157">
                  <c:v>-5798</c:v>
                </c:pt>
                <c:pt idx="158">
                  <c:v>-5232.5</c:v>
                </c:pt>
                <c:pt idx="159">
                  <c:v>-3074.5</c:v>
                </c:pt>
                <c:pt idx="160">
                  <c:v>-3071.5</c:v>
                </c:pt>
                <c:pt idx="161">
                  <c:v>-3070</c:v>
                </c:pt>
                <c:pt idx="162">
                  <c:v>-3068.5</c:v>
                </c:pt>
                <c:pt idx="163">
                  <c:v>-2534</c:v>
                </c:pt>
                <c:pt idx="164">
                  <c:v>-2531</c:v>
                </c:pt>
                <c:pt idx="165">
                  <c:v>-2529.5</c:v>
                </c:pt>
                <c:pt idx="166">
                  <c:v>-2504.5</c:v>
                </c:pt>
                <c:pt idx="167">
                  <c:v>-50</c:v>
                </c:pt>
                <c:pt idx="168">
                  <c:v>0</c:v>
                </c:pt>
                <c:pt idx="169">
                  <c:v>0</c:v>
                </c:pt>
                <c:pt idx="170">
                  <c:v>28</c:v>
                </c:pt>
                <c:pt idx="171">
                  <c:v>44</c:v>
                </c:pt>
                <c:pt idx="172">
                  <c:v>1612</c:v>
                </c:pt>
                <c:pt idx="173">
                  <c:v>1613</c:v>
                </c:pt>
                <c:pt idx="174">
                  <c:v>2484</c:v>
                </c:pt>
                <c:pt idx="175">
                  <c:v>3282</c:v>
                </c:pt>
                <c:pt idx="176">
                  <c:v>3283.5</c:v>
                </c:pt>
                <c:pt idx="177">
                  <c:v>3283.5</c:v>
                </c:pt>
                <c:pt idx="178">
                  <c:v>3283.5</c:v>
                </c:pt>
                <c:pt idx="179">
                  <c:v>3336</c:v>
                </c:pt>
                <c:pt idx="180">
                  <c:v>3336</c:v>
                </c:pt>
                <c:pt idx="181">
                  <c:v>4000</c:v>
                </c:pt>
                <c:pt idx="182">
                  <c:v>4333.5</c:v>
                </c:pt>
                <c:pt idx="183">
                  <c:v>5016.5</c:v>
                </c:pt>
                <c:pt idx="184">
                  <c:v>5237</c:v>
                </c:pt>
                <c:pt idx="185">
                  <c:v>5426</c:v>
                </c:pt>
                <c:pt idx="186">
                  <c:v>5426</c:v>
                </c:pt>
                <c:pt idx="187">
                  <c:v>5510</c:v>
                </c:pt>
                <c:pt idx="188">
                  <c:v>7167</c:v>
                </c:pt>
                <c:pt idx="189">
                  <c:v>8456</c:v>
                </c:pt>
                <c:pt idx="190">
                  <c:v>8843</c:v>
                </c:pt>
                <c:pt idx="191">
                  <c:v>9098.5</c:v>
                </c:pt>
                <c:pt idx="192">
                  <c:v>9137</c:v>
                </c:pt>
                <c:pt idx="193">
                  <c:v>9137</c:v>
                </c:pt>
                <c:pt idx="194">
                  <c:v>9147</c:v>
                </c:pt>
                <c:pt idx="195">
                  <c:v>9147</c:v>
                </c:pt>
                <c:pt idx="196">
                  <c:v>9200.5</c:v>
                </c:pt>
                <c:pt idx="197">
                  <c:v>9200.5</c:v>
                </c:pt>
                <c:pt idx="198">
                  <c:v>9379</c:v>
                </c:pt>
                <c:pt idx="199">
                  <c:v>9438</c:v>
                </c:pt>
                <c:pt idx="200">
                  <c:v>9610</c:v>
                </c:pt>
                <c:pt idx="201">
                  <c:v>9610</c:v>
                </c:pt>
                <c:pt idx="202">
                  <c:v>9732</c:v>
                </c:pt>
                <c:pt idx="203">
                  <c:v>9732</c:v>
                </c:pt>
                <c:pt idx="204">
                  <c:v>9778.5</c:v>
                </c:pt>
                <c:pt idx="205">
                  <c:v>10752</c:v>
                </c:pt>
                <c:pt idx="206">
                  <c:v>10789</c:v>
                </c:pt>
                <c:pt idx="207">
                  <c:v>11029.5</c:v>
                </c:pt>
                <c:pt idx="208">
                  <c:v>11071</c:v>
                </c:pt>
                <c:pt idx="209">
                  <c:v>11311.5</c:v>
                </c:pt>
                <c:pt idx="210">
                  <c:v>11312</c:v>
                </c:pt>
                <c:pt idx="211">
                  <c:v>11638</c:v>
                </c:pt>
                <c:pt idx="212">
                  <c:v>11941</c:v>
                </c:pt>
                <c:pt idx="213">
                  <c:v>12184.5</c:v>
                </c:pt>
                <c:pt idx="214">
                  <c:v>12190.5</c:v>
                </c:pt>
                <c:pt idx="215">
                  <c:v>12458</c:v>
                </c:pt>
                <c:pt idx="216">
                  <c:v>13023.5</c:v>
                </c:pt>
                <c:pt idx="217">
                  <c:v>14107.5</c:v>
                </c:pt>
                <c:pt idx="218">
                  <c:v>14118</c:v>
                </c:pt>
                <c:pt idx="219">
                  <c:v>14140</c:v>
                </c:pt>
              </c:numCache>
            </c:numRef>
          </c:xVal>
          <c:yVal>
            <c:numRef>
              <c:f>Active!$I$21:$I$994</c:f>
              <c:numCache>
                <c:formatCode>General</c:formatCode>
                <c:ptCount val="974"/>
                <c:pt idx="0">
                  <c:v>-0.12075500000173633</c:v>
                </c:pt>
                <c:pt idx="1">
                  <c:v>6.2472999998135492E-2</c:v>
                </c:pt>
                <c:pt idx="2">
                  <c:v>-3.7979999997332925E-3</c:v>
                </c:pt>
                <c:pt idx="3">
                  <c:v>7.2047999998176238E-2</c:v>
                </c:pt>
                <c:pt idx="4">
                  <c:v>6.5914999999222346E-2</c:v>
                </c:pt>
                <c:pt idx="5">
                  <c:v>-3.4474000001864624E-2</c:v>
                </c:pt>
                <c:pt idx="6">
                  <c:v>-1.7578000000867178E-2</c:v>
                </c:pt>
                <c:pt idx="7">
                  <c:v>5.0870999997641775E-2</c:v>
                </c:pt>
                <c:pt idx="8">
                  <c:v>-9.7906000000875792E-2</c:v>
                </c:pt>
                <c:pt idx="9">
                  <c:v>4.5989999998710118E-3</c:v>
                </c:pt>
                <c:pt idx="10">
                  <c:v>4.7801000000617933E-2</c:v>
                </c:pt>
                <c:pt idx="11">
                  <c:v>-4.8490000008314382E-3</c:v>
                </c:pt>
                <c:pt idx="12">
                  <c:v>5.2955999995901948E-2</c:v>
                </c:pt>
                <c:pt idx="13">
                  <c:v>3.1449999987671617E-3</c:v>
                </c:pt>
                <c:pt idx="14">
                  <c:v>-5.1505000003089663E-2</c:v>
                </c:pt>
                <c:pt idx="15">
                  <c:v>1.5188999997917563E-2</c:v>
                </c:pt>
                <c:pt idx="16">
                  <c:v>-1.5120000000024447E-2</c:v>
                </c:pt>
                <c:pt idx="17">
                  <c:v>-6.7420000003039604E-2</c:v>
                </c:pt>
                <c:pt idx="18">
                  <c:v>-9.6350000021629967E-3</c:v>
                </c:pt>
                <c:pt idx="19">
                  <c:v>4.0220999995653983E-2</c:v>
                </c:pt>
                <c:pt idx="20">
                  <c:v>0.23392400000011548</c:v>
                </c:pt>
                <c:pt idx="21">
                  <c:v>2.907000000050175E-2</c:v>
                </c:pt>
                <c:pt idx="22">
                  <c:v>-5.6893000004492933E-2</c:v>
                </c:pt>
                <c:pt idx="23">
                  <c:v>-6.3992000003054272E-2</c:v>
                </c:pt>
                <c:pt idx="24">
                  <c:v>-9.7137000000657281E-2</c:v>
                </c:pt>
                <c:pt idx="25">
                  <c:v>-4.3757999999797903E-2</c:v>
                </c:pt>
                <c:pt idx="26">
                  <c:v>-7.1791999998822575E-2</c:v>
                </c:pt>
                <c:pt idx="27">
                  <c:v>-0.12025300000459538</c:v>
                </c:pt>
                <c:pt idx="28">
                  <c:v>-4.8098000002937624E-2</c:v>
                </c:pt>
                <c:pt idx="29">
                  <c:v>7.719999997789273E-3</c:v>
                </c:pt>
                <c:pt idx="30">
                  <c:v>3.3103999998274958E-2</c:v>
                </c:pt>
                <c:pt idx="31">
                  <c:v>5.2425999998376938E-2</c:v>
                </c:pt>
                <c:pt idx="32">
                  <c:v>-5.5669000001216773E-2</c:v>
                </c:pt>
                <c:pt idx="33">
                  <c:v>2.2652999999991152E-2</c:v>
                </c:pt>
                <c:pt idx="34">
                  <c:v>2.7451999998447718E-2</c:v>
                </c:pt>
                <c:pt idx="35">
                  <c:v>5.8508999998593936E-2</c:v>
                </c:pt>
                <c:pt idx="36">
                  <c:v>4.4858999997813953E-2</c:v>
                </c:pt>
                <c:pt idx="37">
                  <c:v>2.4200000007112976E-3</c:v>
                </c:pt>
                <c:pt idx="38">
                  <c:v>2.2119999997812556E-2</c:v>
                </c:pt>
                <c:pt idx="39">
                  <c:v>-7.607800000187126E-2</c:v>
                </c:pt>
                <c:pt idx="40">
                  <c:v>1.9110999997792533E-2</c:v>
                </c:pt>
                <c:pt idx="41">
                  <c:v>1.3265999998111511E-2</c:v>
                </c:pt>
                <c:pt idx="42">
                  <c:v>4.5126999997592065E-2</c:v>
                </c:pt>
                <c:pt idx="43">
                  <c:v>2.3509999991802033E-3</c:v>
                </c:pt>
                <c:pt idx="44">
                  <c:v>3.2505999999557389E-2</c:v>
                </c:pt>
                <c:pt idx="45">
                  <c:v>-4.2770000000018626E-3</c:v>
                </c:pt>
                <c:pt idx="46">
                  <c:v>5.3683000001910841E-2</c:v>
                </c:pt>
                <c:pt idx="47">
                  <c:v>-1.9737999999051681E-2</c:v>
                </c:pt>
                <c:pt idx="48">
                  <c:v>-8.386400000017602E-2</c:v>
                </c:pt>
                <c:pt idx="49">
                  <c:v>-9.4353000000410248E-2</c:v>
                </c:pt>
                <c:pt idx="50">
                  <c:v>8.3278999998583458E-2</c:v>
                </c:pt>
                <c:pt idx="51">
                  <c:v>5.1328999998077052E-2</c:v>
                </c:pt>
                <c:pt idx="52">
                  <c:v>-3.1113000000914326E-2</c:v>
                </c:pt>
                <c:pt idx="53">
                  <c:v>3.9196999998239335E-2</c:v>
                </c:pt>
                <c:pt idx="54">
                  <c:v>6.3064000001759268E-2</c:v>
                </c:pt>
                <c:pt idx="55">
                  <c:v>-9.2640000002575107E-3</c:v>
                </c:pt>
                <c:pt idx="56">
                  <c:v>-4.4397000001481501E-2</c:v>
                </c:pt>
                <c:pt idx="57">
                  <c:v>-4.6823000000586035E-2</c:v>
                </c:pt>
                <c:pt idx="58">
                  <c:v>6.1303999998926884E-2</c:v>
                </c:pt>
                <c:pt idx="59">
                  <c:v>7.0509000001038658E-2</c:v>
                </c:pt>
                <c:pt idx="60">
                  <c:v>-7.0122000000992557E-2</c:v>
                </c:pt>
                <c:pt idx="61">
                  <c:v>-5.8100000002013985E-2</c:v>
                </c:pt>
                <c:pt idx="62">
                  <c:v>6.5644999998767162E-2</c:v>
                </c:pt>
                <c:pt idx="63">
                  <c:v>3.4187000001111301E-2</c:v>
                </c:pt>
                <c:pt idx="64">
                  <c:v>-5.3302000000257976E-2</c:v>
                </c:pt>
                <c:pt idx="65">
                  <c:v>-3.3140999999886844E-2</c:v>
                </c:pt>
                <c:pt idx="66">
                  <c:v>4.8502999998163432E-2</c:v>
                </c:pt>
                <c:pt idx="67">
                  <c:v>-0.11295200000313343</c:v>
                </c:pt>
                <c:pt idx="68">
                  <c:v>-7.5307999999495223E-2</c:v>
                </c:pt>
                <c:pt idx="69">
                  <c:v>-5.9146999999938998E-2</c:v>
                </c:pt>
                <c:pt idx="70">
                  <c:v>-6.2119000001985114E-2</c:v>
                </c:pt>
                <c:pt idx="71">
                  <c:v>-2.5929999999789288E-2</c:v>
                </c:pt>
                <c:pt idx="72">
                  <c:v>0.10551900000064052</c:v>
                </c:pt>
                <c:pt idx="73">
                  <c:v>4.2939999984810129E-3</c:v>
                </c:pt>
                <c:pt idx="74">
                  <c:v>-1.2556999998196261E-2</c:v>
                </c:pt>
                <c:pt idx="75">
                  <c:v>3.3016999997926177E-2</c:v>
                </c:pt>
                <c:pt idx="76">
                  <c:v>8.2165999996504979E-2</c:v>
                </c:pt>
                <c:pt idx="77">
                  <c:v>3.5278999999718508E-2</c:v>
                </c:pt>
                <c:pt idx="78">
                  <c:v>5.4852999997820007E-2</c:v>
                </c:pt>
                <c:pt idx="79">
                  <c:v>4.8174999999901047E-2</c:v>
                </c:pt>
                <c:pt idx="80">
                  <c:v>-5.5441000004066154E-2</c:v>
                </c:pt>
                <c:pt idx="81">
                  <c:v>-1.950099999885424E-2</c:v>
                </c:pt>
                <c:pt idx="82">
                  <c:v>-3.2018000001698965E-2</c:v>
                </c:pt>
                <c:pt idx="83">
                  <c:v>-6.8485000003420282E-2</c:v>
                </c:pt>
                <c:pt idx="84">
                  <c:v>-7.3002000000997214E-2</c:v>
                </c:pt>
                <c:pt idx="85">
                  <c:v>-0.10142800000176067</c:v>
                </c:pt>
                <c:pt idx="86">
                  <c:v>-2.6914000001852401E-2</c:v>
                </c:pt>
                <c:pt idx="87">
                  <c:v>-5.2790000001550652E-2</c:v>
                </c:pt>
                <c:pt idx="88">
                  <c:v>-1.7790000001696171E-2</c:v>
                </c:pt>
                <c:pt idx="89">
                  <c:v>-4.7900000026857015E-3</c:v>
                </c:pt>
                <c:pt idx="90">
                  <c:v>8.2099999963247683E-3</c:v>
                </c:pt>
                <c:pt idx="91">
                  <c:v>-5.1412000000709668E-2</c:v>
                </c:pt>
                <c:pt idx="92">
                  <c:v>6.208399999741232E-2</c:v>
                </c:pt>
                <c:pt idx="93">
                  <c:v>-2.2207000001799315E-2</c:v>
                </c:pt>
                <c:pt idx="94">
                  <c:v>5.3009999974165112E-3</c:v>
                </c:pt>
                <c:pt idx="95">
                  <c:v>2.2462000000814442E-2</c:v>
                </c:pt>
                <c:pt idx="96">
                  <c:v>-6.3160000001516892E-2</c:v>
                </c:pt>
                <c:pt idx="97">
                  <c:v>-7.6677000000927364E-2</c:v>
                </c:pt>
                <c:pt idx="98">
                  <c:v>6.5806000002339715E-2</c:v>
                </c:pt>
                <c:pt idx="99">
                  <c:v>-4.3794000001071254E-2</c:v>
                </c:pt>
                <c:pt idx="100">
                  <c:v>6.6890999998577172E-2</c:v>
                </c:pt>
                <c:pt idx="101">
                  <c:v>-5.2241999997931998E-2</c:v>
                </c:pt>
                <c:pt idx="102">
                  <c:v>-3.9700000001175795E-2</c:v>
                </c:pt>
                <c:pt idx="103">
                  <c:v>6.6313999996054918E-2</c:v>
                </c:pt>
                <c:pt idx="104">
                  <c:v>6.6118999995524064E-2</c:v>
                </c:pt>
                <c:pt idx="105">
                  <c:v>3.6400999997567851E-2</c:v>
                </c:pt>
                <c:pt idx="106">
                  <c:v>2.5106999997660751E-2</c:v>
                </c:pt>
                <c:pt idx="107">
                  <c:v>-6.4273000003595371E-2</c:v>
                </c:pt>
                <c:pt idx="108">
                  <c:v>-5.5546999999933178E-2</c:v>
                </c:pt>
                <c:pt idx="109">
                  <c:v>8.9632999995956197E-2</c:v>
                </c:pt>
                <c:pt idx="110">
                  <c:v>-3.2574000004387926E-2</c:v>
                </c:pt>
                <c:pt idx="111">
                  <c:v>-4.7678999999334337E-2</c:v>
                </c:pt>
                <c:pt idx="112">
                  <c:v>-5.872799999997369E-2</c:v>
                </c:pt>
                <c:pt idx="113">
                  <c:v>-2.2566999999980908E-2</c:v>
                </c:pt>
                <c:pt idx="114">
                  <c:v>-9.039900000061607E-2</c:v>
                </c:pt>
                <c:pt idx="115">
                  <c:v>-3.698400000212132E-2</c:v>
                </c:pt>
                <c:pt idx="116">
                  <c:v>-2.5984000003518304E-2</c:v>
                </c:pt>
                <c:pt idx="117">
                  <c:v>-1.4984000001277309E-2</c:v>
                </c:pt>
                <c:pt idx="118">
                  <c:v>3.7554999998974381E-2</c:v>
                </c:pt>
                <c:pt idx="119">
                  <c:v>1.9799999998213025E-2</c:v>
                </c:pt>
                <c:pt idx="120">
                  <c:v>-5.0389999996696133E-3</c:v>
                </c:pt>
                <c:pt idx="121">
                  <c:v>6.8162999999913154E-2</c:v>
                </c:pt>
                <c:pt idx="122">
                  <c:v>-6.5150000009452924E-3</c:v>
                </c:pt>
                <c:pt idx="123">
                  <c:v>2.8667999999015592E-2</c:v>
                </c:pt>
                <c:pt idx="124">
                  <c:v>-3.3907000000908738E-2</c:v>
                </c:pt>
                <c:pt idx="125">
                  <c:v>7.5247999997372972E-2</c:v>
                </c:pt>
                <c:pt idx="126">
                  <c:v>-5.8402000002388377E-2</c:v>
                </c:pt>
                <c:pt idx="127">
                  <c:v>-4.5575000000098953E-2</c:v>
                </c:pt>
                <c:pt idx="128">
                  <c:v>1.2935999999172054E-2</c:v>
                </c:pt>
                <c:pt idx="129">
                  <c:v>-8.2828000002336921E-2</c:v>
                </c:pt>
                <c:pt idx="130">
                  <c:v>-7.9799999999522697E-2</c:v>
                </c:pt>
                <c:pt idx="131">
                  <c:v>-1.3542999997298466E-2</c:v>
                </c:pt>
                <c:pt idx="132">
                  <c:v>6.0165999999298947E-2</c:v>
                </c:pt>
                <c:pt idx="133">
                  <c:v>3.1970999996701721E-2</c:v>
                </c:pt>
                <c:pt idx="134">
                  <c:v>-6.0450000000855653E-2</c:v>
                </c:pt>
                <c:pt idx="135">
                  <c:v>-4.2645000004995381E-2</c:v>
                </c:pt>
                <c:pt idx="136">
                  <c:v>-5.4001000000425847E-2</c:v>
                </c:pt>
                <c:pt idx="137">
                  <c:v>5.6429999967804179E-3</c:v>
                </c:pt>
                <c:pt idx="138">
                  <c:v>3.7348999998357613E-2</c:v>
                </c:pt>
                <c:pt idx="139">
                  <c:v>-3.5007000002224231E-2</c:v>
                </c:pt>
                <c:pt idx="140">
                  <c:v>6.2987000001157867E-2</c:v>
                </c:pt>
                <c:pt idx="141">
                  <c:v>-9.8600000019359868E-3</c:v>
                </c:pt>
                <c:pt idx="142">
                  <c:v>3.4439999981259461E-3</c:v>
                </c:pt>
                <c:pt idx="143">
                  <c:v>-7.178100000237464E-2</c:v>
                </c:pt>
                <c:pt idx="144">
                  <c:v>-5.3338000001531327E-2</c:v>
                </c:pt>
                <c:pt idx="145">
                  <c:v>-7.0759000001999084E-2</c:v>
                </c:pt>
                <c:pt idx="146">
                  <c:v>-3.4799000000930391E-2</c:v>
                </c:pt>
                <c:pt idx="147">
                  <c:v>2.9585999996925239E-2</c:v>
                </c:pt>
                <c:pt idx="148">
                  <c:v>3.4084999999322463E-2</c:v>
                </c:pt>
                <c:pt idx="149">
                  <c:v>-1.488700000118115E-2</c:v>
                </c:pt>
                <c:pt idx="150">
                  <c:v>9.7738000000390457E-2</c:v>
                </c:pt>
                <c:pt idx="151">
                  <c:v>-5.4017000002204441E-2</c:v>
                </c:pt>
                <c:pt idx="152">
                  <c:v>-3.05099999968661E-3</c:v>
                </c:pt>
                <c:pt idx="153">
                  <c:v>-5.8594000001903623E-2</c:v>
                </c:pt>
                <c:pt idx="154">
                  <c:v>-6.0026000002835644E-2</c:v>
                </c:pt>
                <c:pt idx="155">
                  <c:v>1.6772999999375315E-2</c:v>
                </c:pt>
                <c:pt idx="156">
                  <c:v>7.8979999962029979E-3</c:v>
                </c:pt>
                <c:pt idx="157">
                  <c:v>-1.8852000001061242E-2</c:v>
                </c:pt>
                <c:pt idx="158">
                  <c:v>-7.7154999999038409E-2</c:v>
                </c:pt>
                <c:pt idx="159">
                  <c:v>-5.3863000008277595E-2</c:v>
                </c:pt>
                <c:pt idx="160">
                  <c:v>5.1458999994792975E-2</c:v>
                </c:pt>
                <c:pt idx="161">
                  <c:v>-2.1379999998316634E-2</c:v>
                </c:pt>
                <c:pt idx="162">
                  <c:v>9.7810000006575137E-3</c:v>
                </c:pt>
                <c:pt idx="163">
                  <c:v>9.4840000019758008E-3</c:v>
                </c:pt>
                <c:pt idx="164">
                  <c:v>1.1805999994976446E-2</c:v>
                </c:pt>
                <c:pt idx="165">
                  <c:v>1.2967000002390705E-2</c:v>
                </c:pt>
                <c:pt idx="166">
                  <c:v>1.2316999993345235E-2</c:v>
                </c:pt>
                <c:pt idx="167">
                  <c:v>1.1100000003352761E-2</c:v>
                </c:pt>
                <c:pt idx="170">
                  <c:v>-1.7527999996673316E-2</c:v>
                </c:pt>
                <c:pt idx="171">
                  <c:v>-1.9143999998050276E-2</c:v>
                </c:pt>
                <c:pt idx="173">
                  <c:v>-9.7380000006523915E-3</c:v>
                </c:pt>
                <c:pt idx="174">
                  <c:v>-5.8400000125402585E-4</c:v>
                </c:pt>
                <c:pt idx="179">
                  <c:v>-1.3136000001395587E-2</c:v>
                </c:pt>
                <c:pt idx="180">
                  <c:v>-7.136000000173226E-3</c:v>
                </c:pt>
                <c:pt idx="181">
                  <c:v>2.17999999949825E-2</c:v>
                </c:pt>
                <c:pt idx="182">
                  <c:v>9.9289999998291023E-3</c:v>
                </c:pt>
                <c:pt idx="183">
                  <c:v>1.570999993418809E-3</c:v>
                </c:pt>
                <c:pt idx="184">
                  <c:v>2.0237999997334555E-2</c:v>
                </c:pt>
                <c:pt idx="187">
                  <c:v>-3.4599999999045394E-3</c:v>
                </c:pt>
                <c:pt idx="188">
                  <c:v>1.2058000000251923E-2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2D8-4546-A228-73275205B04A}"/>
            </c:ext>
          </c:extLst>
        </c:ser>
        <c:ser>
          <c:idx val="2"/>
          <c:order val="2"/>
          <c:tx>
            <c:strRef>
              <c:f>Active!$J$20:$J$20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Active!$F$21:$F$994</c:f>
              <c:numCache>
                <c:formatCode>General</c:formatCode>
                <c:ptCount val="974"/>
                <c:pt idx="0">
                  <c:v>-19632.5</c:v>
                </c:pt>
                <c:pt idx="1">
                  <c:v>-19310.5</c:v>
                </c:pt>
                <c:pt idx="2">
                  <c:v>-19077</c:v>
                </c:pt>
                <c:pt idx="3">
                  <c:v>-18948</c:v>
                </c:pt>
                <c:pt idx="4">
                  <c:v>-18927.5</c:v>
                </c:pt>
                <c:pt idx="5">
                  <c:v>-18751</c:v>
                </c:pt>
                <c:pt idx="6">
                  <c:v>-18547</c:v>
                </c:pt>
                <c:pt idx="7">
                  <c:v>-18533.5</c:v>
                </c:pt>
                <c:pt idx="8">
                  <c:v>-18519</c:v>
                </c:pt>
                <c:pt idx="9">
                  <c:v>-18461.5</c:v>
                </c:pt>
                <c:pt idx="10">
                  <c:v>-18338.5</c:v>
                </c:pt>
                <c:pt idx="11">
                  <c:v>-18313.5</c:v>
                </c:pt>
                <c:pt idx="12">
                  <c:v>-18306</c:v>
                </c:pt>
                <c:pt idx="13">
                  <c:v>-18282.5</c:v>
                </c:pt>
                <c:pt idx="14">
                  <c:v>-18257.5</c:v>
                </c:pt>
                <c:pt idx="15">
                  <c:v>-18176.5</c:v>
                </c:pt>
                <c:pt idx="16">
                  <c:v>-18080</c:v>
                </c:pt>
                <c:pt idx="17">
                  <c:v>-18030</c:v>
                </c:pt>
                <c:pt idx="18">
                  <c:v>-17752.5</c:v>
                </c:pt>
                <c:pt idx="19">
                  <c:v>-17508.5</c:v>
                </c:pt>
                <c:pt idx="20">
                  <c:v>-17474</c:v>
                </c:pt>
                <c:pt idx="21">
                  <c:v>-17395</c:v>
                </c:pt>
                <c:pt idx="22">
                  <c:v>-16919.5</c:v>
                </c:pt>
                <c:pt idx="23">
                  <c:v>-16908</c:v>
                </c:pt>
                <c:pt idx="24">
                  <c:v>-16825.5</c:v>
                </c:pt>
                <c:pt idx="25">
                  <c:v>-16617</c:v>
                </c:pt>
                <c:pt idx="26">
                  <c:v>-16608</c:v>
                </c:pt>
                <c:pt idx="27">
                  <c:v>-16559.5</c:v>
                </c:pt>
                <c:pt idx="28">
                  <c:v>-16527</c:v>
                </c:pt>
                <c:pt idx="29">
                  <c:v>-16420</c:v>
                </c:pt>
                <c:pt idx="30">
                  <c:v>-16404</c:v>
                </c:pt>
                <c:pt idx="31">
                  <c:v>-16401</c:v>
                </c:pt>
                <c:pt idx="32">
                  <c:v>-15243.5</c:v>
                </c:pt>
                <c:pt idx="33">
                  <c:v>-15240.5</c:v>
                </c:pt>
                <c:pt idx="34">
                  <c:v>-15202</c:v>
                </c:pt>
                <c:pt idx="35">
                  <c:v>-14996.5</c:v>
                </c:pt>
                <c:pt idx="36">
                  <c:v>-14971.5</c:v>
                </c:pt>
                <c:pt idx="37">
                  <c:v>-14870</c:v>
                </c:pt>
                <c:pt idx="38">
                  <c:v>-14820</c:v>
                </c:pt>
                <c:pt idx="39">
                  <c:v>-14797</c:v>
                </c:pt>
                <c:pt idx="40">
                  <c:v>-14773.5</c:v>
                </c:pt>
                <c:pt idx="41">
                  <c:v>-14741</c:v>
                </c:pt>
                <c:pt idx="42">
                  <c:v>-14689.5</c:v>
                </c:pt>
                <c:pt idx="43">
                  <c:v>-14513.5</c:v>
                </c:pt>
                <c:pt idx="44">
                  <c:v>-14481</c:v>
                </c:pt>
                <c:pt idx="45">
                  <c:v>-14435.5</c:v>
                </c:pt>
                <c:pt idx="46">
                  <c:v>-14395.5</c:v>
                </c:pt>
                <c:pt idx="47">
                  <c:v>-14387</c:v>
                </c:pt>
                <c:pt idx="48">
                  <c:v>-14236</c:v>
                </c:pt>
                <c:pt idx="49">
                  <c:v>-14209.5</c:v>
                </c:pt>
                <c:pt idx="50">
                  <c:v>-14141.5</c:v>
                </c:pt>
                <c:pt idx="51">
                  <c:v>-14066.5</c:v>
                </c:pt>
                <c:pt idx="52">
                  <c:v>-13949.5</c:v>
                </c:pt>
                <c:pt idx="53">
                  <c:v>-13884.5</c:v>
                </c:pt>
                <c:pt idx="54">
                  <c:v>-13864</c:v>
                </c:pt>
                <c:pt idx="55">
                  <c:v>-13836</c:v>
                </c:pt>
                <c:pt idx="56">
                  <c:v>-13815.5</c:v>
                </c:pt>
                <c:pt idx="57">
                  <c:v>-13614.5</c:v>
                </c:pt>
                <c:pt idx="58">
                  <c:v>-13604</c:v>
                </c:pt>
                <c:pt idx="59">
                  <c:v>-13496.5</c:v>
                </c:pt>
                <c:pt idx="60">
                  <c:v>-13403</c:v>
                </c:pt>
                <c:pt idx="61">
                  <c:v>-13350</c:v>
                </c:pt>
                <c:pt idx="62">
                  <c:v>-13032.5</c:v>
                </c:pt>
                <c:pt idx="63">
                  <c:v>-12499.5</c:v>
                </c:pt>
                <c:pt idx="64">
                  <c:v>-12473</c:v>
                </c:pt>
                <c:pt idx="65">
                  <c:v>-12471.5</c:v>
                </c:pt>
                <c:pt idx="66">
                  <c:v>-12465.5</c:v>
                </c:pt>
                <c:pt idx="67">
                  <c:v>-12448</c:v>
                </c:pt>
                <c:pt idx="68">
                  <c:v>-12442</c:v>
                </c:pt>
                <c:pt idx="69">
                  <c:v>-12440.5</c:v>
                </c:pt>
                <c:pt idx="70">
                  <c:v>-12418.5</c:v>
                </c:pt>
                <c:pt idx="71">
                  <c:v>-12395</c:v>
                </c:pt>
                <c:pt idx="72">
                  <c:v>-12381.5</c:v>
                </c:pt>
                <c:pt idx="73">
                  <c:v>-12219</c:v>
                </c:pt>
                <c:pt idx="74">
                  <c:v>-12155.5</c:v>
                </c:pt>
                <c:pt idx="75">
                  <c:v>-11954.5</c:v>
                </c:pt>
                <c:pt idx="76">
                  <c:v>-11891</c:v>
                </c:pt>
                <c:pt idx="77">
                  <c:v>-11641.5</c:v>
                </c:pt>
                <c:pt idx="78">
                  <c:v>-11440.5</c:v>
                </c:pt>
                <c:pt idx="79">
                  <c:v>-11437.5</c:v>
                </c:pt>
                <c:pt idx="80">
                  <c:v>-11421.5</c:v>
                </c:pt>
                <c:pt idx="81">
                  <c:v>-11111.5</c:v>
                </c:pt>
                <c:pt idx="82">
                  <c:v>-11107</c:v>
                </c:pt>
                <c:pt idx="83">
                  <c:v>-11027.5</c:v>
                </c:pt>
                <c:pt idx="84">
                  <c:v>-11023</c:v>
                </c:pt>
                <c:pt idx="85">
                  <c:v>-10822</c:v>
                </c:pt>
                <c:pt idx="86">
                  <c:v>-10811</c:v>
                </c:pt>
                <c:pt idx="87">
                  <c:v>-10785</c:v>
                </c:pt>
                <c:pt idx="88">
                  <c:v>-10785</c:v>
                </c:pt>
                <c:pt idx="89">
                  <c:v>-10785</c:v>
                </c:pt>
                <c:pt idx="90">
                  <c:v>-10785</c:v>
                </c:pt>
                <c:pt idx="91">
                  <c:v>-10738</c:v>
                </c:pt>
                <c:pt idx="92">
                  <c:v>-10634</c:v>
                </c:pt>
                <c:pt idx="93">
                  <c:v>-10630.5</c:v>
                </c:pt>
                <c:pt idx="94">
                  <c:v>-10588.5</c:v>
                </c:pt>
                <c:pt idx="95">
                  <c:v>-10587</c:v>
                </c:pt>
                <c:pt idx="96">
                  <c:v>-10540</c:v>
                </c:pt>
                <c:pt idx="97">
                  <c:v>-10535.5</c:v>
                </c:pt>
                <c:pt idx="98">
                  <c:v>-10531</c:v>
                </c:pt>
                <c:pt idx="99">
                  <c:v>-10431</c:v>
                </c:pt>
                <c:pt idx="100">
                  <c:v>-10303.5</c:v>
                </c:pt>
                <c:pt idx="101">
                  <c:v>-10283</c:v>
                </c:pt>
                <c:pt idx="102">
                  <c:v>-10250</c:v>
                </c:pt>
                <c:pt idx="103">
                  <c:v>-9989</c:v>
                </c:pt>
                <c:pt idx="104">
                  <c:v>-9981.5</c:v>
                </c:pt>
                <c:pt idx="105">
                  <c:v>-9938.5</c:v>
                </c:pt>
                <c:pt idx="106">
                  <c:v>-9919.5</c:v>
                </c:pt>
                <c:pt idx="107">
                  <c:v>-9789.5</c:v>
                </c:pt>
                <c:pt idx="108">
                  <c:v>-9540.5</c:v>
                </c:pt>
                <c:pt idx="109">
                  <c:v>-9470.5</c:v>
                </c:pt>
                <c:pt idx="110">
                  <c:v>-9401</c:v>
                </c:pt>
                <c:pt idx="111">
                  <c:v>-9358.5</c:v>
                </c:pt>
                <c:pt idx="112">
                  <c:v>-9272</c:v>
                </c:pt>
                <c:pt idx="113">
                  <c:v>-9270.5</c:v>
                </c:pt>
                <c:pt idx="114">
                  <c:v>-9138.5</c:v>
                </c:pt>
                <c:pt idx="115">
                  <c:v>-9116</c:v>
                </c:pt>
                <c:pt idx="116">
                  <c:v>-9116</c:v>
                </c:pt>
                <c:pt idx="117">
                  <c:v>-9116</c:v>
                </c:pt>
                <c:pt idx="118">
                  <c:v>-9067.5</c:v>
                </c:pt>
                <c:pt idx="119">
                  <c:v>-9000</c:v>
                </c:pt>
                <c:pt idx="120">
                  <c:v>-8998.5</c:v>
                </c:pt>
                <c:pt idx="121">
                  <c:v>-8875.5</c:v>
                </c:pt>
                <c:pt idx="122">
                  <c:v>-8872.5</c:v>
                </c:pt>
                <c:pt idx="123">
                  <c:v>-8818</c:v>
                </c:pt>
                <c:pt idx="124">
                  <c:v>-8680.5</c:v>
                </c:pt>
                <c:pt idx="125">
                  <c:v>-8648</c:v>
                </c:pt>
                <c:pt idx="126">
                  <c:v>-8623</c:v>
                </c:pt>
                <c:pt idx="127">
                  <c:v>-8562.5</c:v>
                </c:pt>
                <c:pt idx="128">
                  <c:v>-8536</c:v>
                </c:pt>
                <c:pt idx="129">
                  <c:v>-8422</c:v>
                </c:pt>
                <c:pt idx="130">
                  <c:v>-8400</c:v>
                </c:pt>
                <c:pt idx="131">
                  <c:v>-8394.5</c:v>
                </c:pt>
                <c:pt idx="132">
                  <c:v>-8391</c:v>
                </c:pt>
                <c:pt idx="133">
                  <c:v>-8383.5</c:v>
                </c:pt>
                <c:pt idx="134">
                  <c:v>-8375</c:v>
                </c:pt>
                <c:pt idx="135">
                  <c:v>-8367.5</c:v>
                </c:pt>
                <c:pt idx="136">
                  <c:v>-8361.5</c:v>
                </c:pt>
                <c:pt idx="137">
                  <c:v>-8355.5</c:v>
                </c:pt>
                <c:pt idx="138">
                  <c:v>-8336.5</c:v>
                </c:pt>
                <c:pt idx="139">
                  <c:v>-8330.5</c:v>
                </c:pt>
                <c:pt idx="140">
                  <c:v>-8299.5</c:v>
                </c:pt>
                <c:pt idx="141">
                  <c:v>-8090</c:v>
                </c:pt>
                <c:pt idx="142">
                  <c:v>-7994</c:v>
                </c:pt>
                <c:pt idx="143">
                  <c:v>-7831.5</c:v>
                </c:pt>
                <c:pt idx="144">
                  <c:v>-7787</c:v>
                </c:pt>
                <c:pt idx="145">
                  <c:v>-7778.5</c:v>
                </c:pt>
                <c:pt idx="146">
                  <c:v>-7738.5</c:v>
                </c:pt>
                <c:pt idx="147">
                  <c:v>-7561</c:v>
                </c:pt>
                <c:pt idx="148">
                  <c:v>-7472.5</c:v>
                </c:pt>
                <c:pt idx="149">
                  <c:v>-7450.5</c:v>
                </c:pt>
                <c:pt idx="150">
                  <c:v>-7013</c:v>
                </c:pt>
                <c:pt idx="151">
                  <c:v>-6945.5</c:v>
                </c:pt>
                <c:pt idx="152">
                  <c:v>-6936.5</c:v>
                </c:pt>
                <c:pt idx="153">
                  <c:v>-6631</c:v>
                </c:pt>
                <c:pt idx="154">
                  <c:v>-6399</c:v>
                </c:pt>
                <c:pt idx="155">
                  <c:v>-6360.5</c:v>
                </c:pt>
                <c:pt idx="156">
                  <c:v>-6173</c:v>
                </c:pt>
                <c:pt idx="157">
                  <c:v>-5798</c:v>
                </c:pt>
                <c:pt idx="158">
                  <c:v>-5232.5</c:v>
                </c:pt>
                <c:pt idx="159">
                  <c:v>-3074.5</c:v>
                </c:pt>
                <c:pt idx="160">
                  <c:v>-3071.5</c:v>
                </c:pt>
                <c:pt idx="161">
                  <c:v>-3070</c:v>
                </c:pt>
                <c:pt idx="162">
                  <c:v>-3068.5</c:v>
                </c:pt>
                <c:pt idx="163">
                  <c:v>-2534</c:v>
                </c:pt>
                <c:pt idx="164">
                  <c:v>-2531</c:v>
                </c:pt>
                <c:pt idx="165">
                  <c:v>-2529.5</c:v>
                </c:pt>
                <c:pt idx="166">
                  <c:v>-2504.5</c:v>
                </c:pt>
                <c:pt idx="167">
                  <c:v>-50</c:v>
                </c:pt>
                <c:pt idx="168">
                  <c:v>0</c:v>
                </c:pt>
                <c:pt idx="169">
                  <c:v>0</c:v>
                </c:pt>
                <c:pt idx="170">
                  <c:v>28</c:v>
                </c:pt>
                <c:pt idx="171">
                  <c:v>44</c:v>
                </c:pt>
                <c:pt idx="172">
                  <c:v>1612</c:v>
                </c:pt>
                <c:pt idx="173">
                  <c:v>1613</c:v>
                </c:pt>
                <c:pt idx="174">
                  <c:v>2484</c:v>
                </c:pt>
                <c:pt idx="175">
                  <c:v>3282</c:v>
                </c:pt>
                <c:pt idx="176">
                  <c:v>3283.5</c:v>
                </c:pt>
                <c:pt idx="177">
                  <c:v>3283.5</c:v>
                </c:pt>
                <c:pt idx="178">
                  <c:v>3283.5</c:v>
                </c:pt>
                <c:pt idx="179">
                  <c:v>3336</c:v>
                </c:pt>
                <c:pt idx="180">
                  <c:v>3336</c:v>
                </c:pt>
                <c:pt idx="181">
                  <c:v>4000</c:v>
                </c:pt>
                <c:pt idx="182">
                  <c:v>4333.5</c:v>
                </c:pt>
                <c:pt idx="183">
                  <c:v>5016.5</c:v>
                </c:pt>
                <c:pt idx="184">
                  <c:v>5237</c:v>
                </c:pt>
                <c:pt idx="185">
                  <c:v>5426</c:v>
                </c:pt>
                <c:pt idx="186">
                  <c:v>5426</c:v>
                </c:pt>
                <c:pt idx="187">
                  <c:v>5510</c:v>
                </c:pt>
                <c:pt idx="188">
                  <c:v>7167</c:v>
                </c:pt>
                <c:pt idx="189">
                  <c:v>8456</c:v>
                </c:pt>
                <c:pt idx="190">
                  <c:v>8843</c:v>
                </c:pt>
                <c:pt idx="191">
                  <c:v>9098.5</c:v>
                </c:pt>
                <c:pt idx="192">
                  <c:v>9137</c:v>
                </c:pt>
                <c:pt idx="193">
                  <c:v>9137</c:v>
                </c:pt>
                <c:pt idx="194">
                  <c:v>9147</c:v>
                </c:pt>
                <c:pt idx="195">
                  <c:v>9147</c:v>
                </c:pt>
                <c:pt idx="196">
                  <c:v>9200.5</c:v>
                </c:pt>
                <c:pt idx="197">
                  <c:v>9200.5</c:v>
                </c:pt>
                <c:pt idx="198">
                  <c:v>9379</c:v>
                </c:pt>
                <c:pt idx="199">
                  <c:v>9438</c:v>
                </c:pt>
                <c:pt idx="200">
                  <c:v>9610</c:v>
                </c:pt>
                <c:pt idx="201">
                  <c:v>9610</c:v>
                </c:pt>
                <c:pt idx="202">
                  <c:v>9732</c:v>
                </c:pt>
                <c:pt idx="203">
                  <c:v>9732</c:v>
                </c:pt>
                <c:pt idx="204">
                  <c:v>9778.5</c:v>
                </c:pt>
                <c:pt idx="205">
                  <c:v>10752</c:v>
                </c:pt>
                <c:pt idx="206">
                  <c:v>10789</c:v>
                </c:pt>
                <c:pt idx="207">
                  <c:v>11029.5</c:v>
                </c:pt>
                <c:pt idx="208">
                  <c:v>11071</c:v>
                </c:pt>
                <c:pt idx="209">
                  <c:v>11311.5</c:v>
                </c:pt>
                <c:pt idx="210">
                  <c:v>11312</c:v>
                </c:pt>
                <c:pt idx="211">
                  <c:v>11638</c:v>
                </c:pt>
                <c:pt idx="212">
                  <c:v>11941</c:v>
                </c:pt>
                <c:pt idx="213">
                  <c:v>12184.5</c:v>
                </c:pt>
                <c:pt idx="214">
                  <c:v>12190.5</c:v>
                </c:pt>
                <c:pt idx="215">
                  <c:v>12458</c:v>
                </c:pt>
                <c:pt idx="216">
                  <c:v>13023.5</c:v>
                </c:pt>
                <c:pt idx="217">
                  <c:v>14107.5</c:v>
                </c:pt>
                <c:pt idx="218">
                  <c:v>14118</c:v>
                </c:pt>
                <c:pt idx="219">
                  <c:v>14140</c:v>
                </c:pt>
              </c:numCache>
            </c:numRef>
          </c:xVal>
          <c:yVal>
            <c:numRef>
              <c:f>Active!$J$21:$J$994</c:f>
              <c:numCache>
                <c:formatCode>General</c:formatCode>
                <c:ptCount val="974"/>
                <c:pt idx="168">
                  <c:v>-1.0000000474974513E-4</c:v>
                </c:pt>
                <c:pt idx="169">
                  <c:v>0</c:v>
                </c:pt>
                <c:pt idx="175">
                  <c:v>1.186799999413779E-2</c:v>
                </c:pt>
                <c:pt idx="176">
                  <c:v>1.1029000001144595E-2</c:v>
                </c:pt>
                <c:pt idx="177">
                  <c:v>1.3829000003170222E-2</c:v>
                </c:pt>
                <c:pt idx="178">
                  <c:v>1.6629000005195849E-2</c:v>
                </c:pt>
                <c:pt idx="185">
                  <c:v>8.4239999996498227E-3</c:v>
                </c:pt>
                <c:pt idx="186">
                  <c:v>1.0323999995307531E-2</c:v>
                </c:pt>
                <c:pt idx="194">
                  <c:v>2.2777999998652376E-2</c:v>
                </c:pt>
                <c:pt idx="199">
                  <c:v>2.9111999996530358E-2</c:v>
                </c:pt>
                <c:pt idx="210">
                  <c:v>2.0287999999709427E-2</c:v>
                </c:pt>
                <c:pt idx="212">
                  <c:v>1.8634000000020023E-2</c:v>
                </c:pt>
                <c:pt idx="213">
                  <c:v>2.1603000001050532E-2</c:v>
                </c:pt>
                <c:pt idx="214">
                  <c:v>1.9347000001289416E-2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2D8-4546-A228-73275205B04A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Active!$F$21:$F$994</c:f>
              <c:numCache>
                <c:formatCode>General</c:formatCode>
                <c:ptCount val="974"/>
                <c:pt idx="0">
                  <c:v>-19632.5</c:v>
                </c:pt>
                <c:pt idx="1">
                  <c:v>-19310.5</c:v>
                </c:pt>
                <c:pt idx="2">
                  <c:v>-19077</c:v>
                </c:pt>
                <c:pt idx="3">
                  <c:v>-18948</c:v>
                </c:pt>
                <c:pt idx="4">
                  <c:v>-18927.5</c:v>
                </c:pt>
                <c:pt idx="5">
                  <c:v>-18751</c:v>
                </c:pt>
                <c:pt idx="6">
                  <c:v>-18547</c:v>
                </c:pt>
                <c:pt idx="7">
                  <c:v>-18533.5</c:v>
                </c:pt>
                <c:pt idx="8">
                  <c:v>-18519</c:v>
                </c:pt>
                <c:pt idx="9">
                  <c:v>-18461.5</c:v>
                </c:pt>
                <c:pt idx="10">
                  <c:v>-18338.5</c:v>
                </c:pt>
                <c:pt idx="11">
                  <c:v>-18313.5</c:v>
                </c:pt>
                <c:pt idx="12">
                  <c:v>-18306</c:v>
                </c:pt>
                <c:pt idx="13">
                  <c:v>-18282.5</c:v>
                </c:pt>
                <c:pt idx="14">
                  <c:v>-18257.5</c:v>
                </c:pt>
                <c:pt idx="15">
                  <c:v>-18176.5</c:v>
                </c:pt>
                <c:pt idx="16">
                  <c:v>-18080</c:v>
                </c:pt>
                <c:pt idx="17">
                  <c:v>-18030</c:v>
                </c:pt>
                <c:pt idx="18">
                  <c:v>-17752.5</c:v>
                </c:pt>
                <c:pt idx="19">
                  <c:v>-17508.5</c:v>
                </c:pt>
                <c:pt idx="20">
                  <c:v>-17474</c:v>
                </c:pt>
                <c:pt idx="21">
                  <c:v>-17395</c:v>
                </c:pt>
                <c:pt idx="22">
                  <c:v>-16919.5</c:v>
                </c:pt>
                <c:pt idx="23">
                  <c:v>-16908</c:v>
                </c:pt>
                <c:pt idx="24">
                  <c:v>-16825.5</c:v>
                </c:pt>
                <c:pt idx="25">
                  <c:v>-16617</c:v>
                </c:pt>
                <c:pt idx="26">
                  <c:v>-16608</c:v>
                </c:pt>
                <c:pt idx="27">
                  <c:v>-16559.5</c:v>
                </c:pt>
                <c:pt idx="28">
                  <c:v>-16527</c:v>
                </c:pt>
                <c:pt idx="29">
                  <c:v>-16420</c:v>
                </c:pt>
                <c:pt idx="30">
                  <c:v>-16404</c:v>
                </c:pt>
                <c:pt idx="31">
                  <c:v>-16401</c:v>
                </c:pt>
                <c:pt idx="32">
                  <c:v>-15243.5</c:v>
                </c:pt>
                <c:pt idx="33">
                  <c:v>-15240.5</c:v>
                </c:pt>
                <c:pt idx="34">
                  <c:v>-15202</c:v>
                </c:pt>
                <c:pt idx="35">
                  <c:v>-14996.5</c:v>
                </c:pt>
                <c:pt idx="36">
                  <c:v>-14971.5</c:v>
                </c:pt>
                <c:pt idx="37">
                  <c:v>-14870</c:v>
                </c:pt>
                <c:pt idx="38">
                  <c:v>-14820</c:v>
                </c:pt>
                <c:pt idx="39">
                  <c:v>-14797</c:v>
                </c:pt>
                <c:pt idx="40">
                  <c:v>-14773.5</c:v>
                </c:pt>
                <c:pt idx="41">
                  <c:v>-14741</c:v>
                </c:pt>
                <c:pt idx="42">
                  <c:v>-14689.5</c:v>
                </c:pt>
                <c:pt idx="43">
                  <c:v>-14513.5</c:v>
                </c:pt>
                <c:pt idx="44">
                  <c:v>-14481</c:v>
                </c:pt>
                <c:pt idx="45">
                  <c:v>-14435.5</c:v>
                </c:pt>
                <c:pt idx="46">
                  <c:v>-14395.5</c:v>
                </c:pt>
                <c:pt idx="47">
                  <c:v>-14387</c:v>
                </c:pt>
                <c:pt idx="48">
                  <c:v>-14236</c:v>
                </c:pt>
                <c:pt idx="49">
                  <c:v>-14209.5</c:v>
                </c:pt>
                <c:pt idx="50">
                  <c:v>-14141.5</c:v>
                </c:pt>
                <c:pt idx="51">
                  <c:v>-14066.5</c:v>
                </c:pt>
                <c:pt idx="52">
                  <c:v>-13949.5</c:v>
                </c:pt>
                <c:pt idx="53">
                  <c:v>-13884.5</c:v>
                </c:pt>
                <c:pt idx="54">
                  <c:v>-13864</c:v>
                </c:pt>
                <c:pt idx="55">
                  <c:v>-13836</c:v>
                </c:pt>
                <c:pt idx="56">
                  <c:v>-13815.5</c:v>
                </c:pt>
                <c:pt idx="57">
                  <c:v>-13614.5</c:v>
                </c:pt>
                <c:pt idx="58">
                  <c:v>-13604</c:v>
                </c:pt>
                <c:pt idx="59">
                  <c:v>-13496.5</c:v>
                </c:pt>
                <c:pt idx="60">
                  <c:v>-13403</c:v>
                </c:pt>
                <c:pt idx="61">
                  <c:v>-13350</c:v>
                </c:pt>
                <c:pt idx="62">
                  <c:v>-13032.5</c:v>
                </c:pt>
                <c:pt idx="63">
                  <c:v>-12499.5</c:v>
                </c:pt>
                <c:pt idx="64">
                  <c:v>-12473</c:v>
                </c:pt>
                <c:pt idx="65">
                  <c:v>-12471.5</c:v>
                </c:pt>
                <c:pt idx="66">
                  <c:v>-12465.5</c:v>
                </c:pt>
                <c:pt idx="67">
                  <c:v>-12448</c:v>
                </c:pt>
                <c:pt idx="68">
                  <c:v>-12442</c:v>
                </c:pt>
                <c:pt idx="69">
                  <c:v>-12440.5</c:v>
                </c:pt>
                <c:pt idx="70">
                  <c:v>-12418.5</c:v>
                </c:pt>
                <c:pt idx="71">
                  <c:v>-12395</c:v>
                </c:pt>
                <c:pt idx="72">
                  <c:v>-12381.5</c:v>
                </c:pt>
                <c:pt idx="73">
                  <c:v>-12219</c:v>
                </c:pt>
                <c:pt idx="74">
                  <c:v>-12155.5</c:v>
                </c:pt>
                <c:pt idx="75">
                  <c:v>-11954.5</c:v>
                </c:pt>
                <c:pt idx="76">
                  <c:v>-11891</c:v>
                </c:pt>
                <c:pt idx="77">
                  <c:v>-11641.5</c:v>
                </c:pt>
                <c:pt idx="78">
                  <c:v>-11440.5</c:v>
                </c:pt>
                <c:pt idx="79">
                  <c:v>-11437.5</c:v>
                </c:pt>
                <c:pt idx="80">
                  <c:v>-11421.5</c:v>
                </c:pt>
                <c:pt idx="81">
                  <c:v>-11111.5</c:v>
                </c:pt>
                <c:pt idx="82">
                  <c:v>-11107</c:v>
                </c:pt>
                <c:pt idx="83">
                  <c:v>-11027.5</c:v>
                </c:pt>
                <c:pt idx="84">
                  <c:v>-11023</c:v>
                </c:pt>
                <c:pt idx="85">
                  <c:v>-10822</c:v>
                </c:pt>
                <c:pt idx="86">
                  <c:v>-10811</c:v>
                </c:pt>
                <c:pt idx="87">
                  <c:v>-10785</c:v>
                </c:pt>
                <c:pt idx="88">
                  <c:v>-10785</c:v>
                </c:pt>
                <c:pt idx="89">
                  <c:v>-10785</c:v>
                </c:pt>
                <c:pt idx="90">
                  <c:v>-10785</c:v>
                </c:pt>
                <c:pt idx="91">
                  <c:v>-10738</c:v>
                </c:pt>
                <c:pt idx="92">
                  <c:v>-10634</c:v>
                </c:pt>
                <c:pt idx="93">
                  <c:v>-10630.5</c:v>
                </c:pt>
                <c:pt idx="94">
                  <c:v>-10588.5</c:v>
                </c:pt>
                <c:pt idx="95">
                  <c:v>-10587</c:v>
                </c:pt>
                <c:pt idx="96">
                  <c:v>-10540</c:v>
                </c:pt>
                <c:pt idx="97">
                  <c:v>-10535.5</c:v>
                </c:pt>
                <c:pt idx="98">
                  <c:v>-10531</c:v>
                </c:pt>
                <c:pt idx="99">
                  <c:v>-10431</c:v>
                </c:pt>
                <c:pt idx="100">
                  <c:v>-10303.5</c:v>
                </c:pt>
                <c:pt idx="101">
                  <c:v>-10283</c:v>
                </c:pt>
                <c:pt idx="102">
                  <c:v>-10250</c:v>
                </c:pt>
                <c:pt idx="103">
                  <c:v>-9989</c:v>
                </c:pt>
                <c:pt idx="104">
                  <c:v>-9981.5</c:v>
                </c:pt>
                <c:pt idx="105">
                  <c:v>-9938.5</c:v>
                </c:pt>
                <c:pt idx="106">
                  <c:v>-9919.5</c:v>
                </c:pt>
                <c:pt idx="107">
                  <c:v>-9789.5</c:v>
                </c:pt>
                <c:pt idx="108">
                  <c:v>-9540.5</c:v>
                </c:pt>
                <c:pt idx="109">
                  <c:v>-9470.5</c:v>
                </c:pt>
                <c:pt idx="110">
                  <c:v>-9401</c:v>
                </c:pt>
                <c:pt idx="111">
                  <c:v>-9358.5</c:v>
                </c:pt>
                <c:pt idx="112">
                  <c:v>-9272</c:v>
                </c:pt>
                <c:pt idx="113">
                  <c:v>-9270.5</c:v>
                </c:pt>
                <c:pt idx="114">
                  <c:v>-9138.5</c:v>
                </c:pt>
                <c:pt idx="115">
                  <c:v>-9116</c:v>
                </c:pt>
                <c:pt idx="116">
                  <c:v>-9116</c:v>
                </c:pt>
                <c:pt idx="117">
                  <c:v>-9116</c:v>
                </c:pt>
                <c:pt idx="118">
                  <c:v>-9067.5</c:v>
                </c:pt>
                <c:pt idx="119">
                  <c:v>-9000</c:v>
                </c:pt>
                <c:pt idx="120">
                  <c:v>-8998.5</c:v>
                </c:pt>
                <c:pt idx="121">
                  <c:v>-8875.5</c:v>
                </c:pt>
                <c:pt idx="122">
                  <c:v>-8872.5</c:v>
                </c:pt>
                <c:pt idx="123">
                  <c:v>-8818</c:v>
                </c:pt>
                <c:pt idx="124">
                  <c:v>-8680.5</c:v>
                </c:pt>
                <c:pt idx="125">
                  <c:v>-8648</c:v>
                </c:pt>
                <c:pt idx="126">
                  <c:v>-8623</c:v>
                </c:pt>
                <c:pt idx="127">
                  <c:v>-8562.5</c:v>
                </c:pt>
                <c:pt idx="128">
                  <c:v>-8536</c:v>
                </c:pt>
                <c:pt idx="129">
                  <c:v>-8422</c:v>
                </c:pt>
                <c:pt idx="130">
                  <c:v>-8400</c:v>
                </c:pt>
                <c:pt idx="131">
                  <c:v>-8394.5</c:v>
                </c:pt>
                <c:pt idx="132">
                  <c:v>-8391</c:v>
                </c:pt>
                <c:pt idx="133">
                  <c:v>-8383.5</c:v>
                </c:pt>
                <c:pt idx="134">
                  <c:v>-8375</c:v>
                </c:pt>
                <c:pt idx="135">
                  <c:v>-8367.5</c:v>
                </c:pt>
                <c:pt idx="136">
                  <c:v>-8361.5</c:v>
                </c:pt>
                <c:pt idx="137">
                  <c:v>-8355.5</c:v>
                </c:pt>
                <c:pt idx="138">
                  <c:v>-8336.5</c:v>
                </c:pt>
                <c:pt idx="139">
                  <c:v>-8330.5</c:v>
                </c:pt>
                <c:pt idx="140">
                  <c:v>-8299.5</c:v>
                </c:pt>
                <c:pt idx="141">
                  <c:v>-8090</c:v>
                </c:pt>
                <c:pt idx="142">
                  <c:v>-7994</c:v>
                </c:pt>
                <c:pt idx="143">
                  <c:v>-7831.5</c:v>
                </c:pt>
                <c:pt idx="144">
                  <c:v>-7787</c:v>
                </c:pt>
                <c:pt idx="145">
                  <c:v>-7778.5</c:v>
                </c:pt>
                <c:pt idx="146">
                  <c:v>-7738.5</c:v>
                </c:pt>
                <c:pt idx="147">
                  <c:v>-7561</c:v>
                </c:pt>
                <c:pt idx="148">
                  <c:v>-7472.5</c:v>
                </c:pt>
                <c:pt idx="149">
                  <c:v>-7450.5</c:v>
                </c:pt>
                <c:pt idx="150">
                  <c:v>-7013</c:v>
                </c:pt>
                <c:pt idx="151">
                  <c:v>-6945.5</c:v>
                </c:pt>
                <c:pt idx="152">
                  <c:v>-6936.5</c:v>
                </c:pt>
                <c:pt idx="153">
                  <c:v>-6631</c:v>
                </c:pt>
                <c:pt idx="154">
                  <c:v>-6399</c:v>
                </c:pt>
                <c:pt idx="155">
                  <c:v>-6360.5</c:v>
                </c:pt>
                <c:pt idx="156">
                  <c:v>-6173</c:v>
                </c:pt>
                <c:pt idx="157">
                  <c:v>-5798</c:v>
                </c:pt>
                <c:pt idx="158">
                  <c:v>-5232.5</c:v>
                </c:pt>
                <c:pt idx="159">
                  <c:v>-3074.5</c:v>
                </c:pt>
                <c:pt idx="160">
                  <c:v>-3071.5</c:v>
                </c:pt>
                <c:pt idx="161">
                  <c:v>-3070</c:v>
                </c:pt>
                <c:pt idx="162">
                  <c:v>-3068.5</c:v>
                </c:pt>
                <c:pt idx="163">
                  <c:v>-2534</c:v>
                </c:pt>
                <c:pt idx="164">
                  <c:v>-2531</c:v>
                </c:pt>
                <c:pt idx="165">
                  <c:v>-2529.5</c:v>
                </c:pt>
                <c:pt idx="166">
                  <c:v>-2504.5</c:v>
                </c:pt>
                <c:pt idx="167">
                  <c:v>-50</c:v>
                </c:pt>
                <c:pt idx="168">
                  <c:v>0</c:v>
                </c:pt>
                <c:pt idx="169">
                  <c:v>0</c:v>
                </c:pt>
                <c:pt idx="170">
                  <c:v>28</c:v>
                </c:pt>
                <c:pt idx="171">
                  <c:v>44</c:v>
                </c:pt>
                <c:pt idx="172">
                  <c:v>1612</c:v>
                </c:pt>
                <c:pt idx="173">
                  <c:v>1613</c:v>
                </c:pt>
                <c:pt idx="174">
                  <c:v>2484</c:v>
                </c:pt>
                <c:pt idx="175">
                  <c:v>3282</c:v>
                </c:pt>
                <c:pt idx="176">
                  <c:v>3283.5</c:v>
                </c:pt>
                <c:pt idx="177">
                  <c:v>3283.5</c:v>
                </c:pt>
                <c:pt idx="178">
                  <c:v>3283.5</c:v>
                </c:pt>
                <c:pt idx="179">
                  <c:v>3336</c:v>
                </c:pt>
                <c:pt idx="180">
                  <c:v>3336</c:v>
                </c:pt>
                <c:pt idx="181">
                  <c:v>4000</c:v>
                </c:pt>
                <c:pt idx="182">
                  <c:v>4333.5</c:v>
                </c:pt>
                <c:pt idx="183">
                  <c:v>5016.5</c:v>
                </c:pt>
                <c:pt idx="184">
                  <c:v>5237</c:v>
                </c:pt>
                <c:pt idx="185">
                  <c:v>5426</c:v>
                </c:pt>
                <c:pt idx="186">
                  <c:v>5426</c:v>
                </c:pt>
                <c:pt idx="187">
                  <c:v>5510</c:v>
                </c:pt>
                <c:pt idx="188">
                  <c:v>7167</c:v>
                </c:pt>
                <c:pt idx="189">
                  <c:v>8456</c:v>
                </c:pt>
                <c:pt idx="190">
                  <c:v>8843</c:v>
                </c:pt>
                <c:pt idx="191">
                  <c:v>9098.5</c:v>
                </c:pt>
                <c:pt idx="192">
                  <c:v>9137</c:v>
                </c:pt>
                <c:pt idx="193">
                  <c:v>9137</c:v>
                </c:pt>
                <c:pt idx="194">
                  <c:v>9147</c:v>
                </c:pt>
                <c:pt idx="195">
                  <c:v>9147</c:v>
                </c:pt>
                <c:pt idx="196">
                  <c:v>9200.5</c:v>
                </c:pt>
                <c:pt idx="197">
                  <c:v>9200.5</c:v>
                </c:pt>
                <c:pt idx="198">
                  <c:v>9379</c:v>
                </c:pt>
                <c:pt idx="199">
                  <c:v>9438</c:v>
                </c:pt>
                <c:pt idx="200">
                  <c:v>9610</c:v>
                </c:pt>
                <c:pt idx="201">
                  <c:v>9610</c:v>
                </c:pt>
                <c:pt idx="202">
                  <c:v>9732</c:v>
                </c:pt>
                <c:pt idx="203">
                  <c:v>9732</c:v>
                </c:pt>
                <c:pt idx="204">
                  <c:v>9778.5</c:v>
                </c:pt>
                <c:pt idx="205">
                  <c:v>10752</c:v>
                </c:pt>
                <c:pt idx="206">
                  <c:v>10789</c:v>
                </c:pt>
                <c:pt idx="207">
                  <c:v>11029.5</c:v>
                </c:pt>
                <c:pt idx="208">
                  <c:v>11071</c:v>
                </c:pt>
                <c:pt idx="209">
                  <c:v>11311.5</c:v>
                </c:pt>
                <c:pt idx="210">
                  <c:v>11312</c:v>
                </c:pt>
                <c:pt idx="211">
                  <c:v>11638</c:v>
                </c:pt>
                <c:pt idx="212">
                  <c:v>11941</c:v>
                </c:pt>
                <c:pt idx="213">
                  <c:v>12184.5</c:v>
                </c:pt>
                <c:pt idx="214">
                  <c:v>12190.5</c:v>
                </c:pt>
                <c:pt idx="215">
                  <c:v>12458</c:v>
                </c:pt>
                <c:pt idx="216">
                  <c:v>13023.5</c:v>
                </c:pt>
                <c:pt idx="217">
                  <c:v>14107.5</c:v>
                </c:pt>
                <c:pt idx="218">
                  <c:v>14118</c:v>
                </c:pt>
                <c:pt idx="219">
                  <c:v>14140</c:v>
                </c:pt>
              </c:numCache>
            </c:numRef>
          </c:xVal>
          <c:yVal>
            <c:numRef>
              <c:f>Active!$K$21:$K$994</c:f>
              <c:numCache>
                <c:formatCode>General</c:formatCode>
                <c:ptCount val="974"/>
                <c:pt idx="189">
                  <c:v>1.9243999995524064E-2</c:v>
                </c:pt>
                <c:pt idx="190">
                  <c:v>2.2261999998590909E-2</c:v>
                </c:pt>
                <c:pt idx="191">
                  <c:v>2.4438999993435573E-2</c:v>
                </c:pt>
                <c:pt idx="192">
                  <c:v>2.2038000002794433E-2</c:v>
                </c:pt>
                <c:pt idx="193">
                  <c:v>2.2038000002794433E-2</c:v>
                </c:pt>
                <c:pt idx="195">
                  <c:v>2.2877999996126164E-2</c:v>
                </c:pt>
                <c:pt idx="196">
                  <c:v>1.818700000148965E-2</c:v>
                </c:pt>
                <c:pt idx="197">
                  <c:v>1.818700000148965E-2</c:v>
                </c:pt>
                <c:pt idx="198">
                  <c:v>2.0845999999437481E-2</c:v>
                </c:pt>
                <c:pt idx="200">
                  <c:v>2.193999999872176E-2</c:v>
                </c:pt>
                <c:pt idx="201">
                  <c:v>2.193999999872176E-2</c:v>
                </c:pt>
                <c:pt idx="202">
                  <c:v>2.2468000002845656E-2</c:v>
                </c:pt>
                <c:pt idx="203">
                  <c:v>2.2468000002845656E-2</c:v>
                </c:pt>
                <c:pt idx="205">
                  <c:v>2.54480000003241E-2</c:v>
                </c:pt>
                <c:pt idx="206">
                  <c:v>2.1586000002571382E-2</c:v>
                </c:pt>
                <c:pt idx="207">
                  <c:v>2.0733000004838686E-2</c:v>
                </c:pt>
                <c:pt idx="208">
                  <c:v>2.1353999996790662E-2</c:v>
                </c:pt>
                <c:pt idx="209">
                  <c:v>1.9201000002794899E-2</c:v>
                </c:pt>
                <c:pt idx="211">
                  <c:v>3.0611999995016959E-2</c:v>
                </c:pt>
                <c:pt idx="215">
                  <c:v>1.6292000000248663E-2</c:v>
                </c:pt>
                <c:pt idx="216">
                  <c:v>2.1388999994087499E-2</c:v>
                </c:pt>
                <c:pt idx="217">
                  <c:v>2.9905000003054738E-2</c:v>
                </c:pt>
                <c:pt idx="218">
                  <c:v>2.263199987646658E-2</c:v>
                </c:pt>
                <c:pt idx="219">
                  <c:v>2.9559999842604157E-2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2D8-4546-A228-73275205B04A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Active!$F$21:$F$994</c:f>
              <c:numCache>
                <c:formatCode>General</c:formatCode>
                <c:ptCount val="974"/>
                <c:pt idx="0">
                  <c:v>-19632.5</c:v>
                </c:pt>
                <c:pt idx="1">
                  <c:v>-19310.5</c:v>
                </c:pt>
                <c:pt idx="2">
                  <c:v>-19077</c:v>
                </c:pt>
                <c:pt idx="3">
                  <c:v>-18948</c:v>
                </c:pt>
                <c:pt idx="4">
                  <c:v>-18927.5</c:v>
                </c:pt>
                <c:pt idx="5">
                  <c:v>-18751</c:v>
                </c:pt>
                <c:pt idx="6">
                  <c:v>-18547</c:v>
                </c:pt>
                <c:pt idx="7">
                  <c:v>-18533.5</c:v>
                </c:pt>
                <c:pt idx="8">
                  <c:v>-18519</c:v>
                </c:pt>
                <c:pt idx="9">
                  <c:v>-18461.5</c:v>
                </c:pt>
                <c:pt idx="10">
                  <c:v>-18338.5</c:v>
                </c:pt>
                <c:pt idx="11">
                  <c:v>-18313.5</c:v>
                </c:pt>
                <c:pt idx="12">
                  <c:v>-18306</c:v>
                </c:pt>
                <c:pt idx="13">
                  <c:v>-18282.5</c:v>
                </c:pt>
                <c:pt idx="14">
                  <c:v>-18257.5</c:v>
                </c:pt>
                <c:pt idx="15">
                  <c:v>-18176.5</c:v>
                </c:pt>
                <c:pt idx="16">
                  <c:v>-18080</c:v>
                </c:pt>
                <c:pt idx="17">
                  <c:v>-18030</c:v>
                </c:pt>
                <c:pt idx="18">
                  <c:v>-17752.5</c:v>
                </c:pt>
                <c:pt idx="19">
                  <c:v>-17508.5</c:v>
                </c:pt>
                <c:pt idx="20">
                  <c:v>-17474</c:v>
                </c:pt>
                <c:pt idx="21">
                  <c:v>-17395</c:v>
                </c:pt>
                <c:pt idx="22">
                  <c:v>-16919.5</c:v>
                </c:pt>
                <c:pt idx="23">
                  <c:v>-16908</c:v>
                </c:pt>
                <c:pt idx="24">
                  <c:v>-16825.5</c:v>
                </c:pt>
                <c:pt idx="25">
                  <c:v>-16617</c:v>
                </c:pt>
                <c:pt idx="26">
                  <c:v>-16608</c:v>
                </c:pt>
                <c:pt idx="27">
                  <c:v>-16559.5</c:v>
                </c:pt>
                <c:pt idx="28">
                  <c:v>-16527</c:v>
                </c:pt>
                <c:pt idx="29">
                  <c:v>-16420</c:v>
                </c:pt>
                <c:pt idx="30">
                  <c:v>-16404</c:v>
                </c:pt>
                <c:pt idx="31">
                  <c:v>-16401</c:v>
                </c:pt>
                <c:pt idx="32">
                  <c:v>-15243.5</c:v>
                </c:pt>
                <c:pt idx="33">
                  <c:v>-15240.5</c:v>
                </c:pt>
                <c:pt idx="34">
                  <c:v>-15202</c:v>
                </c:pt>
                <c:pt idx="35">
                  <c:v>-14996.5</c:v>
                </c:pt>
                <c:pt idx="36">
                  <c:v>-14971.5</c:v>
                </c:pt>
                <c:pt idx="37">
                  <c:v>-14870</c:v>
                </c:pt>
                <c:pt idx="38">
                  <c:v>-14820</c:v>
                </c:pt>
                <c:pt idx="39">
                  <c:v>-14797</c:v>
                </c:pt>
                <c:pt idx="40">
                  <c:v>-14773.5</c:v>
                </c:pt>
                <c:pt idx="41">
                  <c:v>-14741</c:v>
                </c:pt>
                <c:pt idx="42">
                  <c:v>-14689.5</c:v>
                </c:pt>
                <c:pt idx="43">
                  <c:v>-14513.5</c:v>
                </c:pt>
                <c:pt idx="44">
                  <c:v>-14481</c:v>
                </c:pt>
                <c:pt idx="45">
                  <c:v>-14435.5</c:v>
                </c:pt>
                <c:pt idx="46">
                  <c:v>-14395.5</c:v>
                </c:pt>
                <c:pt idx="47">
                  <c:v>-14387</c:v>
                </c:pt>
                <c:pt idx="48">
                  <c:v>-14236</c:v>
                </c:pt>
                <c:pt idx="49">
                  <c:v>-14209.5</c:v>
                </c:pt>
                <c:pt idx="50">
                  <c:v>-14141.5</c:v>
                </c:pt>
                <c:pt idx="51">
                  <c:v>-14066.5</c:v>
                </c:pt>
                <c:pt idx="52">
                  <c:v>-13949.5</c:v>
                </c:pt>
                <c:pt idx="53">
                  <c:v>-13884.5</c:v>
                </c:pt>
                <c:pt idx="54">
                  <c:v>-13864</c:v>
                </c:pt>
                <c:pt idx="55">
                  <c:v>-13836</c:v>
                </c:pt>
                <c:pt idx="56">
                  <c:v>-13815.5</c:v>
                </c:pt>
                <c:pt idx="57">
                  <c:v>-13614.5</c:v>
                </c:pt>
                <c:pt idx="58">
                  <c:v>-13604</c:v>
                </c:pt>
                <c:pt idx="59">
                  <c:v>-13496.5</c:v>
                </c:pt>
                <c:pt idx="60">
                  <c:v>-13403</c:v>
                </c:pt>
                <c:pt idx="61">
                  <c:v>-13350</c:v>
                </c:pt>
                <c:pt idx="62">
                  <c:v>-13032.5</c:v>
                </c:pt>
                <c:pt idx="63">
                  <c:v>-12499.5</c:v>
                </c:pt>
                <c:pt idx="64">
                  <c:v>-12473</c:v>
                </c:pt>
                <c:pt idx="65">
                  <c:v>-12471.5</c:v>
                </c:pt>
                <c:pt idx="66">
                  <c:v>-12465.5</c:v>
                </c:pt>
                <c:pt idx="67">
                  <c:v>-12448</c:v>
                </c:pt>
                <c:pt idx="68">
                  <c:v>-12442</c:v>
                </c:pt>
                <c:pt idx="69">
                  <c:v>-12440.5</c:v>
                </c:pt>
                <c:pt idx="70">
                  <c:v>-12418.5</c:v>
                </c:pt>
                <c:pt idx="71">
                  <c:v>-12395</c:v>
                </c:pt>
                <c:pt idx="72">
                  <c:v>-12381.5</c:v>
                </c:pt>
                <c:pt idx="73">
                  <c:v>-12219</c:v>
                </c:pt>
                <c:pt idx="74">
                  <c:v>-12155.5</c:v>
                </c:pt>
                <c:pt idx="75">
                  <c:v>-11954.5</c:v>
                </c:pt>
                <c:pt idx="76">
                  <c:v>-11891</c:v>
                </c:pt>
                <c:pt idx="77">
                  <c:v>-11641.5</c:v>
                </c:pt>
                <c:pt idx="78">
                  <c:v>-11440.5</c:v>
                </c:pt>
                <c:pt idx="79">
                  <c:v>-11437.5</c:v>
                </c:pt>
                <c:pt idx="80">
                  <c:v>-11421.5</c:v>
                </c:pt>
                <c:pt idx="81">
                  <c:v>-11111.5</c:v>
                </c:pt>
                <c:pt idx="82">
                  <c:v>-11107</c:v>
                </c:pt>
                <c:pt idx="83">
                  <c:v>-11027.5</c:v>
                </c:pt>
                <c:pt idx="84">
                  <c:v>-11023</c:v>
                </c:pt>
                <c:pt idx="85">
                  <c:v>-10822</c:v>
                </c:pt>
                <c:pt idx="86">
                  <c:v>-10811</c:v>
                </c:pt>
                <c:pt idx="87">
                  <c:v>-10785</c:v>
                </c:pt>
                <c:pt idx="88">
                  <c:v>-10785</c:v>
                </c:pt>
                <c:pt idx="89">
                  <c:v>-10785</c:v>
                </c:pt>
                <c:pt idx="90">
                  <c:v>-10785</c:v>
                </c:pt>
                <c:pt idx="91">
                  <c:v>-10738</c:v>
                </c:pt>
                <c:pt idx="92">
                  <c:v>-10634</c:v>
                </c:pt>
                <c:pt idx="93">
                  <c:v>-10630.5</c:v>
                </c:pt>
                <c:pt idx="94">
                  <c:v>-10588.5</c:v>
                </c:pt>
                <c:pt idx="95">
                  <c:v>-10587</c:v>
                </c:pt>
                <c:pt idx="96">
                  <c:v>-10540</c:v>
                </c:pt>
                <c:pt idx="97">
                  <c:v>-10535.5</c:v>
                </c:pt>
                <c:pt idx="98">
                  <c:v>-10531</c:v>
                </c:pt>
                <c:pt idx="99">
                  <c:v>-10431</c:v>
                </c:pt>
                <c:pt idx="100">
                  <c:v>-10303.5</c:v>
                </c:pt>
                <c:pt idx="101">
                  <c:v>-10283</c:v>
                </c:pt>
                <c:pt idx="102">
                  <c:v>-10250</c:v>
                </c:pt>
                <c:pt idx="103">
                  <c:v>-9989</c:v>
                </c:pt>
                <c:pt idx="104">
                  <c:v>-9981.5</c:v>
                </c:pt>
                <c:pt idx="105">
                  <c:v>-9938.5</c:v>
                </c:pt>
                <c:pt idx="106">
                  <c:v>-9919.5</c:v>
                </c:pt>
                <c:pt idx="107">
                  <c:v>-9789.5</c:v>
                </c:pt>
                <c:pt idx="108">
                  <c:v>-9540.5</c:v>
                </c:pt>
                <c:pt idx="109">
                  <c:v>-9470.5</c:v>
                </c:pt>
                <c:pt idx="110">
                  <c:v>-9401</c:v>
                </c:pt>
                <c:pt idx="111">
                  <c:v>-9358.5</c:v>
                </c:pt>
                <c:pt idx="112">
                  <c:v>-9272</c:v>
                </c:pt>
                <c:pt idx="113">
                  <c:v>-9270.5</c:v>
                </c:pt>
                <c:pt idx="114">
                  <c:v>-9138.5</c:v>
                </c:pt>
                <c:pt idx="115">
                  <c:v>-9116</c:v>
                </c:pt>
                <c:pt idx="116">
                  <c:v>-9116</c:v>
                </c:pt>
                <c:pt idx="117">
                  <c:v>-9116</c:v>
                </c:pt>
                <c:pt idx="118">
                  <c:v>-9067.5</c:v>
                </c:pt>
                <c:pt idx="119">
                  <c:v>-9000</c:v>
                </c:pt>
                <c:pt idx="120">
                  <c:v>-8998.5</c:v>
                </c:pt>
                <c:pt idx="121">
                  <c:v>-8875.5</c:v>
                </c:pt>
                <c:pt idx="122">
                  <c:v>-8872.5</c:v>
                </c:pt>
                <c:pt idx="123">
                  <c:v>-8818</c:v>
                </c:pt>
                <c:pt idx="124">
                  <c:v>-8680.5</c:v>
                </c:pt>
                <c:pt idx="125">
                  <c:v>-8648</c:v>
                </c:pt>
                <c:pt idx="126">
                  <c:v>-8623</c:v>
                </c:pt>
                <c:pt idx="127">
                  <c:v>-8562.5</c:v>
                </c:pt>
                <c:pt idx="128">
                  <c:v>-8536</c:v>
                </c:pt>
                <c:pt idx="129">
                  <c:v>-8422</c:v>
                </c:pt>
                <c:pt idx="130">
                  <c:v>-8400</c:v>
                </c:pt>
                <c:pt idx="131">
                  <c:v>-8394.5</c:v>
                </c:pt>
                <c:pt idx="132">
                  <c:v>-8391</c:v>
                </c:pt>
                <c:pt idx="133">
                  <c:v>-8383.5</c:v>
                </c:pt>
                <c:pt idx="134">
                  <c:v>-8375</c:v>
                </c:pt>
                <c:pt idx="135">
                  <c:v>-8367.5</c:v>
                </c:pt>
                <c:pt idx="136">
                  <c:v>-8361.5</c:v>
                </c:pt>
                <c:pt idx="137">
                  <c:v>-8355.5</c:v>
                </c:pt>
                <c:pt idx="138">
                  <c:v>-8336.5</c:v>
                </c:pt>
                <c:pt idx="139">
                  <c:v>-8330.5</c:v>
                </c:pt>
                <c:pt idx="140">
                  <c:v>-8299.5</c:v>
                </c:pt>
                <c:pt idx="141">
                  <c:v>-8090</c:v>
                </c:pt>
                <c:pt idx="142">
                  <c:v>-7994</c:v>
                </c:pt>
                <c:pt idx="143">
                  <c:v>-7831.5</c:v>
                </c:pt>
                <c:pt idx="144">
                  <c:v>-7787</c:v>
                </c:pt>
                <c:pt idx="145">
                  <c:v>-7778.5</c:v>
                </c:pt>
                <c:pt idx="146">
                  <c:v>-7738.5</c:v>
                </c:pt>
                <c:pt idx="147">
                  <c:v>-7561</c:v>
                </c:pt>
                <c:pt idx="148">
                  <c:v>-7472.5</c:v>
                </c:pt>
                <c:pt idx="149">
                  <c:v>-7450.5</c:v>
                </c:pt>
                <c:pt idx="150">
                  <c:v>-7013</c:v>
                </c:pt>
                <c:pt idx="151">
                  <c:v>-6945.5</c:v>
                </c:pt>
                <c:pt idx="152">
                  <c:v>-6936.5</c:v>
                </c:pt>
                <c:pt idx="153">
                  <c:v>-6631</c:v>
                </c:pt>
                <c:pt idx="154">
                  <c:v>-6399</c:v>
                </c:pt>
                <c:pt idx="155">
                  <c:v>-6360.5</c:v>
                </c:pt>
                <c:pt idx="156">
                  <c:v>-6173</c:v>
                </c:pt>
                <c:pt idx="157">
                  <c:v>-5798</c:v>
                </c:pt>
                <c:pt idx="158">
                  <c:v>-5232.5</c:v>
                </c:pt>
                <c:pt idx="159">
                  <c:v>-3074.5</c:v>
                </c:pt>
                <c:pt idx="160">
                  <c:v>-3071.5</c:v>
                </c:pt>
                <c:pt idx="161">
                  <c:v>-3070</c:v>
                </c:pt>
                <c:pt idx="162">
                  <c:v>-3068.5</c:v>
                </c:pt>
                <c:pt idx="163">
                  <c:v>-2534</c:v>
                </c:pt>
                <c:pt idx="164">
                  <c:v>-2531</c:v>
                </c:pt>
                <c:pt idx="165">
                  <c:v>-2529.5</c:v>
                </c:pt>
                <c:pt idx="166">
                  <c:v>-2504.5</c:v>
                </c:pt>
                <c:pt idx="167">
                  <c:v>-50</c:v>
                </c:pt>
                <c:pt idx="168">
                  <c:v>0</c:v>
                </c:pt>
                <c:pt idx="169">
                  <c:v>0</c:v>
                </c:pt>
                <c:pt idx="170">
                  <c:v>28</c:v>
                </c:pt>
                <c:pt idx="171">
                  <c:v>44</c:v>
                </c:pt>
                <c:pt idx="172">
                  <c:v>1612</c:v>
                </c:pt>
                <c:pt idx="173">
                  <c:v>1613</c:v>
                </c:pt>
                <c:pt idx="174">
                  <c:v>2484</c:v>
                </c:pt>
                <c:pt idx="175">
                  <c:v>3282</c:v>
                </c:pt>
                <c:pt idx="176">
                  <c:v>3283.5</c:v>
                </c:pt>
                <c:pt idx="177">
                  <c:v>3283.5</c:v>
                </c:pt>
                <c:pt idx="178">
                  <c:v>3283.5</c:v>
                </c:pt>
                <c:pt idx="179">
                  <c:v>3336</c:v>
                </c:pt>
                <c:pt idx="180">
                  <c:v>3336</c:v>
                </c:pt>
                <c:pt idx="181">
                  <c:v>4000</c:v>
                </c:pt>
                <c:pt idx="182">
                  <c:v>4333.5</c:v>
                </c:pt>
                <c:pt idx="183">
                  <c:v>5016.5</c:v>
                </c:pt>
                <c:pt idx="184">
                  <c:v>5237</c:v>
                </c:pt>
                <c:pt idx="185">
                  <c:v>5426</c:v>
                </c:pt>
                <c:pt idx="186">
                  <c:v>5426</c:v>
                </c:pt>
                <c:pt idx="187">
                  <c:v>5510</c:v>
                </c:pt>
                <c:pt idx="188">
                  <c:v>7167</c:v>
                </c:pt>
                <c:pt idx="189">
                  <c:v>8456</c:v>
                </c:pt>
                <c:pt idx="190">
                  <c:v>8843</c:v>
                </c:pt>
                <c:pt idx="191">
                  <c:v>9098.5</c:v>
                </c:pt>
                <c:pt idx="192">
                  <c:v>9137</c:v>
                </c:pt>
                <c:pt idx="193">
                  <c:v>9137</c:v>
                </c:pt>
                <c:pt idx="194">
                  <c:v>9147</c:v>
                </c:pt>
                <c:pt idx="195">
                  <c:v>9147</c:v>
                </c:pt>
                <c:pt idx="196">
                  <c:v>9200.5</c:v>
                </c:pt>
                <c:pt idx="197">
                  <c:v>9200.5</c:v>
                </c:pt>
                <c:pt idx="198">
                  <c:v>9379</c:v>
                </c:pt>
                <c:pt idx="199">
                  <c:v>9438</c:v>
                </c:pt>
                <c:pt idx="200">
                  <c:v>9610</c:v>
                </c:pt>
                <c:pt idx="201">
                  <c:v>9610</c:v>
                </c:pt>
                <c:pt idx="202">
                  <c:v>9732</c:v>
                </c:pt>
                <c:pt idx="203">
                  <c:v>9732</c:v>
                </c:pt>
                <c:pt idx="204">
                  <c:v>9778.5</c:v>
                </c:pt>
                <c:pt idx="205">
                  <c:v>10752</c:v>
                </c:pt>
                <c:pt idx="206">
                  <c:v>10789</c:v>
                </c:pt>
                <c:pt idx="207">
                  <c:v>11029.5</c:v>
                </c:pt>
                <c:pt idx="208">
                  <c:v>11071</c:v>
                </c:pt>
                <c:pt idx="209">
                  <c:v>11311.5</c:v>
                </c:pt>
                <c:pt idx="210">
                  <c:v>11312</c:v>
                </c:pt>
                <c:pt idx="211">
                  <c:v>11638</c:v>
                </c:pt>
                <c:pt idx="212">
                  <c:v>11941</c:v>
                </c:pt>
                <c:pt idx="213">
                  <c:v>12184.5</c:v>
                </c:pt>
                <c:pt idx="214">
                  <c:v>12190.5</c:v>
                </c:pt>
                <c:pt idx="215">
                  <c:v>12458</c:v>
                </c:pt>
                <c:pt idx="216">
                  <c:v>13023.5</c:v>
                </c:pt>
                <c:pt idx="217">
                  <c:v>14107.5</c:v>
                </c:pt>
                <c:pt idx="218">
                  <c:v>14118</c:v>
                </c:pt>
                <c:pt idx="219">
                  <c:v>14140</c:v>
                </c:pt>
              </c:numCache>
            </c:numRef>
          </c:xVal>
          <c:yVal>
            <c:numRef>
              <c:f>Active!$L$21:$L$994</c:f>
              <c:numCache>
                <c:formatCode>General</c:formatCode>
                <c:ptCount val="97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2D8-4546-A228-73275205B04A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xVal>
            <c:numRef>
              <c:f>Active!$F$21:$F$994</c:f>
              <c:numCache>
                <c:formatCode>General</c:formatCode>
                <c:ptCount val="974"/>
                <c:pt idx="0">
                  <c:v>-19632.5</c:v>
                </c:pt>
                <c:pt idx="1">
                  <c:v>-19310.5</c:v>
                </c:pt>
                <c:pt idx="2">
                  <c:v>-19077</c:v>
                </c:pt>
                <c:pt idx="3">
                  <c:v>-18948</c:v>
                </c:pt>
                <c:pt idx="4">
                  <c:v>-18927.5</c:v>
                </c:pt>
                <c:pt idx="5">
                  <c:v>-18751</c:v>
                </c:pt>
                <c:pt idx="6">
                  <c:v>-18547</c:v>
                </c:pt>
                <c:pt idx="7">
                  <c:v>-18533.5</c:v>
                </c:pt>
                <c:pt idx="8">
                  <c:v>-18519</c:v>
                </c:pt>
                <c:pt idx="9">
                  <c:v>-18461.5</c:v>
                </c:pt>
                <c:pt idx="10">
                  <c:v>-18338.5</c:v>
                </c:pt>
                <c:pt idx="11">
                  <c:v>-18313.5</c:v>
                </c:pt>
                <c:pt idx="12">
                  <c:v>-18306</c:v>
                </c:pt>
                <c:pt idx="13">
                  <c:v>-18282.5</c:v>
                </c:pt>
                <c:pt idx="14">
                  <c:v>-18257.5</c:v>
                </c:pt>
                <c:pt idx="15">
                  <c:v>-18176.5</c:v>
                </c:pt>
                <c:pt idx="16">
                  <c:v>-18080</c:v>
                </c:pt>
                <c:pt idx="17">
                  <c:v>-18030</c:v>
                </c:pt>
                <c:pt idx="18">
                  <c:v>-17752.5</c:v>
                </c:pt>
                <c:pt idx="19">
                  <c:v>-17508.5</c:v>
                </c:pt>
                <c:pt idx="20">
                  <c:v>-17474</c:v>
                </c:pt>
                <c:pt idx="21">
                  <c:v>-17395</c:v>
                </c:pt>
                <c:pt idx="22">
                  <c:v>-16919.5</c:v>
                </c:pt>
                <c:pt idx="23">
                  <c:v>-16908</c:v>
                </c:pt>
                <c:pt idx="24">
                  <c:v>-16825.5</c:v>
                </c:pt>
                <c:pt idx="25">
                  <c:v>-16617</c:v>
                </c:pt>
                <c:pt idx="26">
                  <c:v>-16608</c:v>
                </c:pt>
                <c:pt idx="27">
                  <c:v>-16559.5</c:v>
                </c:pt>
                <c:pt idx="28">
                  <c:v>-16527</c:v>
                </c:pt>
                <c:pt idx="29">
                  <c:v>-16420</c:v>
                </c:pt>
                <c:pt idx="30">
                  <c:v>-16404</c:v>
                </c:pt>
                <c:pt idx="31">
                  <c:v>-16401</c:v>
                </c:pt>
                <c:pt idx="32">
                  <c:v>-15243.5</c:v>
                </c:pt>
                <c:pt idx="33">
                  <c:v>-15240.5</c:v>
                </c:pt>
                <c:pt idx="34">
                  <c:v>-15202</c:v>
                </c:pt>
                <c:pt idx="35">
                  <c:v>-14996.5</c:v>
                </c:pt>
                <c:pt idx="36">
                  <c:v>-14971.5</c:v>
                </c:pt>
                <c:pt idx="37">
                  <c:v>-14870</c:v>
                </c:pt>
                <c:pt idx="38">
                  <c:v>-14820</c:v>
                </c:pt>
                <c:pt idx="39">
                  <c:v>-14797</c:v>
                </c:pt>
                <c:pt idx="40">
                  <c:v>-14773.5</c:v>
                </c:pt>
                <c:pt idx="41">
                  <c:v>-14741</c:v>
                </c:pt>
                <c:pt idx="42">
                  <c:v>-14689.5</c:v>
                </c:pt>
                <c:pt idx="43">
                  <c:v>-14513.5</c:v>
                </c:pt>
                <c:pt idx="44">
                  <c:v>-14481</c:v>
                </c:pt>
                <c:pt idx="45">
                  <c:v>-14435.5</c:v>
                </c:pt>
                <c:pt idx="46">
                  <c:v>-14395.5</c:v>
                </c:pt>
                <c:pt idx="47">
                  <c:v>-14387</c:v>
                </c:pt>
                <c:pt idx="48">
                  <c:v>-14236</c:v>
                </c:pt>
                <c:pt idx="49">
                  <c:v>-14209.5</c:v>
                </c:pt>
                <c:pt idx="50">
                  <c:v>-14141.5</c:v>
                </c:pt>
                <c:pt idx="51">
                  <c:v>-14066.5</c:v>
                </c:pt>
                <c:pt idx="52">
                  <c:v>-13949.5</c:v>
                </c:pt>
                <c:pt idx="53">
                  <c:v>-13884.5</c:v>
                </c:pt>
                <c:pt idx="54">
                  <c:v>-13864</c:v>
                </c:pt>
                <c:pt idx="55">
                  <c:v>-13836</c:v>
                </c:pt>
                <c:pt idx="56">
                  <c:v>-13815.5</c:v>
                </c:pt>
                <c:pt idx="57">
                  <c:v>-13614.5</c:v>
                </c:pt>
                <c:pt idx="58">
                  <c:v>-13604</c:v>
                </c:pt>
                <c:pt idx="59">
                  <c:v>-13496.5</c:v>
                </c:pt>
                <c:pt idx="60">
                  <c:v>-13403</c:v>
                </c:pt>
                <c:pt idx="61">
                  <c:v>-13350</c:v>
                </c:pt>
                <c:pt idx="62">
                  <c:v>-13032.5</c:v>
                </c:pt>
                <c:pt idx="63">
                  <c:v>-12499.5</c:v>
                </c:pt>
                <c:pt idx="64">
                  <c:v>-12473</c:v>
                </c:pt>
                <c:pt idx="65">
                  <c:v>-12471.5</c:v>
                </c:pt>
                <c:pt idx="66">
                  <c:v>-12465.5</c:v>
                </c:pt>
                <c:pt idx="67">
                  <c:v>-12448</c:v>
                </c:pt>
                <c:pt idx="68">
                  <c:v>-12442</c:v>
                </c:pt>
                <c:pt idx="69">
                  <c:v>-12440.5</c:v>
                </c:pt>
                <c:pt idx="70">
                  <c:v>-12418.5</c:v>
                </c:pt>
                <c:pt idx="71">
                  <c:v>-12395</c:v>
                </c:pt>
                <c:pt idx="72">
                  <c:v>-12381.5</c:v>
                </c:pt>
                <c:pt idx="73">
                  <c:v>-12219</c:v>
                </c:pt>
                <c:pt idx="74">
                  <c:v>-12155.5</c:v>
                </c:pt>
                <c:pt idx="75">
                  <c:v>-11954.5</c:v>
                </c:pt>
                <c:pt idx="76">
                  <c:v>-11891</c:v>
                </c:pt>
                <c:pt idx="77">
                  <c:v>-11641.5</c:v>
                </c:pt>
                <c:pt idx="78">
                  <c:v>-11440.5</c:v>
                </c:pt>
                <c:pt idx="79">
                  <c:v>-11437.5</c:v>
                </c:pt>
                <c:pt idx="80">
                  <c:v>-11421.5</c:v>
                </c:pt>
                <c:pt idx="81">
                  <c:v>-11111.5</c:v>
                </c:pt>
                <c:pt idx="82">
                  <c:v>-11107</c:v>
                </c:pt>
                <c:pt idx="83">
                  <c:v>-11027.5</c:v>
                </c:pt>
                <c:pt idx="84">
                  <c:v>-11023</c:v>
                </c:pt>
                <c:pt idx="85">
                  <c:v>-10822</c:v>
                </c:pt>
                <c:pt idx="86">
                  <c:v>-10811</c:v>
                </c:pt>
                <c:pt idx="87">
                  <c:v>-10785</c:v>
                </c:pt>
                <c:pt idx="88">
                  <c:v>-10785</c:v>
                </c:pt>
                <c:pt idx="89">
                  <c:v>-10785</c:v>
                </c:pt>
                <c:pt idx="90">
                  <c:v>-10785</c:v>
                </c:pt>
                <c:pt idx="91">
                  <c:v>-10738</c:v>
                </c:pt>
                <c:pt idx="92">
                  <c:v>-10634</c:v>
                </c:pt>
                <c:pt idx="93">
                  <c:v>-10630.5</c:v>
                </c:pt>
                <c:pt idx="94">
                  <c:v>-10588.5</c:v>
                </c:pt>
                <c:pt idx="95">
                  <c:v>-10587</c:v>
                </c:pt>
                <c:pt idx="96">
                  <c:v>-10540</c:v>
                </c:pt>
                <c:pt idx="97">
                  <c:v>-10535.5</c:v>
                </c:pt>
                <c:pt idx="98">
                  <c:v>-10531</c:v>
                </c:pt>
                <c:pt idx="99">
                  <c:v>-10431</c:v>
                </c:pt>
                <c:pt idx="100">
                  <c:v>-10303.5</c:v>
                </c:pt>
                <c:pt idx="101">
                  <c:v>-10283</c:v>
                </c:pt>
                <c:pt idx="102">
                  <c:v>-10250</c:v>
                </c:pt>
                <c:pt idx="103">
                  <c:v>-9989</c:v>
                </c:pt>
                <c:pt idx="104">
                  <c:v>-9981.5</c:v>
                </c:pt>
                <c:pt idx="105">
                  <c:v>-9938.5</c:v>
                </c:pt>
                <c:pt idx="106">
                  <c:v>-9919.5</c:v>
                </c:pt>
                <c:pt idx="107">
                  <c:v>-9789.5</c:v>
                </c:pt>
                <c:pt idx="108">
                  <c:v>-9540.5</c:v>
                </c:pt>
                <c:pt idx="109">
                  <c:v>-9470.5</c:v>
                </c:pt>
                <c:pt idx="110">
                  <c:v>-9401</c:v>
                </c:pt>
                <c:pt idx="111">
                  <c:v>-9358.5</c:v>
                </c:pt>
                <c:pt idx="112">
                  <c:v>-9272</c:v>
                </c:pt>
                <c:pt idx="113">
                  <c:v>-9270.5</c:v>
                </c:pt>
                <c:pt idx="114">
                  <c:v>-9138.5</c:v>
                </c:pt>
                <c:pt idx="115">
                  <c:v>-9116</c:v>
                </c:pt>
                <c:pt idx="116">
                  <c:v>-9116</c:v>
                </c:pt>
                <c:pt idx="117">
                  <c:v>-9116</c:v>
                </c:pt>
                <c:pt idx="118">
                  <c:v>-9067.5</c:v>
                </c:pt>
                <c:pt idx="119">
                  <c:v>-9000</c:v>
                </c:pt>
                <c:pt idx="120">
                  <c:v>-8998.5</c:v>
                </c:pt>
                <c:pt idx="121">
                  <c:v>-8875.5</c:v>
                </c:pt>
                <c:pt idx="122">
                  <c:v>-8872.5</c:v>
                </c:pt>
                <c:pt idx="123">
                  <c:v>-8818</c:v>
                </c:pt>
                <c:pt idx="124">
                  <c:v>-8680.5</c:v>
                </c:pt>
                <c:pt idx="125">
                  <c:v>-8648</c:v>
                </c:pt>
                <c:pt idx="126">
                  <c:v>-8623</c:v>
                </c:pt>
                <c:pt idx="127">
                  <c:v>-8562.5</c:v>
                </c:pt>
                <c:pt idx="128">
                  <c:v>-8536</c:v>
                </c:pt>
                <c:pt idx="129">
                  <c:v>-8422</c:v>
                </c:pt>
                <c:pt idx="130">
                  <c:v>-8400</c:v>
                </c:pt>
                <c:pt idx="131">
                  <c:v>-8394.5</c:v>
                </c:pt>
                <c:pt idx="132">
                  <c:v>-8391</c:v>
                </c:pt>
                <c:pt idx="133">
                  <c:v>-8383.5</c:v>
                </c:pt>
                <c:pt idx="134">
                  <c:v>-8375</c:v>
                </c:pt>
                <c:pt idx="135">
                  <c:v>-8367.5</c:v>
                </c:pt>
                <c:pt idx="136">
                  <c:v>-8361.5</c:v>
                </c:pt>
                <c:pt idx="137">
                  <c:v>-8355.5</c:v>
                </c:pt>
                <c:pt idx="138">
                  <c:v>-8336.5</c:v>
                </c:pt>
                <c:pt idx="139">
                  <c:v>-8330.5</c:v>
                </c:pt>
                <c:pt idx="140">
                  <c:v>-8299.5</c:v>
                </c:pt>
                <c:pt idx="141">
                  <c:v>-8090</c:v>
                </c:pt>
                <c:pt idx="142">
                  <c:v>-7994</c:v>
                </c:pt>
                <c:pt idx="143">
                  <c:v>-7831.5</c:v>
                </c:pt>
                <c:pt idx="144">
                  <c:v>-7787</c:v>
                </c:pt>
                <c:pt idx="145">
                  <c:v>-7778.5</c:v>
                </c:pt>
                <c:pt idx="146">
                  <c:v>-7738.5</c:v>
                </c:pt>
                <c:pt idx="147">
                  <c:v>-7561</c:v>
                </c:pt>
                <c:pt idx="148">
                  <c:v>-7472.5</c:v>
                </c:pt>
                <c:pt idx="149">
                  <c:v>-7450.5</c:v>
                </c:pt>
                <c:pt idx="150">
                  <c:v>-7013</c:v>
                </c:pt>
                <c:pt idx="151">
                  <c:v>-6945.5</c:v>
                </c:pt>
                <c:pt idx="152">
                  <c:v>-6936.5</c:v>
                </c:pt>
                <c:pt idx="153">
                  <c:v>-6631</c:v>
                </c:pt>
                <c:pt idx="154">
                  <c:v>-6399</c:v>
                </c:pt>
                <c:pt idx="155">
                  <c:v>-6360.5</c:v>
                </c:pt>
                <c:pt idx="156">
                  <c:v>-6173</c:v>
                </c:pt>
                <c:pt idx="157">
                  <c:v>-5798</c:v>
                </c:pt>
                <c:pt idx="158">
                  <c:v>-5232.5</c:v>
                </c:pt>
                <c:pt idx="159">
                  <c:v>-3074.5</c:v>
                </c:pt>
                <c:pt idx="160">
                  <c:v>-3071.5</c:v>
                </c:pt>
                <c:pt idx="161">
                  <c:v>-3070</c:v>
                </c:pt>
                <c:pt idx="162">
                  <c:v>-3068.5</c:v>
                </c:pt>
                <c:pt idx="163">
                  <c:v>-2534</c:v>
                </c:pt>
                <c:pt idx="164">
                  <c:v>-2531</c:v>
                </c:pt>
                <c:pt idx="165">
                  <c:v>-2529.5</c:v>
                </c:pt>
                <c:pt idx="166">
                  <c:v>-2504.5</c:v>
                </c:pt>
                <c:pt idx="167">
                  <c:v>-50</c:v>
                </c:pt>
                <c:pt idx="168">
                  <c:v>0</c:v>
                </c:pt>
                <c:pt idx="169">
                  <c:v>0</c:v>
                </c:pt>
                <c:pt idx="170">
                  <c:v>28</c:v>
                </c:pt>
                <c:pt idx="171">
                  <c:v>44</c:v>
                </c:pt>
                <c:pt idx="172">
                  <c:v>1612</c:v>
                </c:pt>
                <c:pt idx="173">
                  <c:v>1613</c:v>
                </c:pt>
                <c:pt idx="174">
                  <c:v>2484</c:v>
                </c:pt>
                <c:pt idx="175">
                  <c:v>3282</c:v>
                </c:pt>
                <c:pt idx="176">
                  <c:v>3283.5</c:v>
                </c:pt>
                <c:pt idx="177">
                  <c:v>3283.5</c:v>
                </c:pt>
                <c:pt idx="178">
                  <c:v>3283.5</c:v>
                </c:pt>
                <c:pt idx="179">
                  <c:v>3336</c:v>
                </c:pt>
                <c:pt idx="180">
                  <c:v>3336</c:v>
                </c:pt>
                <c:pt idx="181">
                  <c:v>4000</c:v>
                </c:pt>
                <c:pt idx="182">
                  <c:v>4333.5</c:v>
                </c:pt>
                <c:pt idx="183">
                  <c:v>5016.5</c:v>
                </c:pt>
                <c:pt idx="184">
                  <c:v>5237</c:v>
                </c:pt>
                <c:pt idx="185">
                  <c:v>5426</c:v>
                </c:pt>
                <c:pt idx="186">
                  <c:v>5426</c:v>
                </c:pt>
                <c:pt idx="187">
                  <c:v>5510</c:v>
                </c:pt>
                <c:pt idx="188">
                  <c:v>7167</c:v>
                </c:pt>
                <c:pt idx="189">
                  <c:v>8456</c:v>
                </c:pt>
                <c:pt idx="190">
                  <c:v>8843</c:v>
                </c:pt>
                <c:pt idx="191">
                  <c:v>9098.5</c:v>
                </c:pt>
                <c:pt idx="192">
                  <c:v>9137</c:v>
                </c:pt>
                <c:pt idx="193">
                  <c:v>9137</c:v>
                </c:pt>
                <c:pt idx="194">
                  <c:v>9147</c:v>
                </c:pt>
                <c:pt idx="195">
                  <c:v>9147</c:v>
                </c:pt>
                <c:pt idx="196">
                  <c:v>9200.5</c:v>
                </c:pt>
                <c:pt idx="197">
                  <c:v>9200.5</c:v>
                </c:pt>
                <c:pt idx="198">
                  <c:v>9379</c:v>
                </c:pt>
                <c:pt idx="199">
                  <c:v>9438</c:v>
                </c:pt>
                <c:pt idx="200">
                  <c:v>9610</c:v>
                </c:pt>
                <c:pt idx="201">
                  <c:v>9610</c:v>
                </c:pt>
                <c:pt idx="202">
                  <c:v>9732</c:v>
                </c:pt>
                <c:pt idx="203">
                  <c:v>9732</c:v>
                </c:pt>
                <c:pt idx="204">
                  <c:v>9778.5</c:v>
                </c:pt>
                <c:pt idx="205">
                  <c:v>10752</c:v>
                </c:pt>
                <c:pt idx="206">
                  <c:v>10789</c:v>
                </c:pt>
                <c:pt idx="207">
                  <c:v>11029.5</c:v>
                </c:pt>
                <c:pt idx="208">
                  <c:v>11071</c:v>
                </c:pt>
                <c:pt idx="209">
                  <c:v>11311.5</c:v>
                </c:pt>
                <c:pt idx="210">
                  <c:v>11312</c:v>
                </c:pt>
                <c:pt idx="211">
                  <c:v>11638</c:v>
                </c:pt>
                <c:pt idx="212">
                  <c:v>11941</c:v>
                </c:pt>
                <c:pt idx="213">
                  <c:v>12184.5</c:v>
                </c:pt>
                <c:pt idx="214">
                  <c:v>12190.5</c:v>
                </c:pt>
                <c:pt idx="215">
                  <c:v>12458</c:v>
                </c:pt>
                <c:pt idx="216">
                  <c:v>13023.5</c:v>
                </c:pt>
                <c:pt idx="217">
                  <c:v>14107.5</c:v>
                </c:pt>
                <c:pt idx="218">
                  <c:v>14118</c:v>
                </c:pt>
                <c:pt idx="219">
                  <c:v>14140</c:v>
                </c:pt>
              </c:numCache>
            </c:numRef>
          </c:xVal>
          <c:yVal>
            <c:numRef>
              <c:f>Active!$M$21:$M$994</c:f>
              <c:numCache>
                <c:formatCode>General</c:formatCode>
                <c:ptCount val="97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2D8-4546-A228-73275205B04A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Active!$F$21:$F$994</c:f>
              <c:numCache>
                <c:formatCode>General</c:formatCode>
                <c:ptCount val="974"/>
                <c:pt idx="0">
                  <c:v>-19632.5</c:v>
                </c:pt>
                <c:pt idx="1">
                  <c:v>-19310.5</c:v>
                </c:pt>
                <c:pt idx="2">
                  <c:v>-19077</c:v>
                </c:pt>
                <c:pt idx="3">
                  <c:v>-18948</c:v>
                </c:pt>
                <c:pt idx="4">
                  <c:v>-18927.5</c:v>
                </c:pt>
                <c:pt idx="5">
                  <c:v>-18751</c:v>
                </c:pt>
                <c:pt idx="6">
                  <c:v>-18547</c:v>
                </c:pt>
                <c:pt idx="7">
                  <c:v>-18533.5</c:v>
                </c:pt>
                <c:pt idx="8">
                  <c:v>-18519</c:v>
                </c:pt>
                <c:pt idx="9">
                  <c:v>-18461.5</c:v>
                </c:pt>
                <c:pt idx="10">
                  <c:v>-18338.5</c:v>
                </c:pt>
                <c:pt idx="11">
                  <c:v>-18313.5</c:v>
                </c:pt>
                <c:pt idx="12">
                  <c:v>-18306</c:v>
                </c:pt>
                <c:pt idx="13">
                  <c:v>-18282.5</c:v>
                </c:pt>
                <c:pt idx="14">
                  <c:v>-18257.5</c:v>
                </c:pt>
                <c:pt idx="15">
                  <c:v>-18176.5</c:v>
                </c:pt>
                <c:pt idx="16">
                  <c:v>-18080</c:v>
                </c:pt>
                <c:pt idx="17">
                  <c:v>-18030</c:v>
                </c:pt>
                <c:pt idx="18">
                  <c:v>-17752.5</c:v>
                </c:pt>
                <c:pt idx="19">
                  <c:v>-17508.5</c:v>
                </c:pt>
                <c:pt idx="20">
                  <c:v>-17474</c:v>
                </c:pt>
                <c:pt idx="21">
                  <c:v>-17395</c:v>
                </c:pt>
                <c:pt idx="22">
                  <c:v>-16919.5</c:v>
                </c:pt>
                <c:pt idx="23">
                  <c:v>-16908</c:v>
                </c:pt>
                <c:pt idx="24">
                  <c:v>-16825.5</c:v>
                </c:pt>
                <c:pt idx="25">
                  <c:v>-16617</c:v>
                </c:pt>
                <c:pt idx="26">
                  <c:v>-16608</c:v>
                </c:pt>
                <c:pt idx="27">
                  <c:v>-16559.5</c:v>
                </c:pt>
                <c:pt idx="28">
                  <c:v>-16527</c:v>
                </c:pt>
                <c:pt idx="29">
                  <c:v>-16420</c:v>
                </c:pt>
                <c:pt idx="30">
                  <c:v>-16404</c:v>
                </c:pt>
                <c:pt idx="31">
                  <c:v>-16401</c:v>
                </c:pt>
                <c:pt idx="32">
                  <c:v>-15243.5</c:v>
                </c:pt>
                <c:pt idx="33">
                  <c:v>-15240.5</c:v>
                </c:pt>
                <c:pt idx="34">
                  <c:v>-15202</c:v>
                </c:pt>
                <c:pt idx="35">
                  <c:v>-14996.5</c:v>
                </c:pt>
                <c:pt idx="36">
                  <c:v>-14971.5</c:v>
                </c:pt>
                <c:pt idx="37">
                  <c:v>-14870</c:v>
                </c:pt>
                <c:pt idx="38">
                  <c:v>-14820</c:v>
                </c:pt>
                <c:pt idx="39">
                  <c:v>-14797</c:v>
                </c:pt>
                <c:pt idx="40">
                  <c:v>-14773.5</c:v>
                </c:pt>
                <c:pt idx="41">
                  <c:v>-14741</c:v>
                </c:pt>
                <c:pt idx="42">
                  <c:v>-14689.5</c:v>
                </c:pt>
                <c:pt idx="43">
                  <c:v>-14513.5</c:v>
                </c:pt>
                <c:pt idx="44">
                  <c:v>-14481</c:v>
                </c:pt>
                <c:pt idx="45">
                  <c:v>-14435.5</c:v>
                </c:pt>
                <c:pt idx="46">
                  <c:v>-14395.5</c:v>
                </c:pt>
                <c:pt idx="47">
                  <c:v>-14387</c:v>
                </c:pt>
                <c:pt idx="48">
                  <c:v>-14236</c:v>
                </c:pt>
                <c:pt idx="49">
                  <c:v>-14209.5</c:v>
                </c:pt>
                <c:pt idx="50">
                  <c:v>-14141.5</c:v>
                </c:pt>
                <c:pt idx="51">
                  <c:v>-14066.5</c:v>
                </c:pt>
                <c:pt idx="52">
                  <c:v>-13949.5</c:v>
                </c:pt>
                <c:pt idx="53">
                  <c:v>-13884.5</c:v>
                </c:pt>
                <c:pt idx="54">
                  <c:v>-13864</c:v>
                </c:pt>
                <c:pt idx="55">
                  <c:v>-13836</c:v>
                </c:pt>
                <c:pt idx="56">
                  <c:v>-13815.5</c:v>
                </c:pt>
                <c:pt idx="57">
                  <c:v>-13614.5</c:v>
                </c:pt>
                <c:pt idx="58">
                  <c:v>-13604</c:v>
                </c:pt>
                <c:pt idx="59">
                  <c:v>-13496.5</c:v>
                </c:pt>
                <c:pt idx="60">
                  <c:v>-13403</c:v>
                </c:pt>
                <c:pt idx="61">
                  <c:v>-13350</c:v>
                </c:pt>
                <c:pt idx="62">
                  <c:v>-13032.5</c:v>
                </c:pt>
                <c:pt idx="63">
                  <c:v>-12499.5</c:v>
                </c:pt>
                <c:pt idx="64">
                  <c:v>-12473</c:v>
                </c:pt>
                <c:pt idx="65">
                  <c:v>-12471.5</c:v>
                </c:pt>
                <c:pt idx="66">
                  <c:v>-12465.5</c:v>
                </c:pt>
                <c:pt idx="67">
                  <c:v>-12448</c:v>
                </c:pt>
                <c:pt idx="68">
                  <c:v>-12442</c:v>
                </c:pt>
                <c:pt idx="69">
                  <c:v>-12440.5</c:v>
                </c:pt>
                <c:pt idx="70">
                  <c:v>-12418.5</c:v>
                </c:pt>
                <c:pt idx="71">
                  <c:v>-12395</c:v>
                </c:pt>
                <c:pt idx="72">
                  <c:v>-12381.5</c:v>
                </c:pt>
                <c:pt idx="73">
                  <c:v>-12219</c:v>
                </c:pt>
                <c:pt idx="74">
                  <c:v>-12155.5</c:v>
                </c:pt>
                <c:pt idx="75">
                  <c:v>-11954.5</c:v>
                </c:pt>
                <c:pt idx="76">
                  <c:v>-11891</c:v>
                </c:pt>
                <c:pt idx="77">
                  <c:v>-11641.5</c:v>
                </c:pt>
                <c:pt idx="78">
                  <c:v>-11440.5</c:v>
                </c:pt>
                <c:pt idx="79">
                  <c:v>-11437.5</c:v>
                </c:pt>
                <c:pt idx="80">
                  <c:v>-11421.5</c:v>
                </c:pt>
                <c:pt idx="81">
                  <c:v>-11111.5</c:v>
                </c:pt>
                <c:pt idx="82">
                  <c:v>-11107</c:v>
                </c:pt>
                <c:pt idx="83">
                  <c:v>-11027.5</c:v>
                </c:pt>
                <c:pt idx="84">
                  <c:v>-11023</c:v>
                </c:pt>
                <c:pt idx="85">
                  <c:v>-10822</c:v>
                </c:pt>
                <c:pt idx="86">
                  <c:v>-10811</c:v>
                </c:pt>
                <c:pt idx="87">
                  <c:v>-10785</c:v>
                </c:pt>
                <c:pt idx="88">
                  <c:v>-10785</c:v>
                </c:pt>
                <c:pt idx="89">
                  <c:v>-10785</c:v>
                </c:pt>
                <c:pt idx="90">
                  <c:v>-10785</c:v>
                </c:pt>
                <c:pt idx="91">
                  <c:v>-10738</c:v>
                </c:pt>
                <c:pt idx="92">
                  <c:v>-10634</c:v>
                </c:pt>
                <c:pt idx="93">
                  <c:v>-10630.5</c:v>
                </c:pt>
                <c:pt idx="94">
                  <c:v>-10588.5</c:v>
                </c:pt>
                <c:pt idx="95">
                  <c:v>-10587</c:v>
                </c:pt>
                <c:pt idx="96">
                  <c:v>-10540</c:v>
                </c:pt>
                <c:pt idx="97">
                  <c:v>-10535.5</c:v>
                </c:pt>
                <c:pt idx="98">
                  <c:v>-10531</c:v>
                </c:pt>
                <c:pt idx="99">
                  <c:v>-10431</c:v>
                </c:pt>
                <c:pt idx="100">
                  <c:v>-10303.5</c:v>
                </c:pt>
                <c:pt idx="101">
                  <c:v>-10283</c:v>
                </c:pt>
                <c:pt idx="102">
                  <c:v>-10250</c:v>
                </c:pt>
                <c:pt idx="103">
                  <c:v>-9989</c:v>
                </c:pt>
                <c:pt idx="104">
                  <c:v>-9981.5</c:v>
                </c:pt>
                <c:pt idx="105">
                  <c:v>-9938.5</c:v>
                </c:pt>
                <c:pt idx="106">
                  <c:v>-9919.5</c:v>
                </c:pt>
                <c:pt idx="107">
                  <c:v>-9789.5</c:v>
                </c:pt>
                <c:pt idx="108">
                  <c:v>-9540.5</c:v>
                </c:pt>
                <c:pt idx="109">
                  <c:v>-9470.5</c:v>
                </c:pt>
                <c:pt idx="110">
                  <c:v>-9401</c:v>
                </c:pt>
                <c:pt idx="111">
                  <c:v>-9358.5</c:v>
                </c:pt>
                <c:pt idx="112">
                  <c:v>-9272</c:v>
                </c:pt>
                <c:pt idx="113">
                  <c:v>-9270.5</c:v>
                </c:pt>
                <c:pt idx="114">
                  <c:v>-9138.5</c:v>
                </c:pt>
                <c:pt idx="115">
                  <c:v>-9116</c:v>
                </c:pt>
                <c:pt idx="116">
                  <c:v>-9116</c:v>
                </c:pt>
                <c:pt idx="117">
                  <c:v>-9116</c:v>
                </c:pt>
                <c:pt idx="118">
                  <c:v>-9067.5</c:v>
                </c:pt>
                <c:pt idx="119">
                  <c:v>-9000</c:v>
                </c:pt>
                <c:pt idx="120">
                  <c:v>-8998.5</c:v>
                </c:pt>
                <c:pt idx="121">
                  <c:v>-8875.5</c:v>
                </c:pt>
                <c:pt idx="122">
                  <c:v>-8872.5</c:v>
                </c:pt>
                <c:pt idx="123">
                  <c:v>-8818</c:v>
                </c:pt>
                <c:pt idx="124">
                  <c:v>-8680.5</c:v>
                </c:pt>
                <c:pt idx="125">
                  <c:v>-8648</c:v>
                </c:pt>
                <c:pt idx="126">
                  <c:v>-8623</c:v>
                </c:pt>
                <c:pt idx="127">
                  <c:v>-8562.5</c:v>
                </c:pt>
                <c:pt idx="128">
                  <c:v>-8536</c:v>
                </c:pt>
                <c:pt idx="129">
                  <c:v>-8422</c:v>
                </c:pt>
                <c:pt idx="130">
                  <c:v>-8400</c:v>
                </c:pt>
                <c:pt idx="131">
                  <c:v>-8394.5</c:v>
                </c:pt>
                <c:pt idx="132">
                  <c:v>-8391</c:v>
                </c:pt>
                <c:pt idx="133">
                  <c:v>-8383.5</c:v>
                </c:pt>
                <c:pt idx="134">
                  <c:v>-8375</c:v>
                </c:pt>
                <c:pt idx="135">
                  <c:v>-8367.5</c:v>
                </c:pt>
                <c:pt idx="136">
                  <c:v>-8361.5</c:v>
                </c:pt>
                <c:pt idx="137">
                  <c:v>-8355.5</c:v>
                </c:pt>
                <c:pt idx="138">
                  <c:v>-8336.5</c:v>
                </c:pt>
                <c:pt idx="139">
                  <c:v>-8330.5</c:v>
                </c:pt>
                <c:pt idx="140">
                  <c:v>-8299.5</c:v>
                </c:pt>
                <c:pt idx="141">
                  <c:v>-8090</c:v>
                </c:pt>
                <c:pt idx="142">
                  <c:v>-7994</c:v>
                </c:pt>
                <c:pt idx="143">
                  <c:v>-7831.5</c:v>
                </c:pt>
                <c:pt idx="144">
                  <c:v>-7787</c:v>
                </c:pt>
                <c:pt idx="145">
                  <c:v>-7778.5</c:v>
                </c:pt>
                <c:pt idx="146">
                  <c:v>-7738.5</c:v>
                </c:pt>
                <c:pt idx="147">
                  <c:v>-7561</c:v>
                </c:pt>
                <c:pt idx="148">
                  <c:v>-7472.5</c:v>
                </c:pt>
                <c:pt idx="149">
                  <c:v>-7450.5</c:v>
                </c:pt>
                <c:pt idx="150">
                  <c:v>-7013</c:v>
                </c:pt>
                <c:pt idx="151">
                  <c:v>-6945.5</c:v>
                </c:pt>
                <c:pt idx="152">
                  <c:v>-6936.5</c:v>
                </c:pt>
                <c:pt idx="153">
                  <c:v>-6631</c:v>
                </c:pt>
                <c:pt idx="154">
                  <c:v>-6399</c:v>
                </c:pt>
                <c:pt idx="155">
                  <c:v>-6360.5</c:v>
                </c:pt>
                <c:pt idx="156">
                  <c:v>-6173</c:v>
                </c:pt>
                <c:pt idx="157">
                  <c:v>-5798</c:v>
                </c:pt>
                <c:pt idx="158">
                  <c:v>-5232.5</c:v>
                </c:pt>
                <c:pt idx="159">
                  <c:v>-3074.5</c:v>
                </c:pt>
                <c:pt idx="160">
                  <c:v>-3071.5</c:v>
                </c:pt>
                <c:pt idx="161">
                  <c:v>-3070</c:v>
                </c:pt>
                <c:pt idx="162">
                  <c:v>-3068.5</c:v>
                </c:pt>
                <c:pt idx="163">
                  <c:v>-2534</c:v>
                </c:pt>
                <c:pt idx="164">
                  <c:v>-2531</c:v>
                </c:pt>
                <c:pt idx="165">
                  <c:v>-2529.5</c:v>
                </c:pt>
                <c:pt idx="166">
                  <c:v>-2504.5</c:v>
                </c:pt>
                <c:pt idx="167">
                  <c:v>-50</c:v>
                </c:pt>
                <c:pt idx="168">
                  <c:v>0</c:v>
                </c:pt>
                <c:pt idx="169">
                  <c:v>0</c:v>
                </c:pt>
                <c:pt idx="170">
                  <c:v>28</c:v>
                </c:pt>
                <c:pt idx="171">
                  <c:v>44</c:v>
                </c:pt>
                <c:pt idx="172">
                  <c:v>1612</c:v>
                </c:pt>
                <c:pt idx="173">
                  <c:v>1613</c:v>
                </c:pt>
                <c:pt idx="174">
                  <c:v>2484</c:v>
                </c:pt>
                <c:pt idx="175">
                  <c:v>3282</c:v>
                </c:pt>
                <c:pt idx="176">
                  <c:v>3283.5</c:v>
                </c:pt>
                <c:pt idx="177">
                  <c:v>3283.5</c:v>
                </c:pt>
                <c:pt idx="178">
                  <c:v>3283.5</c:v>
                </c:pt>
                <c:pt idx="179">
                  <c:v>3336</c:v>
                </c:pt>
                <c:pt idx="180">
                  <c:v>3336</c:v>
                </c:pt>
                <c:pt idx="181">
                  <c:v>4000</c:v>
                </c:pt>
                <c:pt idx="182">
                  <c:v>4333.5</c:v>
                </c:pt>
                <c:pt idx="183">
                  <c:v>5016.5</c:v>
                </c:pt>
                <c:pt idx="184">
                  <c:v>5237</c:v>
                </c:pt>
                <c:pt idx="185">
                  <c:v>5426</c:v>
                </c:pt>
                <c:pt idx="186">
                  <c:v>5426</c:v>
                </c:pt>
                <c:pt idx="187">
                  <c:v>5510</c:v>
                </c:pt>
                <c:pt idx="188">
                  <c:v>7167</c:v>
                </c:pt>
                <c:pt idx="189">
                  <c:v>8456</c:v>
                </c:pt>
                <c:pt idx="190">
                  <c:v>8843</c:v>
                </c:pt>
                <c:pt idx="191">
                  <c:v>9098.5</c:v>
                </c:pt>
                <c:pt idx="192">
                  <c:v>9137</c:v>
                </c:pt>
                <c:pt idx="193">
                  <c:v>9137</c:v>
                </c:pt>
                <c:pt idx="194">
                  <c:v>9147</c:v>
                </c:pt>
                <c:pt idx="195">
                  <c:v>9147</c:v>
                </c:pt>
                <c:pt idx="196">
                  <c:v>9200.5</c:v>
                </c:pt>
                <c:pt idx="197">
                  <c:v>9200.5</c:v>
                </c:pt>
                <c:pt idx="198">
                  <c:v>9379</c:v>
                </c:pt>
                <c:pt idx="199">
                  <c:v>9438</c:v>
                </c:pt>
                <c:pt idx="200">
                  <c:v>9610</c:v>
                </c:pt>
                <c:pt idx="201">
                  <c:v>9610</c:v>
                </c:pt>
                <c:pt idx="202">
                  <c:v>9732</c:v>
                </c:pt>
                <c:pt idx="203">
                  <c:v>9732</c:v>
                </c:pt>
                <c:pt idx="204">
                  <c:v>9778.5</c:v>
                </c:pt>
                <c:pt idx="205">
                  <c:v>10752</c:v>
                </c:pt>
                <c:pt idx="206">
                  <c:v>10789</c:v>
                </c:pt>
                <c:pt idx="207">
                  <c:v>11029.5</c:v>
                </c:pt>
                <c:pt idx="208">
                  <c:v>11071</c:v>
                </c:pt>
                <c:pt idx="209">
                  <c:v>11311.5</c:v>
                </c:pt>
                <c:pt idx="210">
                  <c:v>11312</c:v>
                </c:pt>
                <c:pt idx="211">
                  <c:v>11638</c:v>
                </c:pt>
                <c:pt idx="212">
                  <c:v>11941</c:v>
                </c:pt>
                <c:pt idx="213">
                  <c:v>12184.5</c:v>
                </c:pt>
                <c:pt idx="214">
                  <c:v>12190.5</c:v>
                </c:pt>
                <c:pt idx="215">
                  <c:v>12458</c:v>
                </c:pt>
                <c:pt idx="216">
                  <c:v>13023.5</c:v>
                </c:pt>
                <c:pt idx="217">
                  <c:v>14107.5</c:v>
                </c:pt>
                <c:pt idx="218">
                  <c:v>14118</c:v>
                </c:pt>
                <c:pt idx="219">
                  <c:v>14140</c:v>
                </c:pt>
              </c:numCache>
            </c:numRef>
          </c:xVal>
          <c:yVal>
            <c:numRef>
              <c:f>Active!$N$21:$N$994</c:f>
              <c:numCache>
                <c:formatCode>General</c:formatCode>
                <c:ptCount val="97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2D8-4546-A228-73275205B04A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Active!$F$21:$F$994</c:f>
              <c:numCache>
                <c:formatCode>General</c:formatCode>
                <c:ptCount val="974"/>
                <c:pt idx="0">
                  <c:v>-19632.5</c:v>
                </c:pt>
                <c:pt idx="1">
                  <c:v>-19310.5</c:v>
                </c:pt>
                <c:pt idx="2">
                  <c:v>-19077</c:v>
                </c:pt>
                <c:pt idx="3">
                  <c:v>-18948</c:v>
                </c:pt>
                <c:pt idx="4">
                  <c:v>-18927.5</c:v>
                </c:pt>
                <c:pt idx="5">
                  <c:v>-18751</c:v>
                </c:pt>
                <c:pt idx="6">
                  <c:v>-18547</c:v>
                </c:pt>
                <c:pt idx="7">
                  <c:v>-18533.5</c:v>
                </c:pt>
                <c:pt idx="8">
                  <c:v>-18519</c:v>
                </c:pt>
                <c:pt idx="9">
                  <c:v>-18461.5</c:v>
                </c:pt>
                <c:pt idx="10">
                  <c:v>-18338.5</c:v>
                </c:pt>
                <c:pt idx="11">
                  <c:v>-18313.5</c:v>
                </c:pt>
                <c:pt idx="12">
                  <c:v>-18306</c:v>
                </c:pt>
                <c:pt idx="13">
                  <c:v>-18282.5</c:v>
                </c:pt>
                <c:pt idx="14">
                  <c:v>-18257.5</c:v>
                </c:pt>
                <c:pt idx="15">
                  <c:v>-18176.5</c:v>
                </c:pt>
                <c:pt idx="16">
                  <c:v>-18080</c:v>
                </c:pt>
                <c:pt idx="17">
                  <c:v>-18030</c:v>
                </c:pt>
                <c:pt idx="18">
                  <c:v>-17752.5</c:v>
                </c:pt>
                <c:pt idx="19">
                  <c:v>-17508.5</c:v>
                </c:pt>
                <c:pt idx="20">
                  <c:v>-17474</c:v>
                </c:pt>
                <c:pt idx="21">
                  <c:v>-17395</c:v>
                </c:pt>
                <c:pt idx="22">
                  <c:v>-16919.5</c:v>
                </c:pt>
                <c:pt idx="23">
                  <c:v>-16908</c:v>
                </c:pt>
                <c:pt idx="24">
                  <c:v>-16825.5</c:v>
                </c:pt>
                <c:pt idx="25">
                  <c:v>-16617</c:v>
                </c:pt>
                <c:pt idx="26">
                  <c:v>-16608</c:v>
                </c:pt>
                <c:pt idx="27">
                  <c:v>-16559.5</c:v>
                </c:pt>
                <c:pt idx="28">
                  <c:v>-16527</c:v>
                </c:pt>
                <c:pt idx="29">
                  <c:v>-16420</c:v>
                </c:pt>
                <c:pt idx="30">
                  <c:v>-16404</c:v>
                </c:pt>
                <c:pt idx="31">
                  <c:v>-16401</c:v>
                </c:pt>
                <c:pt idx="32">
                  <c:v>-15243.5</c:v>
                </c:pt>
                <c:pt idx="33">
                  <c:v>-15240.5</c:v>
                </c:pt>
                <c:pt idx="34">
                  <c:v>-15202</c:v>
                </c:pt>
                <c:pt idx="35">
                  <c:v>-14996.5</c:v>
                </c:pt>
                <c:pt idx="36">
                  <c:v>-14971.5</c:v>
                </c:pt>
                <c:pt idx="37">
                  <c:v>-14870</c:v>
                </c:pt>
                <c:pt idx="38">
                  <c:v>-14820</c:v>
                </c:pt>
                <c:pt idx="39">
                  <c:v>-14797</c:v>
                </c:pt>
                <c:pt idx="40">
                  <c:v>-14773.5</c:v>
                </c:pt>
                <c:pt idx="41">
                  <c:v>-14741</c:v>
                </c:pt>
                <c:pt idx="42">
                  <c:v>-14689.5</c:v>
                </c:pt>
                <c:pt idx="43">
                  <c:v>-14513.5</c:v>
                </c:pt>
                <c:pt idx="44">
                  <c:v>-14481</c:v>
                </c:pt>
                <c:pt idx="45">
                  <c:v>-14435.5</c:v>
                </c:pt>
                <c:pt idx="46">
                  <c:v>-14395.5</c:v>
                </c:pt>
                <c:pt idx="47">
                  <c:v>-14387</c:v>
                </c:pt>
                <c:pt idx="48">
                  <c:v>-14236</c:v>
                </c:pt>
                <c:pt idx="49">
                  <c:v>-14209.5</c:v>
                </c:pt>
                <c:pt idx="50">
                  <c:v>-14141.5</c:v>
                </c:pt>
                <c:pt idx="51">
                  <c:v>-14066.5</c:v>
                </c:pt>
                <c:pt idx="52">
                  <c:v>-13949.5</c:v>
                </c:pt>
                <c:pt idx="53">
                  <c:v>-13884.5</c:v>
                </c:pt>
                <c:pt idx="54">
                  <c:v>-13864</c:v>
                </c:pt>
                <c:pt idx="55">
                  <c:v>-13836</c:v>
                </c:pt>
                <c:pt idx="56">
                  <c:v>-13815.5</c:v>
                </c:pt>
                <c:pt idx="57">
                  <c:v>-13614.5</c:v>
                </c:pt>
                <c:pt idx="58">
                  <c:v>-13604</c:v>
                </c:pt>
                <c:pt idx="59">
                  <c:v>-13496.5</c:v>
                </c:pt>
                <c:pt idx="60">
                  <c:v>-13403</c:v>
                </c:pt>
                <c:pt idx="61">
                  <c:v>-13350</c:v>
                </c:pt>
                <c:pt idx="62">
                  <c:v>-13032.5</c:v>
                </c:pt>
                <c:pt idx="63">
                  <c:v>-12499.5</c:v>
                </c:pt>
                <c:pt idx="64">
                  <c:v>-12473</c:v>
                </c:pt>
                <c:pt idx="65">
                  <c:v>-12471.5</c:v>
                </c:pt>
                <c:pt idx="66">
                  <c:v>-12465.5</c:v>
                </c:pt>
                <c:pt idx="67">
                  <c:v>-12448</c:v>
                </c:pt>
                <c:pt idx="68">
                  <c:v>-12442</c:v>
                </c:pt>
                <c:pt idx="69">
                  <c:v>-12440.5</c:v>
                </c:pt>
                <c:pt idx="70">
                  <c:v>-12418.5</c:v>
                </c:pt>
                <c:pt idx="71">
                  <c:v>-12395</c:v>
                </c:pt>
                <c:pt idx="72">
                  <c:v>-12381.5</c:v>
                </c:pt>
                <c:pt idx="73">
                  <c:v>-12219</c:v>
                </c:pt>
                <c:pt idx="74">
                  <c:v>-12155.5</c:v>
                </c:pt>
                <c:pt idx="75">
                  <c:v>-11954.5</c:v>
                </c:pt>
                <c:pt idx="76">
                  <c:v>-11891</c:v>
                </c:pt>
                <c:pt idx="77">
                  <c:v>-11641.5</c:v>
                </c:pt>
                <c:pt idx="78">
                  <c:v>-11440.5</c:v>
                </c:pt>
                <c:pt idx="79">
                  <c:v>-11437.5</c:v>
                </c:pt>
                <c:pt idx="80">
                  <c:v>-11421.5</c:v>
                </c:pt>
                <c:pt idx="81">
                  <c:v>-11111.5</c:v>
                </c:pt>
                <c:pt idx="82">
                  <c:v>-11107</c:v>
                </c:pt>
                <c:pt idx="83">
                  <c:v>-11027.5</c:v>
                </c:pt>
                <c:pt idx="84">
                  <c:v>-11023</c:v>
                </c:pt>
                <c:pt idx="85">
                  <c:v>-10822</c:v>
                </c:pt>
                <c:pt idx="86">
                  <c:v>-10811</c:v>
                </c:pt>
                <c:pt idx="87">
                  <c:v>-10785</c:v>
                </c:pt>
                <c:pt idx="88">
                  <c:v>-10785</c:v>
                </c:pt>
                <c:pt idx="89">
                  <c:v>-10785</c:v>
                </c:pt>
                <c:pt idx="90">
                  <c:v>-10785</c:v>
                </c:pt>
                <c:pt idx="91">
                  <c:v>-10738</c:v>
                </c:pt>
                <c:pt idx="92">
                  <c:v>-10634</c:v>
                </c:pt>
                <c:pt idx="93">
                  <c:v>-10630.5</c:v>
                </c:pt>
                <c:pt idx="94">
                  <c:v>-10588.5</c:v>
                </c:pt>
                <c:pt idx="95">
                  <c:v>-10587</c:v>
                </c:pt>
                <c:pt idx="96">
                  <c:v>-10540</c:v>
                </c:pt>
                <c:pt idx="97">
                  <c:v>-10535.5</c:v>
                </c:pt>
                <c:pt idx="98">
                  <c:v>-10531</c:v>
                </c:pt>
                <c:pt idx="99">
                  <c:v>-10431</c:v>
                </c:pt>
                <c:pt idx="100">
                  <c:v>-10303.5</c:v>
                </c:pt>
                <c:pt idx="101">
                  <c:v>-10283</c:v>
                </c:pt>
                <c:pt idx="102">
                  <c:v>-10250</c:v>
                </c:pt>
                <c:pt idx="103">
                  <c:v>-9989</c:v>
                </c:pt>
                <c:pt idx="104">
                  <c:v>-9981.5</c:v>
                </c:pt>
                <c:pt idx="105">
                  <c:v>-9938.5</c:v>
                </c:pt>
                <c:pt idx="106">
                  <c:v>-9919.5</c:v>
                </c:pt>
                <c:pt idx="107">
                  <c:v>-9789.5</c:v>
                </c:pt>
                <c:pt idx="108">
                  <c:v>-9540.5</c:v>
                </c:pt>
                <c:pt idx="109">
                  <c:v>-9470.5</c:v>
                </c:pt>
                <c:pt idx="110">
                  <c:v>-9401</c:v>
                </c:pt>
                <c:pt idx="111">
                  <c:v>-9358.5</c:v>
                </c:pt>
                <c:pt idx="112">
                  <c:v>-9272</c:v>
                </c:pt>
                <c:pt idx="113">
                  <c:v>-9270.5</c:v>
                </c:pt>
                <c:pt idx="114">
                  <c:v>-9138.5</c:v>
                </c:pt>
                <c:pt idx="115">
                  <c:v>-9116</c:v>
                </c:pt>
                <c:pt idx="116">
                  <c:v>-9116</c:v>
                </c:pt>
                <c:pt idx="117">
                  <c:v>-9116</c:v>
                </c:pt>
                <c:pt idx="118">
                  <c:v>-9067.5</c:v>
                </c:pt>
                <c:pt idx="119">
                  <c:v>-9000</c:v>
                </c:pt>
                <c:pt idx="120">
                  <c:v>-8998.5</c:v>
                </c:pt>
                <c:pt idx="121">
                  <c:v>-8875.5</c:v>
                </c:pt>
                <c:pt idx="122">
                  <c:v>-8872.5</c:v>
                </c:pt>
                <c:pt idx="123">
                  <c:v>-8818</c:v>
                </c:pt>
                <c:pt idx="124">
                  <c:v>-8680.5</c:v>
                </c:pt>
                <c:pt idx="125">
                  <c:v>-8648</c:v>
                </c:pt>
                <c:pt idx="126">
                  <c:v>-8623</c:v>
                </c:pt>
                <c:pt idx="127">
                  <c:v>-8562.5</c:v>
                </c:pt>
                <c:pt idx="128">
                  <c:v>-8536</c:v>
                </c:pt>
                <c:pt idx="129">
                  <c:v>-8422</c:v>
                </c:pt>
                <c:pt idx="130">
                  <c:v>-8400</c:v>
                </c:pt>
                <c:pt idx="131">
                  <c:v>-8394.5</c:v>
                </c:pt>
                <c:pt idx="132">
                  <c:v>-8391</c:v>
                </c:pt>
                <c:pt idx="133">
                  <c:v>-8383.5</c:v>
                </c:pt>
                <c:pt idx="134">
                  <c:v>-8375</c:v>
                </c:pt>
                <c:pt idx="135">
                  <c:v>-8367.5</c:v>
                </c:pt>
                <c:pt idx="136">
                  <c:v>-8361.5</c:v>
                </c:pt>
                <c:pt idx="137">
                  <c:v>-8355.5</c:v>
                </c:pt>
                <c:pt idx="138">
                  <c:v>-8336.5</c:v>
                </c:pt>
                <c:pt idx="139">
                  <c:v>-8330.5</c:v>
                </c:pt>
                <c:pt idx="140">
                  <c:v>-8299.5</c:v>
                </c:pt>
                <c:pt idx="141">
                  <c:v>-8090</c:v>
                </c:pt>
                <c:pt idx="142">
                  <c:v>-7994</c:v>
                </c:pt>
                <c:pt idx="143">
                  <c:v>-7831.5</c:v>
                </c:pt>
                <c:pt idx="144">
                  <c:v>-7787</c:v>
                </c:pt>
                <c:pt idx="145">
                  <c:v>-7778.5</c:v>
                </c:pt>
                <c:pt idx="146">
                  <c:v>-7738.5</c:v>
                </c:pt>
                <c:pt idx="147">
                  <c:v>-7561</c:v>
                </c:pt>
                <c:pt idx="148">
                  <c:v>-7472.5</c:v>
                </c:pt>
                <c:pt idx="149">
                  <c:v>-7450.5</c:v>
                </c:pt>
                <c:pt idx="150">
                  <c:v>-7013</c:v>
                </c:pt>
                <c:pt idx="151">
                  <c:v>-6945.5</c:v>
                </c:pt>
                <c:pt idx="152">
                  <c:v>-6936.5</c:v>
                </c:pt>
                <c:pt idx="153">
                  <c:v>-6631</c:v>
                </c:pt>
                <c:pt idx="154">
                  <c:v>-6399</c:v>
                </c:pt>
                <c:pt idx="155">
                  <c:v>-6360.5</c:v>
                </c:pt>
                <c:pt idx="156">
                  <c:v>-6173</c:v>
                </c:pt>
                <c:pt idx="157">
                  <c:v>-5798</c:v>
                </c:pt>
                <c:pt idx="158">
                  <c:v>-5232.5</c:v>
                </c:pt>
                <c:pt idx="159">
                  <c:v>-3074.5</c:v>
                </c:pt>
                <c:pt idx="160">
                  <c:v>-3071.5</c:v>
                </c:pt>
                <c:pt idx="161">
                  <c:v>-3070</c:v>
                </c:pt>
                <c:pt idx="162">
                  <c:v>-3068.5</c:v>
                </c:pt>
                <c:pt idx="163">
                  <c:v>-2534</c:v>
                </c:pt>
                <c:pt idx="164">
                  <c:v>-2531</c:v>
                </c:pt>
                <c:pt idx="165">
                  <c:v>-2529.5</c:v>
                </c:pt>
                <c:pt idx="166">
                  <c:v>-2504.5</c:v>
                </c:pt>
                <c:pt idx="167">
                  <c:v>-50</c:v>
                </c:pt>
                <c:pt idx="168">
                  <c:v>0</c:v>
                </c:pt>
                <c:pt idx="169">
                  <c:v>0</c:v>
                </c:pt>
                <c:pt idx="170">
                  <c:v>28</c:v>
                </c:pt>
                <c:pt idx="171">
                  <c:v>44</c:v>
                </c:pt>
                <c:pt idx="172">
                  <c:v>1612</c:v>
                </c:pt>
                <c:pt idx="173">
                  <c:v>1613</c:v>
                </c:pt>
                <c:pt idx="174">
                  <c:v>2484</c:v>
                </c:pt>
                <c:pt idx="175">
                  <c:v>3282</c:v>
                </c:pt>
                <c:pt idx="176">
                  <c:v>3283.5</c:v>
                </c:pt>
                <c:pt idx="177">
                  <c:v>3283.5</c:v>
                </c:pt>
                <c:pt idx="178">
                  <c:v>3283.5</c:v>
                </c:pt>
                <c:pt idx="179">
                  <c:v>3336</c:v>
                </c:pt>
                <c:pt idx="180">
                  <c:v>3336</c:v>
                </c:pt>
                <c:pt idx="181">
                  <c:v>4000</c:v>
                </c:pt>
                <c:pt idx="182">
                  <c:v>4333.5</c:v>
                </c:pt>
                <c:pt idx="183">
                  <c:v>5016.5</c:v>
                </c:pt>
                <c:pt idx="184">
                  <c:v>5237</c:v>
                </c:pt>
                <c:pt idx="185">
                  <c:v>5426</c:v>
                </c:pt>
                <c:pt idx="186">
                  <c:v>5426</c:v>
                </c:pt>
                <c:pt idx="187">
                  <c:v>5510</c:v>
                </c:pt>
                <c:pt idx="188">
                  <c:v>7167</c:v>
                </c:pt>
                <c:pt idx="189">
                  <c:v>8456</c:v>
                </c:pt>
                <c:pt idx="190">
                  <c:v>8843</c:v>
                </c:pt>
                <c:pt idx="191">
                  <c:v>9098.5</c:v>
                </c:pt>
                <c:pt idx="192">
                  <c:v>9137</c:v>
                </c:pt>
                <c:pt idx="193">
                  <c:v>9137</c:v>
                </c:pt>
                <c:pt idx="194">
                  <c:v>9147</c:v>
                </c:pt>
                <c:pt idx="195">
                  <c:v>9147</c:v>
                </c:pt>
                <c:pt idx="196">
                  <c:v>9200.5</c:v>
                </c:pt>
                <c:pt idx="197">
                  <c:v>9200.5</c:v>
                </c:pt>
                <c:pt idx="198">
                  <c:v>9379</c:v>
                </c:pt>
                <c:pt idx="199">
                  <c:v>9438</c:v>
                </c:pt>
                <c:pt idx="200">
                  <c:v>9610</c:v>
                </c:pt>
                <c:pt idx="201">
                  <c:v>9610</c:v>
                </c:pt>
                <c:pt idx="202">
                  <c:v>9732</c:v>
                </c:pt>
                <c:pt idx="203">
                  <c:v>9732</c:v>
                </c:pt>
                <c:pt idx="204">
                  <c:v>9778.5</c:v>
                </c:pt>
                <c:pt idx="205">
                  <c:v>10752</c:v>
                </c:pt>
                <c:pt idx="206">
                  <c:v>10789</c:v>
                </c:pt>
                <c:pt idx="207">
                  <c:v>11029.5</c:v>
                </c:pt>
                <c:pt idx="208">
                  <c:v>11071</c:v>
                </c:pt>
                <c:pt idx="209">
                  <c:v>11311.5</c:v>
                </c:pt>
                <c:pt idx="210">
                  <c:v>11312</c:v>
                </c:pt>
                <c:pt idx="211">
                  <c:v>11638</c:v>
                </c:pt>
                <c:pt idx="212">
                  <c:v>11941</c:v>
                </c:pt>
                <c:pt idx="213">
                  <c:v>12184.5</c:v>
                </c:pt>
                <c:pt idx="214">
                  <c:v>12190.5</c:v>
                </c:pt>
                <c:pt idx="215">
                  <c:v>12458</c:v>
                </c:pt>
                <c:pt idx="216">
                  <c:v>13023.5</c:v>
                </c:pt>
                <c:pt idx="217">
                  <c:v>14107.5</c:v>
                </c:pt>
                <c:pt idx="218">
                  <c:v>14118</c:v>
                </c:pt>
                <c:pt idx="219">
                  <c:v>14140</c:v>
                </c:pt>
              </c:numCache>
            </c:numRef>
          </c:xVal>
          <c:yVal>
            <c:numRef>
              <c:f>Active!$O$21:$O$994</c:f>
              <c:numCache>
                <c:formatCode>General</c:formatCode>
                <c:ptCount val="974"/>
                <c:pt idx="0">
                  <c:v>-5.2398287570263033E-2</c:v>
                </c:pt>
                <c:pt idx="1">
                  <c:v>-5.1613473122933365E-2</c:v>
                </c:pt>
                <c:pt idx="2">
                  <c:v>-5.104436078302195E-2</c:v>
                </c:pt>
                <c:pt idx="3">
                  <c:v>-5.0729947541700439E-2</c:v>
                </c:pt>
                <c:pt idx="4">
                  <c:v>-5.0679982646761754E-2</c:v>
                </c:pt>
                <c:pt idx="5">
                  <c:v>-5.0249797087899374E-2</c:v>
                </c:pt>
                <c:pt idx="6">
                  <c:v>-4.9752585450460705E-2</c:v>
                </c:pt>
                <c:pt idx="7">
                  <c:v>-4.9719681739159617E-2</c:v>
                </c:pt>
                <c:pt idx="8">
                  <c:v>-4.9684340715910304E-2</c:v>
                </c:pt>
                <c:pt idx="9">
                  <c:v>-4.9544195278887149E-2</c:v>
                </c:pt>
                <c:pt idx="10">
                  <c:v>-4.924440590925501E-2</c:v>
                </c:pt>
                <c:pt idx="11">
                  <c:v>-4.918347311054929E-2</c:v>
                </c:pt>
                <c:pt idx="12">
                  <c:v>-4.9165193270937574E-2</c:v>
                </c:pt>
                <c:pt idx="13">
                  <c:v>-4.9107916440154199E-2</c:v>
                </c:pt>
                <c:pt idx="14">
                  <c:v>-4.904698364144848E-2</c:v>
                </c:pt>
                <c:pt idx="15">
                  <c:v>-4.884956137364195E-2</c:v>
                </c:pt>
                <c:pt idx="16">
                  <c:v>-4.8614360770637875E-2</c:v>
                </c:pt>
                <c:pt idx="17">
                  <c:v>-4.8492495173226437E-2</c:v>
                </c:pt>
                <c:pt idx="18">
                  <c:v>-4.7816141107592955E-2</c:v>
                </c:pt>
                <c:pt idx="19">
                  <c:v>-4.7221436992225134E-2</c:v>
                </c:pt>
                <c:pt idx="20">
                  <c:v>-4.7137349730011248E-2</c:v>
                </c:pt>
                <c:pt idx="21">
                  <c:v>-4.6944802086101176E-2</c:v>
                </c:pt>
                <c:pt idx="22">
                  <c:v>-4.5785860254718397E-2</c:v>
                </c:pt>
                <c:pt idx="23">
                  <c:v>-4.5757831167313766E-2</c:v>
                </c:pt>
                <c:pt idx="24">
                  <c:v>-4.5556752931584892E-2</c:v>
                </c:pt>
                <c:pt idx="25">
                  <c:v>-4.5048573390379196E-2</c:v>
                </c:pt>
                <c:pt idx="26">
                  <c:v>-4.5026637582845135E-2</c:v>
                </c:pt>
                <c:pt idx="27">
                  <c:v>-4.4908427953356041E-2</c:v>
                </c:pt>
                <c:pt idx="28">
                  <c:v>-4.4829215315038605E-2</c:v>
                </c:pt>
                <c:pt idx="29">
                  <c:v>-4.4568422936578131E-2</c:v>
                </c:pt>
                <c:pt idx="30">
                  <c:v>-4.4529425945406466E-2</c:v>
                </c:pt>
                <c:pt idx="31">
                  <c:v>-4.4522114009561783E-2</c:v>
                </c:pt>
                <c:pt idx="32">
                  <c:v>-4.1700925429486987E-2</c:v>
                </c:pt>
                <c:pt idx="33">
                  <c:v>-4.1693613493642305E-2</c:v>
                </c:pt>
                <c:pt idx="34">
                  <c:v>-4.1599776983635497E-2</c:v>
                </c:pt>
                <c:pt idx="35">
                  <c:v>-4.1098909378274484E-2</c:v>
                </c:pt>
                <c:pt idx="36">
                  <c:v>-4.1037976579568765E-2</c:v>
                </c:pt>
                <c:pt idx="37">
                  <c:v>-4.0790589416823543E-2</c:v>
                </c:pt>
                <c:pt idx="38">
                  <c:v>-4.0668723819412111E-2</c:v>
                </c:pt>
                <c:pt idx="39">
                  <c:v>-4.0612665644602849E-2</c:v>
                </c:pt>
                <c:pt idx="40">
                  <c:v>-4.0555388813819468E-2</c:v>
                </c:pt>
                <c:pt idx="41">
                  <c:v>-4.0476176175502039E-2</c:v>
                </c:pt>
                <c:pt idx="42">
                  <c:v>-4.0350654610168256E-2</c:v>
                </c:pt>
                <c:pt idx="43">
                  <c:v>-3.9921687707279989E-2</c:v>
                </c:pt>
                <c:pt idx="44">
                  <c:v>-3.984247506896256E-2</c:v>
                </c:pt>
                <c:pt idx="45">
                  <c:v>-3.9731577375318149E-2</c:v>
                </c:pt>
                <c:pt idx="46">
                  <c:v>-3.9634084897388996E-2</c:v>
                </c:pt>
                <c:pt idx="47">
                  <c:v>-3.9613367745829055E-2</c:v>
                </c:pt>
                <c:pt idx="48">
                  <c:v>-3.9245333641646507E-2</c:v>
                </c:pt>
                <c:pt idx="49">
                  <c:v>-3.918074487501845E-2</c:v>
                </c:pt>
                <c:pt idx="50">
                  <c:v>-3.9015007662538889E-2</c:v>
                </c:pt>
                <c:pt idx="51">
                  <c:v>-3.8832209266421738E-2</c:v>
                </c:pt>
                <c:pt idx="52">
                  <c:v>-3.8547043768478971E-2</c:v>
                </c:pt>
                <c:pt idx="53">
                  <c:v>-3.83886184918441E-2</c:v>
                </c:pt>
                <c:pt idx="54">
                  <c:v>-3.8338653596905407E-2</c:v>
                </c:pt>
                <c:pt idx="55">
                  <c:v>-3.8270408862355006E-2</c:v>
                </c:pt>
                <c:pt idx="56">
                  <c:v>-3.8220443967416314E-2</c:v>
                </c:pt>
                <c:pt idx="57">
                  <c:v>-3.7730544265822334E-2</c:v>
                </c:pt>
                <c:pt idx="58">
                  <c:v>-3.7704952490365935E-2</c:v>
                </c:pt>
                <c:pt idx="59">
                  <c:v>-3.7442941455931342E-2</c:v>
                </c:pt>
                <c:pt idx="60">
                  <c:v>-3.7215052788771949E-2</c:v>
                </c:pt>
                <c:pt idx="61">
                  <c:v>-3.7085875255515828E-2</c:v>
                </c:pt>
                <c:pt idx="62">
                  <c:v>-3.6312028711953194E-2</c:v>
                </c:pt>
                <c:pt idx="63">
                  <c:v>-3.5012941443547267E-2</c:v>
                </c:pt>
                <c:pt idx="64">
                  <c:v>-3.4948352676919203E-2</c:v>
                </c:pt>
                <c:pt idx="65">
                  <c:v>-3.4944696708996859E-2</c:v>
                </c:pt>
                <c:pt idx="66">
                  <c:v>-3.4930072837307487E-2</c:v>
                </c:pt>
                <c:pt idx="67">
                  <c:v>-3.4887419878213484E-2</c:v>
                </c:pt>
                <c:pt idx="68">
                  <c:v>-3.4872796006524112E-2</c:v>
                </c:pt>
                <c:pt idx="69">
                  <c:v>-3.4869140038601767E-2</c:v>
                </c:pt>
                <c:pt idx="70">
                  <c:v>-3.4815519175740738E-2</c:v>
                </c:pt>
                <c:pt idx="71">
                  <c:v>-3.4758242344957363E-2</c:v>
                </c:pt>
                <c:pt idx="72">
                  <c:v>-3.4725338633656275E-2</c:v>
                </c:pt>
                <c:pt idx="73">
                  <c:v>-3.4329275442069096E-2</c:v>
                </c:pt>
                <c:pt idx="74">
                  <c:v>-3.4174506133356569E-2</c:v>
                </c:pt>
                <c:pt idx="75">
                  <c:v>-3.368460643176259E-2</c:v>
                </c:pt>
                <c:pt idx="76">
                  <c:v>-3.3529837123050063E-2</c:v>
                </c:pt>
                <c:pt idx="77">
                  <c:v>-3.292172779196699E-2</c:v>
                </c:pt>
                <c:pt idx="78">
                  <c:v>-3.2431828090373004E-2</c:v>
                </c:pt>
                <c:pt idx="79">
                  <c:v>-3.2424516154528321E-2</c:v>
                </c:pt>
                <c:pt idx="80">
                  <c:v>-3.2385519163356656E-2</c:v>
                </c:pt>
                <c:pt idx="81">
                  <c:v>-3.1629952459405745E-2</c:v>
                </c:pt>
                <c:pt idx="82">
                  <c:v>-3.1618984555638711E-2</c:v>
                </c:pt>
                <c:pt idx="83">
                  <c:v>-3.1425218255754526E-2</c:v>
                </c:pt>
                <c:pt idx="84">
                  <c:v>-3.1414250351987499E-2</c:v>
                </c:pt>
                <c:pt idx="85">
                  <c:v>-3.0924350650393513E-2</c:v>
                </c:pt>
                <c:pt idx="86">
                  <c:v>-3.0897540218963002E-2</c:v>
                </c:pt>
                <c:pt idx="87">
                  <c:v>-3.083417010830905E-2</c:v>
                </c:pt>
                <c:pt idx="88">
                  <c:v>-3.083417010830905E-2</c:v>
                </c:pt>
                <c:pt idx="89">
                  <c:v>-3.083417010830905E-2</c:v>
                </c:pt>
                <c:pt idx="90">
                  <c:v>-3.083417010830905E-2</c:v>
                </c:pt>
                <c:pt idx="91">
                  <c:v>-3.0719616446742301E-2</c:v>
                </c:pt>
                <c:pt idx="92">
                  <c:v>-3.0466136004126509E-2</c:v>
                </c:pt>
                <c:pt idx="93">
                  <c:v>-3.0457605412307708E-2</c:v>
                </c:pt>
                <c:pt idx="94">
                  <c:v>-3.0355238310482098E-2</c:v>
                </c:pt>
                <c:pt idx="95">
                  <c:v>-3.0351582342559753E-2</c:v>
                </c:pt>
                <c:pt idx="96">
                  <c:v>-3.0237028680993004E-2</c:v>
                </c:pt>
                <c:pt idx="97">
                  <c:v>-3.0226060777225977E-2</c:v>
                </c:pt>
                <c:pt idx="98">
                  <c:v>-3.0215092873458943E-2</c:v>
                </c:pt>
                <c:pt idx="99">
                  <c:v>-2.9971361678636066E-2</c:v>
                </c:pt>
                <c:pt idx="100">
                  <c:v>-2.96606044052369E-2</c:v>
                </c:pt>
                <c:pt idx="101">
                  <c:v>-2.9610639510298215E-2</c:v>
                </c:pt>
                <c:pt idx="102">
                  <c:v>-2.9530208216006666E-2</c:v>
                </c:pt>
                <c:pt idx="103">
                  <c:v>-2.8894069797518955E-2</c:v>
                </c:pt>
                <c:pt idx="104">
                  <c:v>-2.8875789957907239E-2</c:v>
                </c:pt>
                <c:pt idx="105">
                  <c:v>-2.8770985544133404E-2</c:v>
                </c:pt>
                <c:pt idx="106">
                  <c:v>-2.8724676617117056E-2</c:v>
                </c:pt>
                <c:pt idx="107">
                  <c:v>-2.840782606384732E-2</c:v>
                </c:pt>
                <c:pt idx="108">
                  <c:v>-2.7800935388738353E-2</c:v>
                </c:pt>
                <c:pt idx="109">
                  <c:v>-2.7630323552362342E-2</c:v>
                </c:pt>
                <c:pt idx="110">
                  <c:v>-2.7460930371960443E-2</c:v>
                </c:pt>
                <c:pt idx="111">
                  <c:v>-2.7357344614160721E-2</c:v>
                </c:pt>
                <c:pt idx="112">
                  <c:v>-2.7146517130638932E-2</c:v>
                </c:pt>
                <c:pt idx="113">
                  <c:v>-2.7142861162716587E-2</c:v>
                </c:pt>
                <c:pt idx="114">
                  <c:v>-2.6821135985550394E-2</c:v>
                </c:pt>
                <c:pt idx="115">
                  <c:v>-2.6766296466715245E-2</c:v>
                </c:pt>
                <c:pt idx="116">
                  <c:v>-2.6766296466715245E-2</c:v>
                </c:pt>
                <c:pt idx="117">
                  <c:v>-2.6766296466715245E-2</c:v>
                </c:pt>
                <c:pt idx="118">
                  <c:v>-2.6648086837226151E-2</c:v>
                </c:pt>
                <c:pt idx="119">
                  <c:v>-2.648356828072071E-2</c:v>
                </c:pt>
                <c:pt idx="120">
                  <c:v>-2.6479912312798365E-2</c:v>
                </c:pt>
                <c:pt idx="121">
                  <c:v>-2.6180122943166226E-2</c:v>
                </c:pt>
                <c:pt idx="122">
                  <c:v>-2.6172811007321543E-2</c:v>
                </c:pt>
                <c:pt idx="123">
                  <c:v>-2.6039977506143078E-2</c:v>
                </c:pt>
                <c:pt idx="124">
                  <c:v>-2.5704847113261618E-2</c:v>
                </c:pt>
                <c:pt idx="125">
                  <c:v>-2.5625634474944183E-2</c:v>
                </c:pt>
                <c:pt idx="126">
                  <c:v>-2.5564701676238463E-2</c:v>
                </c:pt>
                <c:pt idx="127">
                  <c:v>-2.5417244303370626E-2</c:v>
                </c:pt>
                <c:pt idx="128">
                  <c:v>-2.5352655536742562E-2</c:v>
                </c:pt>
                <c:pt idx="129">
                  <c:v>-2.5074801974644484E-2</c:v>
                </c:pt>
                <c:pt idx="130">
                  <c:v>-2.5021181111783454E-2</c:v>
                </c:pt>
                <c:pt idx="131">
                  <c:v>-2.5007775896068195E-2</c:v>
                </c:pt>
                <c:pt idx="132">
                  <c:v>-2.4999245304249393E-2</c:v>
                </c:pt>
                <c:pt idx="133">
                  <c:v>-2.4980965464637676E-2</c:v>
                </c:pt>
                <c:pt idx="134">
                  <c:v>-2.4960248313077735E-2</c:v>
                </c:pt>
                <c:pt idx="135">
                  <c:v>-2.4941968473466018E-2</c:v>
                </c:pt>
                <c:pt idx="136">
                  <c:v>-2.4927344601776646E-2</c:v>
                </c:pt>
                <c:pt idx="137">
                  <c:v>-2.4912720730087275E-2</c:v>
                </c:pt>
                <c:pt idx="138">
                  <c:v>-2.4866411803070927E-2</c:v>
                </c:pt>
                <c:pt idx="139">
                  <c:v>-2.4851787931381555E-2</c:v>
                </c:pt>
                <c:pt idx="140">
                  <c:v>-2.4776231260986464E-2</c:v>
                </c:pt>
                <c:pt idx="141">
                  <c:v>-2.4265614407832536E-2</c:v>
                </c:pt>
                <c:pt idx="142">
                  <c:v>-2.4031632460802574E-2</c:v>
                </c:pt>
                <c:pt idx="143">
                  <c:v>-2.3635569269215402E-2</c:v>
                </c:pt>
                <c:pt idx="144">
                  <c:v>-2.3527108887519223E-2</c:v>
                </c:pt>
                <c:pt idx="145">
                  <c:v>-2.3506391735959274E-2</c:v>
                </c:pt>
                <c:pt idx="146">
                  <c:v>-2.3408899258030122E-2</c:v>
                </c:pt>
                <c:pt idx="147">
                  <c:v>-2.2976276387219517E-2</c:v>
                </c:pt>
                <c:pt idx="148">
                  <c:v>-2.2760574279801271E-2</c:v>
                </c:pt>
                <c:pt idx="149">
                  <c:v>-2.2706953416940241E-2</c:v>
                </c:pt>
                <c:pt idx="150">
                  <c:v>-2.1640629439590157E-2</c:v>
                </c:pt>
                <c:pt idx="151">
                  <c:v>-2.1476110883084716E-2</c:v>
                </c:pt>
                <c:pt idx="152">
                  <c:v>-2.1454175075550655E-2</c:v>
                </c:pt>
                <c:pt idx="153">
                  <c:v>-2.0709576275366771E-2</c:v>
                </c:pt>
                <c:pt idx="154">
                  <c:v>-2.0144119903377698E-2</c:v>
                </c:pt>
                <c:pt idx="155">
                  <c:v>-2.005028339337089E-2</c:v>
                </c:pt>
                <c:pt idx="156">
                  <c:v>-1.9593287403077995E-2</c:v>
                </c:pt>
                <c:pt idx="157">
                  <c:v>-1.867929542249221E-2</c:v>
                </c:pt>
                <c:pt idx="158">
                  <c:v>-1.7300995515768844E-2</c:v>
                </c:pt>
                <c:pt idx="159">
                  <c:v>-1.2041276331491175E-2</c:v>
                </c:pt>
                <c:pt idx="160">
                  <c:v>-1.2033964395646489E-2</c:v>
                </c:pt>
                <c:pt idx="161">
                  <c:v>-1.2030308427724144E-2</c:v>
                </c:pt>
                <c:pt idx="162">
                  <c:v>-1.2026652459801803E-2</c:v>
                </c:pt>
                <c:pt idx="163">
                  <c:v>-1.0723909223473528E-2</c:v>
                </c:pt>
                <c:pt idx="164">
                  <c:v>-1.0716597287628842E-2</c:v>
                </c:pt>
                <c:pt idx="165">
                  <c:v>-1.0712941319706499E-2</c:v>
                </c:pt>
                <c:pt idx="166">
                  <c:v>-1.065200852100078E-2</c:v>
                </c:pt>
                <c:pt idx="167">
                  <c:v>-4.6696263440732817E-3</c:v>
                </c:pt>
                <c:pt idx="168">
                  <c:v>-4.5477607466618431E-3</c:v>
                </c:pt>
                <c:pt idx="169">
                  <c:v>-4.5477607466618431E-3</c:v>
                </c:pt>
                <c:pt idx="170">
                  <c:v>-4.4795160121114379E-3</c:v>
                </c:pt>
                <c:pt idx="171">
                  <c:v>-4.4405190209397772E-3</c:v>
                </c:pt>
                <c:pt idx="172">
                  <c:v>-6.1881388611707746E-4</c:v>
                </c:pt>
                <c:pt idx="173">
                  <c:v>-6.1637657416884883E-4</c:v>
                </c:pt>
                <c:pt idx="174">
                  <c:v>1.5065221327384042E-3</c:v>
                </c:pt>
                <c:pt idx="175">
                  <c:v>3.4514970674249575E-3</c:v>
                </c:pt>
                <c:pt idx="176">
                  <c:v>3.4551530353473005E-3</c:v>
                </c:pt>
                <c:pt idx="177">
                  <c:v>3.4551530353473005E-3</c:v>
                </c:pt>
                <c:pt idx="178">
                  <c:v>3.4551530353473005E-3</c:v>
                </c:pt>
                <c:pt idx="179">
                  <c:v>3.5831119126293106E-3</c:v>
                </c:pt>
                <c:pt idx="180">
                  <c:v>3.5831119126293106E-3</c:v>
                </c:pt>
                <c:pt idx="181">
                  <c:v>5.201487046253209E-3</c:v>
                </c:pt>
                <c:pt idx="182">
                  <c:v>6.0143305809875012E-3</c:v>
                </c:pt>
                <c:pt idx="183">
                  <c:v>7.6790146416277454E-3</c:v>
                </c:pt>
                <c:pt idx="184">
                  <c:v>8.2164419262121882E-3</c:v>
                </c:pt>
                <c:pt idx="185">
                  <c:v>8.677093884427424E-3</c:v>
                </c:pt>
                <c:pt idx="186">
                  <c:v>8.677093884427424E-3</c:v>
                </c:pt>
                <c:pt idx="187">
                  <c:v>8.8818280880786412E-3</c:v>
                </c:pt>
                <c:pt idx="188">
                  <c:v>1.29204539862937E-2</c:v>
                </c:pt>
                <c:pt idx="189">
                  <c:v>1.6062149087560575E-2</c:v>
                </c:pt>
                <c:pt idx="190">
                  <c:v>1.7005388811525107E-2</c:v>
                </c:pt>
                <c:pt idx="191">
                  <c:v>1.7628122014297559E-2</c:v>
                </c:pt>
                <c:pt idx="192">
                  <c:v>1.7721958524304367E-2</c:v>
                </c:pt>
                <c:pt idx="193">
                  <c:v>1.7721958524304367E-2</c:v>
                </c:pt>
                <c:pt idx="194">
                  <c:v>1.7746331643786653E-2</c:v>
                </c:pt>
                <c:pt idx="195">
                  <c:v>1.7746331643786653E-2</c:v>
                </c:pt>
                <c:pt idx="196">
                  <c:v>1.7876727833016894E-2</c:v>
                </c:pt>
                <c:pt idx="197">
                  <c:v>1.7876727833016894E-2</c:v>
                </c:pt>
                <c:pt idx="198">
                  <c:v>1.8311788015775723E-2</c:v>
                </c:pt>
                <c:pt idx="199">
                  <c:v>1.8455589420721223E-2</c:v>
                </c:pt>
                <c:pt idx="200">
                  <c:v>1.8874807075816569E-2</c:v>
                </c:pt>
                <c:pt idx="201">
                  <c:v>1.8874807075816569E-2</c:v>
                </c:pt>
                <c:pt idx="202">
                  <c:v>1.9172159133500476E-2</c:v>
                </c:pt>
                <c:pt idx="203">
                  <c:v>1.9172159133500476E-2</c:v>
                </c:pt>
                <c:pt idx="204">
                  <c:v>1.9285494139093112E-2</c:v>
                </c:pt>
                <c:pt idx="205">
                  <c:v>2.1658217320693819E-2</c:v>
                </c:pt>
                <c:pt idx="206">
                  <c:v>2.1748397862778282E-2</c:v>
                </c:pt>
                <c:pt idx="207">
                  <c:v>2.2334571386327301E-2</c:v>
                </c:pt>
                <c:pt idx="208">
                  <c:v>2.2435719832178791E-2</c:v>
                </c:pt>
                <c:pt idx="209">
                  <c:v>2.302189335572781E-2</c:v>
                </c:pt>
                <c:pt idx="210">
                  <c:v>2.3023112011701923E-2</c:v>
                </c:pt>
                <c:pt idx="211">
                  <c:v>2.3817675706824498E-2</c:v>
                </c:pt>
                <c:pt idx="212">
                  <c:v>2.4556181227137812E-2</c:v>
                </c:pt>
                <c:pt idx="213">
                  <c:v>2.514966668653152E-2</c:v>
                </c:pt>
                <c:pt idx="214">
                  <c:v>2.5164290558220892E-2</c:v>
                </c:pt>
                <c:pt idx="215">
                  <c:v>2.5816271504372088E-2</c:v>
                </c:pt>
                <c:pt idx="216">
                  <c:v>2.719457141109545E-2</c:v>
                </c:pt>
                <c:pt idx="217">
                  <c:v>2.9836617562975433E-2</c:v>
                </c:pt>
                <c:pt idx="218">
                  <c:v>2.9862209338431832E-2</c:v>
                </c:pt>
                <c:pt idx="219">
                  <c:v>2.9915830201292869E-2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2D8-4546-A228-73275205B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6644088"/>
        <c:axId val="1"/>
      </c:scatterChart>
      <c:valAx>
        <c:axId val="726644088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49357798165137617"/>
              <c:y val="0.833847445992327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1"/>
          <c:min val="-0.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3.1192660550458717E-2"/>
              <c:y val="0.332308338380779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664408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990825688073395E-2"/>
          <c:y val="0.9169243690692509"/>
          <c:w val="0.77247706422018347"/>
          <c:h val="6.153846153846154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AZ Cam -- O-C Diagr.</a:t>
            </a:r>
          </a:p>
        </c:rich>
      </c:tx>
      <c:layout>
        <c:manualLayout>
          <c:xMode val="edge"/>
          <c:yMode val="edge"/>
          <c:x val="0.38278465191851013"/>
          <c:y val="3.3742331288343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36288304659428"/>
          <c:y val="0.12883435582822086"/>
          <c:w val="0.7747266603827917"/>
          <c:h val="0.62269938650306744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Active!$F$21:$F$95</c:f>
              <c:numCache>
                <c:formatCode>General</c:formatCode>
                <c:ptCount val="75"/>
                <c:pt idx="0">
                  <c:v>-19632.5</c:v>
                </c:pt>
                <c:pt idx="1">
                  <c:v>-19310.5</c:v>
                </c:pt>
                <c:pt idx="2">
                  <c:v>-19077</c:v>
                </c:pt>
                <c:pt idx="3">
                  <c:v>-18948</c:v>
                </c:pt>
                <c:pt idx="4">
                  <c:v>-18927.5</c:v>
                </c:pt>
                <c:pt idx="5">
                  <c:v>-18751</c:v>
                </c:pt>
                <c:pt idx="6">
                  <c:v>-18547</c:v>
                </c:pt>
                <c:pt idx="7">
                  <c:v>-18533.5</c:v>
                </c:pt>
                <c:pt idx="8">
                  <c:v>-18519</c:v>
                </c:pt>
                <c:pt idx="9">
                  <c:v>-18461.5</c:v>
                </c:pt>
                <c:pt idx="10">
                  <c:v>-18338.5</c:v>
                </c:pt>
                <c:pt idx="11">
                  <c:v>-18313.5</c:v>
                </c:pt>
                <c:pt idx="12">
                  <c:v>-18306</c:v>
                </c:pt>
                <c:pt idx="13">
                  <c:v>-18282.5</c:v>
                </c:pt>
                <c:pt idx="14">
                  <c:v>-18257.5</c:v>
                </c:pt>
                <c:pt idx="15">
                  <c:v>-18176.5</c:v>
                </c:pt>
                <c:pt idx="16">
                  <c:v>-18080</c:v>
                </c:pt>
                <c:pt idx="17">
                  <c:v>-18030</c:v>
                </c:pt>
                <c:pt idx="18">
                  <c:v>-17752.5</c:v>
                </c:pt>
                <c:pt idx="19">
                  <c:v>-17508.5</c:v>
                </c:pt>
                <c:pt idx="20">
                  <c:v>-17474</c:v>
                </c:pt>
                <c:pt idx="21">
                  <c:v>-17395</c:v>
                </c:pt>
                <c:pt idx="22">
                  <c:v>-16919.5</c:v>
                </c:pt>
                <c:pt idx="23">
                  <c:v>-16908</c:v>
                </c:pt>
                <c:pt idx="24">
                  <c:v>-16825.5</c:v>
                </c:pt>
                <c:pt idx="25">
                  <c:v>-16617</c:v>
                </c:pt>
                <c:pt idx="26">
                  <c:v>-16608</c:v>
                </c:pt>
                <c:pt idx="27">
                  <c:v>-16559.5</c:v>
                </c:pt>
                <c:pt idx="28">
                  <c:v>-16527</c:v>
                </c:pt>
                <c:pt idx="29">
                  <c:v>-16420</c:v>
                </c:pt>
                <c:pt idx="30">
                  <c:v>-16404</c:v>
                </c:pt>
                <c:pt idx="31">
                  <c:v>-16401</c:v>
                </c:pt>
                <c:pt idx="32">
                  <c:v>-15243.5</c:v>
                </c:pt>
                <c:pt idx="33">
                  <c:v>-15240.5</c:v>
                </c:pt>
                <c:pt idx="34">
                  <c:v>-15202</c:v>
                </c:pt>
                <c:pt idx="35">
                  <c:v>-14996.5</c:v>
                </c:pt>
                <c:pt idx="36">
                  <c:v>-14971.5</c:v>
                </c:pt>
                <c:pt idx="37">
                  <c:v>-14870</c:v>
                </c:pt>
                <c:pt idx="38">
                  <c:v>-14820</c:v>
                </c:pt>
                <c:pt idx="39">
                  <c:v>-14797</c:v>
                </c:pt>
                <c:pt idx="40">
                  <c:v>-14773.5</c:v>
                </c:pt>
                <c:pt idx="41">
                  <c:v>-14741</c:v>
                </c:pt>
                <c:pt idx="42">
                  <c:v>-14689.5</c:v>
                </c:pt>
                <c:pt idx="43">
                  <c:v>-14513.5</c:v>
                </c:pt>
                <c:pt idx="44">
                  <c:v>-14481</c:v>
                </c:pt>
                <c:pt idx="45">
                  <c:v>-14435.5</c:v>
                </c:pt>
                <c:pt idx="46">
                  <c:v>-14395.5</c:v>
                </c:pt>
                <c:pt idx="47">
                  <c:v>-14387</c:v>
                </c:pt>
                <c:pt idx="48">
                  <c:v>-14236</c:v>
                </c:pt>
                <c:pt idx="49">
                  <c:v>-14209.5</c:v>
                </c:pt>
                <c:pt idx="50">
                  <c:v>-14141.5</c:v>
                </c:pt>
                <c:pt idx="51">
                  <c:v>-14066.5</c:v>
                </c:pt>
                <c:pt idx="52">
                  <c:v>-13949.5</c:v>
                </c:pt>
                <c:pt idx="53">
                  <c:v>-13884.5</c:v>
                </c:pt>
                <c:pt idx="54">
                  <c:v>-13864</c:v>
                </c:pt>
                <c:pt idx="55">
                  <c:v>-13836</c:v>
                </c:pt>
                <c:pt idx="56">
                  <c:v>-13815.5</c:v>
                </c:pt>
                <c:pt idx="57">
                  <c:v>-13614.5</c:v>
                </c:pt>
                <c:pt idx="58">
                  <c:v>-13604</c:v>
                </c:pt>
                <c:pt idx="59">
                  <c:v>-13496.5</c:v>
                </c:pt>
                <c:pt idx="60">
                  <c:v>-13403</c:v>
                </c:pt>
                <c:pt idx="61">
                  <c:v>-13350</c:v>
                </c:pt>
                <c:pt idx="62">
                  <c:v>-13032.5</c:v>
                </c:pt>
                <c:pt idx="63">
                  <c:v>-12499.5</c:v>
                </c:pt>
                <c:pt idx="64">
                  <c:v>-12473</c:v>
                </c:pt>
                <c:pt idx="65">
                  <c:v>-12471.5</c:v>
                </c:pt>
                <c:pt idx="66">
                  <c:v>-12465.5</c:v>
                </c:pt>
                <c:pt idx="67">
                  <c:v>-12448</c:v>
                </c:pt>
                <c:pt idx="68">
                  <c:v>-12442</c:v>
                </c:pt>
                <c:pt idx="69">
                  <c:v>-12440.5</c:v>
                </c:pt>
                <c:pt idx="70">
                  <c:v>-12418.5</c:v>
                </c:pt>
                <c:pt idx="71">
                  <c:v>-12395</c:v>
                </c:pt>
                <c:pt idx="72">
                  <c:v>-12381.5</c:v>
                </c:pt>
                <c:pt idx="73">
                  <c:v>-12219</c:v>
                </c:pt>
                <c:pt idx="74">
                  <c:v>-12155.5</c:v>
                </c:pt>
              </c:numCache>
            </c:numRef>
          </c:xVal>
          <c:yVal>
            <c:numRef>
              <c:f>Active!$H$21:$H$95</c:f>
              <c:numCache>
                <c:formatCode>General</c:formatCode>
                <c:ptCount val="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627-4894-B6D7-9D3736743D34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Active!$F$21:$F$994</c:f>
              <c:numCache>
                <c:formatCode>General</c:formatCode>
                <c:ptCount val="974"/>
                <c:pt idx="0">
                  <c:v>-19632.5</c:v>
                </c:pt>
                <c:pt idx="1">
                  <c:v>-19310.5</c:v>
                </c:pt>
                <c:pt idx="2">
                  <c:v>-19077</c:v>
                </c:pt>
                <c:pt idx="3">
                  <c:v>-18948</c:v>
                </c:pt>
                <c:pt idx="4">
                  <c:v>-18927.5</c:v>
                </c:pt>
                <c:pt idx="5">
                  <c:v>-18751</c:v>
                </c:pt>
                <c:pt idx="6">
                  <c:v>-18547</c:v>
                </c:pt>
                <c:pt idx="7">
                  <c:v>-18533.5</c:v>
                </c:pt>
                <c:pt idx="8">
                  <c:v>-18519</c:v>
                </c:pt>
                <c:pt idx="9">
                  <c:v>-18461.5</c:v>
                </c:pt>
                <c:pt idx="10">
                  <c:v>-18338.5</c:v>
                </c:pt>
                <c:pt idx="11">
                  <c:v>-18313.5</c:v>
                </c:pt>
                <c:pt idx="12">
                  <c:v>-18306</c:v>
                </c:pt>
                <c:pt idx="13">
                  <c:v>-18282.5</c:v>
                </c:pt>
                <c:pt idx="14">
                  <c:v>-18257.5</c:v>
                </c:pt>
                <c:pt idx="15">
                  <c:v>-18176.5</c:v>
                </c:pt>
                <c:pt idx="16">
                  <c:v>-18080</c:v>
                </c:pt>
                <c:pt idx="17">
                  <c:v>-18030</c:v>
                </c:pt>
                <c:pt idx="18">
                  <c:v>-17752.5</c:v>
                </c:pt>
                <c:pt idx="19">
                  <c:v>-17508.5</c:v>
                </c:pt>
                <c:pt idx="20">
                  <c:v>-17474</c:v>
                </c:pt>
                <c:pt idx="21">
                  <c:v>-17395</c:v>
                </c:pt>
                <c:pt idx="22">
                  <c:v>-16919.5</c:v>
                </c:pt>
                <c:pt idx="23">
                  <c:v>-16908</c:v>
                </c:pt>
                <c:pt idx="24">
                  <c:v>-16825.5</c:v>
                </c:pt>
                <c:pt idx="25">
                  <c:v>-16617</c:v>
                </c:pt>
                <c:pt idx="26">
                  <c:v>-16608</c:v>
                </c:pt>
                <c:pt idx="27">
                  <c:v>-16559.5</c:v>
                </c:pt>
                <c:pt idx="28">
                  <c:v>-16527</c:v>
                </c:pt>
                <c:pt idx="29">
                  <c:v>-16420</c:v>
                </c:pt>
                <c:pt idx="30">
                  <c:v>-16404</c:v>
                </c:pt>
                <c:pt idx="31">
                  <c:v>-16401</c:v>
                </c:pt>
                <c:pt idx="32">
                  <c:v>-15243.5</c:v>
                </c:pt>
                <c:pt idx="33">
                  <c:v>-15240.5</c:v>
                </c:pt>
                <c:pt idx="34">
                  <c:v>-15202</c:v>
                </c:pt>
                <c:pt idx="35">
                  <c:v>-14996.5</c:v>
                </c:pt>
                <c:pt idx="36">
                  <c:v>-14971.5</c:v>
                </c:pt>
                <c:pt idx="37">
                  <c:v>-14870</c:v>
                </c:pt>
                <c:pt idx="38">
                  <c:v>-14820</c:v>
                </c:pt>
                <c:pt idx="39">
                  <c:v>-14797</c:v>
                </c:pt>
                <c:pt idx="40">
                  <c:v>-14773.5</c:v>
                </c:pt>
                <c:pt idx="41">
                  <c:v>-14741</c:v>
                </c:pt>
                <c:pt idx="42">
                  <c:v>-14689.5</c:v>
                </c:pt>
                <c:pt idx="43">
                  <c:v>-14513.5</c:v>
                </c:pt>
                <c:pt idx="44">
                  <c:v>-14481</c:v>
                </c:pt>
                <c:pt idx="45">
                  <c:v>-14435.5</c:v>
                </c:pt>
                <c:pt idx="46">
                  <c:v>-14395.5</c:v>
                </c:pt>
                <c:pt idx="47">
                  <c:v>-14387</c:v>
                </c:pt>
                <c:pt idx="48">
                  <c:v>-14236</c:v>
                </c:pt>
                <c:pt idx="49">
                  <c:v>-14209.5</c:v>
                </c:pt>
                <c:pt idx="50">
                  <c:v>-14141.5</c:v>
                </c:pt>
                <c:pt idx="51">
                  <c:v>-14066.5</c:v>
                </c:pt>
                <c:pt idx="52">
                  <c:v>-13949.5</c:v>
                </c:pt>
                <c:pt idx="53">
                  <c:v>-13884.5</c:v>
                </c:pt>
                <c:pt idx="54">
                  <c:v>-13864</c:v>
                </c:pt>
                <c:pt idx="55">
                  <c:v>-13836</c:v>
                </c:pt>
                <c:pt idx="56">
                  <c:v>-13815.5</c:v>
                </c:pt>
                <c:pt idx="57">
                  <c:v>-13614.5</c:v>
                </c:pt>
                <c:pt idx="58">
                  <c:v>-13604</c:v>
                </c:pt>
                <c:pt idx="59">
                  <c:v>-13496.5</c:v>
                </c:pt>
                <c:pt idx="60">
                  <c:v>-13403</c:v>
                </c:pt>
                <c:pt idx="61">
                  <c:v>-13350</c:v>
                </c:pt>
                <c:pt idx="62">
                  <c:v>-13032.5</c:v>
                </c:pt>
                <c:pt idx="63">
                  <c:v>-12499.5</c:v>
                </c:pt>
                <c:pt idx="64">
                  <c:v>-12473</c:v>
                </c:pt>
                <c:pt idx="65">
                  <c:v>-12471.5</c:v>
                </c:pt>
                <c:pt idx="66">
                  <c:v>-12465.5</c:v>
                </c:pt>
                <c:pt idx="67">
                  <c:v>-12448</c:v>
                </c:pt>
                <c:pt idx="68">
                  <c:v>-12442</c:v>
                </c:pt>
                <c:pt idx="69">
                  <c:v>-12440.5</c:v>
                </c:pt>
                <c:pt idx="70">
                  <c:v>-12418.5</c:v>
                </c:pt>
                <c:pt idx="71">
                  <c:v>-12395</c:v>
                </c:pt>
                <c:pt idx="72">
                  <c:v>-12381.5</c:v>
                </c:pt>
                <c:pt idx="73">
                  <c:v>-12219</c:v>
                </c:pt>
                <c:pt idx="74">
                  <c:v>-12155.5</c:v>
                </c:pt>
                <c:pt idx="75">
                  <c:v>-11954.5</c:v>
                </c:pt>
                <c:pt idx="76">
                  <c:v>-11891</c:v>
                </c:pt>
                <c:pt idx="77">
                  <c:v>-11641.5</c:v>
                </c:pt>
                <c:pt idx="78">
                  <c:v>-11440.5</c:v>
                </c:pt>
                <c:pt idx="79">
                  <c:v>-11437.5</c:v>
                </c:pt>
                <c:pt idx="80">
                  <c:v>-11421.5</c:v>
                </c:pt>
                <c:pt idx="81">
                  <c:v>-11111.5</c:v>
                </c:pt>
                <c:pt idx="82">
                  <c:v>-11107</c:v>
                </c:pt>
                <c:pt idx="83">
                  <c:v>-11027.5</c:v>
                </c:pt>
                <c:pt idx="84">
                  <c:v>-11023</c:v>
                </c:pt>
                <c:pt idx="85">
                  <c:v>-10822</c:v>
                </c:pt>
                <c:pt idx="86">
                  <c:v>-10811</c:v>
                </c:pt>
                <c:pt idx="87">
                  <c:v>-10785</c:v>
                </c:pt>
                <c:pt idx="88">
                  <c:v>-10785</c:v>
                </c:pt>
                <c:pt idx="89">
                  <c:v>-10785</c:v>
                </c:pt>
                <c:pt idx="90">
                  <c:v>-10785</c:v>
                </c:pt>
                <c:pt idx="91">
                  <c:v>-10738</c:v>
                </c:pt>
                <c:pt idx="92">
                  <c:v>-10634</c:v>
                </c:pt>
                <c:pt idx="93">
                  <c:v>-10630.5</c:v>
                </c:pt>
                <c:pt idx="94">
                  <c:v>-10588.5</c:v>
                </c:pt>
                <c:pt idx="95">
                  <c:v>-10587</c:v>
                </c:pt>
                <c:pt idx="96">
                  <c:v>-10540</c:v>
                </c:pt>
                <c:pt idx="97">
                  <c:v>-10535.5</c:v>
                </c:pt>
                <c:pt idx="98">
                  <c:v>-10531</c:v>
                </c:pt>
                <c:pt idx="99">
                  <c:v>-10431</c:v>
                </c:pt>
                <c:pt idx="100">
                  <c:v>-10303.5</c:v>
                </c:pt>
                <c:pt idx="101">
                  <c:v>-10283</c:v>
                </c:pt>
                <c:pt idx="102">
                  <c:v>-10250</c:v>
                </c:pt>
                <c:pt idx="103">
                  <c:v>-9989</c:v>
                </c:pt>
                <c:pt idx="104">
                  <c:v>-9981.5</c:v>
                </c:pt>
                <c:pt idx="105">
                  <c:v>-9938.5</c:v>
                </c:pt>
                <c:pt idx="106">
                  <c:v>-9919.5</c:v>
                </c:pt>
                <c:pt idx="107">
                  <c:v>-9789.5</c:v>
                </c:pt>
                <c:pt idx="108">
                  <c:v>-9540.5</c:v>
                </c:pt>
                <c:pt idx="109">
                  <c:v>-9470.5</c:v>
                </c:pt>
                <c:pt idx="110">
                  <c:v>-9401</c:v>
                </c:pt>
                <c:pt idx="111">
                  <c:v>-9358.5</c:v>
                </c:pt>
                <c:pt idx="112">
                  <c:v>-9272</c:v>
                </c:pt>
                <c:pt idx="113">
                  <c:v>-9270.5</c:v>
                </c:pt>
                <c:pt idx="114">
                  <c:v>-9138.5</c:v>
                </c:pt>
                <c:pt idx="115">
                  <c:v>-9116</c:v>
                </c:pt>
                <c:pt idx="116">
                  <c:v>-9116</c:v>
                </c:pt>
                <c:pt idx="117">
                  <c:v>-9116</c:v>
                </c:pt>
                <c:pt idx="118">
                  <c:v>-9067.5</c:v>
                </c:pt>
                <c:pt idx="119">
                  <c:v>-9000</c:v>
                </c:pt>
                <c:pt idx="120">
                  <c:v>-8998.5</c:v>
                </c:pt>
                <c:pt idx="121">
                  <c:v>-8875.5</c:v>
                </c:pt>
                <c:pt idx="122">
                  <c:v>-8872.5</c:v>
                </c:pt>
                <c:pt idx="123">
                  <c:v>-8818</c:v>
                </c:pt>
                <c:pt idx="124">
                  <c:v>-8680.5</c:v>
                </c:pt>
                <c:pt idx="125">
                  <c:v>-8648</c:v>
                </c:pt>
                <c:pt idx="126">
                  <c:v>-8623</c:v>
                </c:pt>
                <c:pt idx="127">
                  <c:v>-8562.5</c:v>
                </c:pt>
                <c:pt idx="128">
                  <c:v>-8536</c:v>
                </c:pt>
                <c:pt idx="129">
                  <c:v>-8422</c:v>
                </c:pt>
                <c:pt idx="130">
                  <c:v>-8400</c:v>
                </c:pt>
                <c:pt idx="131">
                  <c:v>-8394.5</c:v>
                </c:pt>
                <c:pt idx="132">
                  <c:v>-8391</c:v>
                </c:pt>
                <c:pt idx="133">
                  <c:v>-8383.5</c:v>
                </c:pt>
                <c:pt idx="134">
                  <c:v>-8375</c:v>
                </c:pt>
                <c:pt idx="135">
                  <c:v>-8367.5</c:v>
                </c:pt>
                <c:pt idx="136">
                  <c:v>-8361.5</c:v>
                </c:pt>
                <c:pt idx="137">
                  <c:v>-8355.5</c:v>
                </c:pt>
                <c:pt idx="138">
                  <c:v>-8336.5</c:v>
                </c:pt>
                <c:pt idx="139">
                  <c:v>-8330.5</c:v>
                </c:pt>
                <c:pt idx="140">
                  <c:v>-8299.5</c:v>
                </c:pt>
                <c:pt idx="141">
                  <c:v>-8090</c:v>
                </c:pt>
                <c:pt idx="142">
                  <c:v>-7994</c:v>
                </c:pt>
                <c:pt idx="143">
                  <c:v>-7831.5</c:v>
                </c:pt>
                <c:pt idx="144">
                  <c:v>-7787</c:v>
                </c:pt>
                <c:pt idx="145">
                  <c:v>-7778.5</c:v>
                </c:pt>
                <c:pt idx="146">
                  <c:v>-7738.5</c:v>
                </c:pt>
                <c:pt idx="147">
                  <c:v>-7561</c:v>
                </c:pt>
                <c:pt idx="148">
                  <c:v>-7472.5</c:v>
                </c:pt>
                <c:pt idx="149">
                  <c:v>-7450.5</c:v>
                </c:pt>
                <c:pt idx="150">
                  <c:v>-7013</c:v>
                </c:pt>
                <c:pt idx="151">
                  <c:v>-6945.5</c:v>
                </c:pt>
                <c:pt idx="152">
                  <c:v>-6936.5</c:v>
                </c:pt>
                <c:pt idx="153">
                  <c:v>-6631</c:v>
                </c:pt>
                <c:pt idx="154">
                  <c:v>-6399</c:v>
                </c:pt>
                <c:pt idx="155">
                  <c:v>-6360.5</c:v>
                </c:pt>
                <c:pt idx="156">
                  <c:v>-6173</c:v>
                </c:pt>
                <c:pt idx="157">
                  <c:v>-5798</c:v>
                </c:pt>
                <c:pt idx="158">
                  <c:v>-5232.5</c:v>
                </c:pt>
                <c:pt idx="159">
                  <c:v>-3074.5</c:v>
                </c:pt>
                <c:pt idx="160">
                  <c:v>-3071.5</c:v>
                </c:pt>
                <c:pt idx="161">
                  <c:v>-3070</c:v>
                </c:pt>
                <c:pt idx="162">
                  <c:v>-3068.5</c:v>
                </c:pt>
                <c:pt idx="163">
                  <c:v>-2534</c:v>
                </c:pt>
                <c:pt idx="164">
                  <c:v>-2531</c:v>
                </c:pt>
                <c:pt idx="165">
                  <c:v>-2529.5</c:v>
                </c:pt>
                <c:pt idx="166">
                  <c:v>-2504.5</c:v>
                </c:pt>
                <c:pt idx="167">
                  <c:v>-50</c:v>
                </c:pt>
                <c:pt idx="168">
                  <c:v>0</c:v>
                </c:pt>
                <c:pt idx="169">
                  <c:v>0</c:v>
                </c:pt>
                <c:pt idx="170">
                  <c:v>28</c:v>
                </c:pt>
                <c:pt idx="171">
                  <c:v>44</c:v>
                </c:pt>
                <c:pt idx="172">
                  <c:v>1612</c:v>
                </c:pt>
                <c:pt idx="173">
                  <c:v>1613</c:v>
                </c:pt>
                <c:pt idx="174">
                  <c:v>2484</c:v>
                </c:pt>
                <c:pt idx="175">
                  <c:v>3282</c:v>
                </c:pt>
                <c:pt idx="176">
                  <c:v>3283.5</c:v>
                </c:pt>
                <c:pt idx="177">
                  <c:v>3283.5</c:v>
                </c:pt>
                <c:pt idx="178">
                  <c:v>3283.5</c:v>
                </c:pt>
                <c:pt idx="179">
                  <c:v>3336</c:v>
                </c:pt>
                <c:pt idx="180">
                  <c:v>3336</c:v>
                </c:pt>
                <c:pt idx="181">
                  <c:v>4000</c:v>
                </c:pt>
                <c:pt idx="182">
                  <c:v>4333.5</c:v>
                </c:pt>
                <c:pt idx="183">
                  <c:v>5016.5</c:v>
                </c:pt>
                <c:pt idx="184">
                  <c:v>5237</c:v>
                </c:pt>
                <c:pt idx="185">
                  <c:v>5426</c:v>
                </c:pt>
                <c:pt idx="186">
                  <c:v>5426</c:v>
                </c:pt>
                <c:pt idx="187">
                  <c:v>5510</c:v>
                </c:pt>
                <c:pt idx="188">
                  <c:v>7167</c:v>
                </c:pt>
                <c:pt idx="189">
                  <c:v>8456</c:v>
                </c:pt>
                <c:pt idx="190">
                  <c:v>8843</c:v>
                </c:pt>
                <c:pt idx="191">
                  <c:v>9098.5</c:v>
                </c:pt>
                <c:pt idx="192">
                  <c:v>9137</c:v>
                </c:pt>
                <c:pt idx="193">
                  <c:v>9137</c:v>
                </c:pt>
                <c:pt idx="194">
                  <c:v>9147</c:v>
                </c:pt>
                <c:pt idx="195">
                  <c:v>9147</c:v>
                </c:pt>
                <c:pt idx="196">
                  <c:v>9200.5</c:v>
                </c:pt>
                <c:pt idx="197">
                  <c:v>9200.5</c:v>
                </c:pt>
                <c:pt idx="198">
                  <c:v>9379</c:v>
                </c:pt>
                <c:pt idx="199">
                  <c:v>9438</c:v>
                </c:pt>
                <c:pt idx="200">
                  <c:v>9610</c:v>
                </c:pt>
                <c:pt idx="201">
                  <c:v>9610</c:v>
                </c:pt>
                <c:pt idx="202">
                  <c:v>9732</c:v>
                </c:pt>
                <c:pt idx="203">
                  <c:v>9732</c:v>
                </c:pt>
                <c:pt idx="204">
                  <c:v>9778.5</c:v>
                </c:pt>
                <c:pt idx="205">
                  <c:v>10752</c:v>
                </c:pt>
                <c:pt idx="206">
                  <c:v>10789</c:v>
                </c:pt>
                <c:pt idx="207">
                  <c:v>11029.5</c:v>
                </c:pt>
                <c:pt idx="208">
                  <c:v>11071</c:v>
                </c:pt>
                <c:pt idx="209">
                  <c:v>11311.5</c:v>
                </c:pt>
                <c:pt idx="210">
                  <c:v>11312</c:v>
                </c:pt>
                <c:pt idx="211">
                  <c:v>11638</c:v>
                </c:pt>
                <c:pt idx="212">
                  <c:v>11941</c:v>
                </c:pt>
                <c:pt idx="213">
                  <c:v>12184.5</c:v>
                </c:pt>
                <c:pt idx="214">
                  <c:v>12190.5</c:v>
                </c:pt>
                <c:pt idx="215">
                  <c:v>12458</c:v>
                </c:pt>
                <c:pt idx="216">
                  <c:v>13023.5</c:v>
                </c:pt>
                <c:pt idx="217">
                  <c:v>14107.5</c:v>
                </c:pt>
                <c:pt idx="218">
                  <c:v>14118</c:v>
                </c:pt>
                <c:pt idx="219">
                  <c:v>14140</c:v>
                </c:pt>
              </c:numCache>
            </c:numRef>
          </c:xVal>
          <c:yVal>
            <c:numRef>
              <c:f>Active!$I$21:$I$994</c:f>
              <c:numCache>
                <c:formatCode>General</c:formatCode>
                <c:ptCount val="974"/>
                <c:pt idx="0">
                  <c:v>-0.12075500000173633</c:v>
                </c:pt>
                <c:pt idx="1">
                  <c:v>6.2472999998135492E-2</c:v>
                </c:pt>
                <c:pt idx="2">
                  <c:v>-3.7979999997332925E-3</c:v>
                </c:pt>
                <c:pt idx="3">
                  <c:v>7.2047999998176238E-2</c:v>
                </c:pt>
                <c:pt idx="4">
                  <c:v>6.5914999999222346E-2</c:v>
                </c:pt>
                <c:pt idx="5">
                  <c:v>-3.4474000001864624E-2</c:v>
                </c:pt>
                <c:pt idx="6">
                  <c:v>-1.7578000000867178E-2</c:v>
                </c:pt>
                <c:pt idx="7">
                  <c:v>5.0870999997641775E-2</c:v>
                </c:pt>
                <c:pt idx="8">
                  <c:v>-9.7906000000875792E-2</c:v>
                </c:pt>
                <c:pt idx="9">
                  <c:v>4.5989999998710118E-3</c:v>
                </c:pt>
                <c:pt idx="10">
                  <c:v>4.7801000000617933E-2</c:v>
                </c:pt>
                <c:pt idx="11">
                  <c:v>-4.8490000008314382E-3</c:v>
                </c:pt>
                <c:pt idx="12">
                  <c:v>5.2955999995901948E-2</c:v>
                </c:pt>
                <c:pt idx="13">
                  <c:v>3.1449999987671617E-3</c:v>
                </c:pt>
                <c:pt idx="14">
                  <c:v>-5.1505000003089663E-2</c:v>
                </c:pt>
                <c:pt idx="15">
                  <c:v>1.5188999997917563E-2</c:v>
                </c:pt>
                <c:pt idx="16">
                  <c:v>-1.5120000000024447E-2</c:v>
                </c:pt>
                <c:pt idx="17">
                  <c:v>-6.7420000003039604E-2</c:v>
                </c:pt>
                <c:pt idx="18">
                  <c:v>-9.6350000021629967E-3</c:v>
                </c:pt>
                <c:pt idx="19">
                  <c:v>4.0220999995653983E-2</c:v>
                </c:pt>
                <c:pt idx="20">
                  <c:v>0.23392400000011548</c:v>
                </c:pt>
                <c:pt idx="21">
                  <c:v>2.907000000050175E-2</c:v>
                </c:pt>
                <c:pt idx="22">
                  <c:v>-5.6893000004492933E-2</c:v>
                </c:pt>
                <c:pt idx="23">
                  <c:v>-6.3992000003054272E-2</c:v>
                </c:pt>
                <c:pt idx="24">
                  <c:v>-9.7137000000657281E-2</c:v>
                </c:pt>
                <c:pt idx="25">
                  <c:v>-4.3757999999797903E-2</c:v>
                </c:pt>
                <c:pt idx="26">
                  <c:v>-7.1791999998822575E-2</c:v>
                </c:pt>
                <c:pt idx="27">
                  <c:v>-0.12025300000459538</c:v>
                </c:pt>
                <c:pt idx="28">
                  <c:v>-4.8098000002937624E-2</c:v>
                </c:pt>
                <c:pt idx="29">
                  <c:v>7.719999997789273E-3</c:v>
                </c:pt>
                <c:pt idx="30">
                  <c:v>3.3103999998274958E-2</c:v>
                </c:pt>
                <c:pt idx="31">
                  <c:v>5.2425999998376938E-2</c:v>
                </c:pt>
                <c:pt idx="32">
                  <c:v>-5.5669000001216773E-2</c:v>
                </c:pt>
                <c:pt idx="33">
                  <c:v>2.2652999999991152E-2</c:v>
                </c:pt>
                <c:pt idx="34">
                  <c:v>2.7451999998447718E-2</c:v>
                </c:pt>
                <c:pt idx="35">
                  <c:v>5.8508999998593936E-2</c:v>
                </c:pt>
                <c:pt idx="36">
                  <c:v>4.4858999997813953E-2</c:v>
                </c:pt>
                <c:pt idx="37">
                  <c:v>2.4200000007112976E-3</c:v>
                </c:pt>
                <c:pt idx="38">
                  <c:v>2.2119999997812556E-2</c:v>
                </c:pt>
                <c:pt idx="39">
                  <c:v>-7.607800000187126E-2</c:v>
                </c:pt>
                <c:pt idx="40">
                  <c:v>1.9110999997792533E-2</c:v>
                </c:pt>
                <c:pt idx="41">
                  <c:v>1.3265999998111511E-2</c:v>
                </c:pt>
                <c:pt idx="42">
                  <c:v>4.5126999997592065E-2</c:v>
                </c:pt>
                <c:pt idx="43">
                  <c:v>2.3509999991802033E-3</c:v>
                </c:pt>
                <c:pt idx="44">
                  <c:v>3.2505999999557389E-2</c:v>
                </c:pt>
                <c:pt idx="45">
                  <c:v>-4.2770000000018626E-3</c:v>
                </c:pt>
                <c:pt idx="46">
                  <c:v>5.3683000001910841E-2</c:v>
                </c:pt>
                <c:pt idx="47">
                  <c:v>-1.9737999999051681E-2</c:v>
                </c:pt>
                <c:pt idx="48">
                  <c:v>-8.386400000017602E-2</c:v>
                </c:pt>
                <c:pt idx="49">
                  <c:v>-9.4353000000410248E-2</c:v>
                </c:pt>
                <c:pt idx="50">
                  <c:v>8.3278999998583458E-2</c:v>
                </c:pt>
                <c:pt idx="51">
                  <c:v>5.1328999998077052E-2</c:v>
                </c:pt>
                <c:pt idx="52">
                  <c:v>-3.1113000000914326E-2</c:v>
                </c:pt>
                <c:pt idx="53">
                  <c:v>3.9196999998239335E-2</c:v>
                </c:pt>
                <c:pt idx="54">
                  <c:v>6.3064000001759268E-2</c:v>
                </c:pt>
                <c:pt idx="55">
                  <c:v>-9.2640000002575107E-3</c:v>
                </c:pt>
                <c:pt idx="56">
                  <c:v>-4.4397000001481501E-2</c:v>
                </c:pt>
                <c:pt idx="57">
                  <c:v>-4.6823000000586035E-2</c:v>
                </c:pt>
                <c:pt idx="58">
                  <c:v>6.1303999998926884E-2</c:v>
                </c:pt>
                <c:pt idx="59">
                  <c:v>7.0509000001038658E-2</c:v>
                </c:pt>
                <c:pt idx="60">
                  <c:v>-7.0122000000992557E-2</c:v>
                </c:pt>
                <c:pt idx="61">
                  <c:v>-5.8100000002013985E-2</c:v>
                </c:pt>
                <c:pt idx="62">
                  <c:v>6.5644999998767162E-2</c:v>
                </c:pt>
                <c:pt idx="63">
                  <c:v>3.4187000001111301E-2</c:v>
                </c:pt>
                <c:pt idx="64">
                  <c:v>-5.3302000000257976E-2</c:v>
                </c:pt>
                <c:pt idx="65">
                  <c:v>-3.3140999999886844E-2</c:v>
                </c:pt>
                <c:pt idx="66">
                  <c:v>4.8502999998163432E-2</c:v>
                </c:pt>
                <c:pt idx="67">
                  <c:v>-0.11295200000313343</c:v>
                </c:pt>
                <c:pt idx="68">
                  <c:v>-7.5307999999495223E-2</c:v>
                </c:pt>
                <c:pt idx="69">
                  <c:v>-5.9146999999938998E-2</c:v>
                </c:pt>
                <c:pt idx="70">
                  <c:v>-6.2119000001985114E-2</c:v>
                </c:pt>
                <c:pt idx="71">
                  <c:v>-2.5929999999789288E-2</c:v>
                </c:pt>
                <c:pt idx="72">
                  <c:v>0.10551900000064052</c:v>
                </c:pt>
                <c:pt idx="73">
                  <c:v>4.2939999984810129E-3</c:v>
                </c:pt>
                <c:pt idx="74">
                  <c:v>-1.2556999998196261E-2</c:v>
                </c:pt>
                <c:pt idx="75">
                  <c:v>3.3016999997926177E-2</c:v>
                </c:pt>
                <c:pt idx="76">
                  <c:v>8.2165999996504979E-2</c:v>
                </c:pt>
                <c:pt idx="77">
                  <c:v>3.5278999999718508E-2</c:v>
                </c:pt>
                <c:pt idx="78">
                  <c:v>5.4852999997820007E-2</c:v>
                </c:pt>
                <c:pt idx="79">
                  <c:v>4.8174999999901047E-2</c:v>
                </c:pt>
                <c:pt idx="80">
                  <c:v>-5.5441000004066154E-2</c:v>
                </c:pt>
                <c:pt idx="81">
                  <c:v>-1.950099999885424E-2</c:v>
                </c:pt>
                <c:pt idx="82">
                  <c:v>-3.2018000001698965E-2</c:v>
                </c:pt>
                <c:pt idx="83">
                  <c:v>-6.8485000003420282E-2</c:v>
                </c:pt>
                <c:pt idx="84">
                  <c:v>-7.3002000000997214E-2</c:v>
                </c:pt>
                <c:pt idx="85">
                  <c:v>-0.10142800000176067</c:v>
                </c:pt>
                <c:pt idx="86">
                  <c:v>-2.6914000001852401E-2</c:v>
                </c:pt>
                <c:pt idx="87">
                  <c:v>-5.2790000001550652E-2</c:v>
                </c:pt>
                <c:pt idx="88">
                  <c:v>-1.7790000001696171E-2</c:v>
                </c:pt>
                <c:pt idx="89">
                  <c:v>-4.7900000026857015E-3</c:v>
                </c:pt>
                <c:pt idx="90">
                  <c:v>8.2099999963247683E-3</c:v>
                </c:pt>
                <c:pt idx="91">
                  <c:v>-5.1412000000709668E-2</c:v>
                </c:pt>
                <c:pt idx="92">
                  <c:v>6.208399999741232E-2</c:v>
                </c:pt>
                <c:pt idx="93">
                  <c:v>-2.2207000001799315E-2</c:v>
                </c:pt>
                <c:pt idx="94">
                  <c:v>5.3009999974165112E-3</c:v>
                </c:pt>
                <c:pt idx="95">
                  <c:v>2.2462000000814442E-2</c:v>
                </c:pt>
                <c:pt idx="96">
                  <c:v>-6.3160000001516892E-2</c:v>
                </c:pt>
                <c:pt idx="97">
                  <c:v>-7.6677000000927364E-2</c:v>
                </c:pt>
                <c:pt idx="98">
                  <c:v>6.5806000002339715E-2</c:v>
                </c:pt>
                <c:pt idx="99">
                  <c:v>-4.3794000001071254E-2</c:v>
                </c:pt>
                <c:pt idx="100">
                  <c:v>6.6890999998577172E-2</c:v>
                </c:pt>
                <c:pt idx="101">
                  <c:v>-5.2241999997931998E-2</c:v>
                </c:pt>
                <c:pt idx="102">
                  <c:v>-3.9700000001175795E-2</c:v>
                </c:pt>
                <c:pt idx="103">
                  <c:v>6.6313999996054918E-2</c:v>
                </c:pt>
                <c:pt idx="104">
                  <c:v>6.6118999995524064E-2</c:v>
                </c:pt>
                <c:pt idx="105">
                  <c:v>3.6400999997567851E-2</c:v>
                </c:pt>
                <c:pt idx="106">
                  <c:v>2.5106999997660751E-2</c:v>
                </c:pt>
                <c:pt idx="107">
                  <c:v>-6.4273000003595371E-2</c:v>
                </c:pt>
                <c:pt idx="108">
                  <c:v>-5.5546999999933178E-2</c:v>
                </c:pt>
                <c:pt idx="109">
                  <c:v>8.9632999995956197E-2</c:v>
                </c:pt>
                <c:pt idx="110">
                  <c:v>-3.2574000004387926E-2</c:v>
                </c:pt>
                <c:pt idx="111">
                  <c:v>-4.7678999999334337E-2</c:v>
                </c:pt>
                <c:pt idx="112">
                  <c:v>-5.872799999997369E-2</c:v>
                </c:pt>
                <c:pt idx="113">
                  <c:v>-2.2566999999980908E-2</c:v>
                </c:pt>
                <c:pt idx="114">
                  <c:v>-9.039900000061607E-2</c:v>
                </c:pt>
                <c:pt idx="115">
                  <c:v>-3.698400000212132E-2</c:v>
                </c:pt>
                <c:pt idx="116">
                  <c:v>-2.5984000003518304E-2</c:v>
                </c:pt>
                <c:pt idx="117">
                  <c:v>-1.4984000001277309E-2</c:v>
                </c:pt>
                <c:pt idx="118">
                  <c:v>3.7554999998974381E-2</c:v>
                </c:pt>
                <c:pt idx="119">
                  <c:v>1.9799999998213025E-2</c:v>
                </c:pt>
                <c:pt idx="120">
                  <c:v>-5.0389999996696133E-3</c:v>
                </c:pt>
                <c:pt idx="121">
                  <c:v>6.8162999999913154E-2</c:v>
                </c:pt>
                <c:pt idx="122">
                  <c:v>-6.5150000009452924E-3</c:v>
                </c:pt>
                <c:pt idx="123">
                  <c:v>2.8667999999015592E-2</c:v>
                </c:pt>
                <c:pt idx="124">
                  <c:v>-3.3907000000908738E-2</c:v>
                </c:pt>
                <c:pt idx="125">
                  <c:v>7.5247999997372972E-2</c:v>
                </c:pt>
                <c:pt idx="126">
                  <c:v>-5.8402000002388377E-2</c:v>
                </c:pt>
                <c:pt idx="127">
                  <c:v>-4.5575000000098953E-2</c:v>
                </c:pt>
                <c:pt idx="128">
                  <c:v>1.2935999999172054E-2</c:v>
                </c:pt>
                <c:pt idx="129">
                  <c:v>-8.2828000002336921E-2</c:v>
                </c:pt>
                <c:pt idx="130">
                  <c:v>-7.9799999999522697E-2</c:v>
                </c:pt>
                <c:pt idx="131">
                  <c:v>-1.3542999997298466E-2</c:v>
                </c:pt>
                <c:pt idx="132">
                  <c:v>6.0165999999298947E-2</c:v>
                </c:pt>
                <c:pt idx="133">
                  <c:v>3.1970999996701721E-2</c:v>
                </c:pt>
                <c:pt idx="134">
                  <c:v>-6.0450000000855653E-2</c:v>
                </c:pt>
                <c:pt idx="135">
                  <c:v>-4.2645000004995381E-2</c:v>
                </c:pt>
                <c:pt idx="136">
                  <c:v>-5.4001000000425847E-2</c:v>
                </c:pt>
                <c:pt idx="137">
                  <c:v>5.6429999967804179E-3</c:v>
                </c:pt>
                <c:pt idx="138">
                  <c:v>3.7348999998357613E-2</c:v>
                </c:pt>
                <c:pt idx="139">
                  <c:v>-3.5007000002224231E-2</c:v>
                </c:pt>
                <c:pt idx="140">
                  <c:v>6.2987000001157867E-2</c:v>
                </c:pt>
                <c:pt idx="141">
                  <c:v>-9.8600000019359868E-3</c:v>
                </c:pt>
                <c:pt idx="142">
                  <c:v>3.4439999981259461E-3</c:v>
                </c:pt>
                <c:pt idx="143">
                  <c:v>-7.178100000237464E-2</c:v>
                </c:pt>
                <c:pt idx="144">
                  <c:v>-5.3338000001531327E-2</c:v>
                </c:pt>
                <c:pt idx="145">
                  <c:v>-7.0759000001999084E-2</c:v>
                </c:pt>
                <c:pt idx="146">
                  <c:v>-3.4799000000930391E-2</c:v>
                </c:pt>
                <c:pt idx="147">
                  <c:v>2.9585999996925239E-2</c:v>
                </c:pt>
                <c:pt idx="148">
                  <c:v>3.4084999999322463E-2</c:v>
                </c:pt>
                <c:pt idx="149">
                  <c:v>-1.488700000118115E-2</c:v>
                </c:pt>
                <c:pt idx="150">
                  <c:v>9.7738000000390457E-2</c:v>
                </c:pt>
                <c:pt idx="151">
                  <c:v>-5.4017000002204441E-2</c:v>
                </c:pt>
                <c:pt idx="152">
                  <c:v>-3.05099999968661E-3</c:v>
                </c:pt>
                <c:pt idx="153">
                  <c:v>-5.8594000001903623E-2</c:v>
                </c:pt>
                <c:pt idx="154">
                  <c:v>-6.0026000002835644E-2</c:v>
                </c:pt>
                <c:pt idx="155">
                  <c:v>1.6772999999375315E-2</c:v>
                </c:pt>
                <c:pt idx="156">
                  <c:v>7.8979999962029979E-3</c:v>
                </c:pt>
                <c:pt idx="157">
                  <c:v>-1.8852000001061242E-2</c:v>
                </c:pt>
                <c:pt idx="158">
                  <c:v>-7.7154999999038409E-2</c:v>
                </c:pt>
                <c:pt idx="159">
                  <c:v>-5.3863000008277595E-2</c:v>
                </c:pt>
                <c:pt idx="160">
                  <c:v>5.1458999994792975E-2</c:v>
                </c:pt>
                <c:pt idx="161">
                  <c:v>-2.1379999998316634E-2</c:v>
                </c:pt>
                <c:pt idx="162">
                  <c:v>9.7810000006575137E-3</c:v>
                </c:pt>
                <c:pt idx="163">
                  <c:v>9.4840000019758008E-3</c:v>
                </c:pt>
                <c:pt idx="164">
                  <c:v>1.1805999994976446E-2</c:v>
                </c:pt>
                <c:pt idx="165">
                  <c:v>1.2967000002390705E-2</c:v>
                </c:pt>
                <c:pt idx="166">
                  <c:v>1.2316999993345235E-2</c:v>
                </c:pt>
                <c:pt idx="167">
                  <c:v>1.1100000003352761E-2</c:v>
                </c:pt>
                <c:pt idx="170">
                  <c:v>-1.7527999996673316E-2</c:v>
                </c:pt>
                <c:pt idx="171">
                  <c:v>-1.9143999998050276E-2</c:v>
                </c:pt>
                <c:pt idx="173">
                  <c:v>-9.7380000006523915E-3</c:v>
                </c:pt>
                <c:pt idx="174">
                  <c:v>-5.8400000125402585E-4</c:v>
                </c:pt>
                <c:pt idx="179">
                  <c:v>-1.3136000001395587E-2</c:v>
                </c:pt>
                <c:pt idx="180">
                  <c:v>-7.136000000173226E-3</c:v>
                </c:pt>
                <c:pt idx="181">
                  <c:v>2.17999999949825E-2</c:v>
                </c:pt>
                <c:pt idx="182">
                  <c:v>9.9289999998291023E-3</c:v>
                </c:pt>
                <c:pt idx="183">
                  <c:v>1.570999993418809E-3</c:v>
                </c:pt>
                <c:pt idx="184">
                  <c:v>2.0237999997334555E-2</c:v>
                </c:pt>
                <c:pt idx="187">
                  <c:v>-3.4599999999045394E-3</c:v>
                </c:pt>
                <c:pt idx="188">
                  <c:v>1.2058000000251923E-2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627-4894-B6D7-9D3736743D34}"/>
            </c:ext>
          </c:extLst>
        </c:ser>
        <c:ser>
          <c:idx val="2"/>
          <c:order val="2"/>
          <c:tx>
            <c:strRef>
              <c:f>Active!$J$20:$J$20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Active!$F$21:$F$994</c:f>
              <c:numCache>
                <c:formatCode>General</c:formatCode>
                <c:ptCount val="974"/>
                <c:pt idx="0">
                  <c:v>-19632.5</c:v>
                </c:pt>
                <c:pt idx="1">
                  <c:v>-19310.5</c:v>
                </c:pt>
                <c:pt idx="2">
                  <c:v>-19077</c:v>
                </c:pt>
                <c:pt idx="3">
                  <c:v>-18948</c:v>
                </c:pt>
                <c:pt idx="4">
                  <c:v>-18927.5</c:v>
                </c:pt>
                <c:pt idx="5">
                  <c:v>-18751</c:v>
                </c:pt>
                <c:pt idx="6">
                  <c:v>-18547</c:v>
                </c:pt>
                <c:pt idx="7">
                  <c:v>-18533.5</c:v>
                </c:pt>
                <c:pt idx="8">
                  <c:v>-18519</c:v>
                </c:pt>
                <c:pt idx="9">
                  <c:v>-18461.5</c:v>
                </c:pt>
                <c:pt idx="10">
                  <c:v>-18338.5</c:v>
                </c:pt>
                <c:pt idx="11">
                  <c:v>-18313.5</c:v>
                </c:pt>
                <c:pt idx="12">
                  <c:v>-18306</c:v>
                </c:pt>
                <c:pt idx="13">
                  <c:v>-18282.5</c:v>
                </c:pt>
                <c:pt idx="14">
                  <c:v>-18257.5</c:v>
                </c:pt>
                <c:pt idx="15">
                  <c:v>-18176.5</c:v>
                </c:pt>
                <c:pt idx="16">
                  <c:v>-18080</c:v>
                </c:pt>
                <c:pt idx="17">
                  <c:v>-18030</c:v>
                </c:pt>
                <c:pt idx="18">
                  <c:v>-17752.5</c:v>
                </c:pt>
                <c:pt idx="19">
                  <c:v>-17508.5</c:v>
                </c:pt>
                <c:pt idx="20">
                  <c:v>-17474</c:v>
                </c:pt>
                <c:pt idx="21">
                  <c:v>-17395</c:v>
                </c:pt>
                <c:pt idx="22">
                  <c:v>-16919.5</c:v>
                </c:pt>
                <c:pt idx="23">
                  <c:v>-16908</c:v>
                </c:pt>
                <c:pt idx="24">
                  <c:v>-16825.5</c:v>
                </c:pt>
                <c:pt idx="25">
                  <c:v>-16617</c:v>
                </c:pt>
                <c:pt idx="26">
                  <c:v>-16608</c:v>
                </c:pt>
                <c:pt idx="27">
                  <c:v>-16559.5</c:v>
                </c:pt>
                <c:pt idx="28">
                  <c:v>-16527</c:v>
                </c:pt>
                <c:pt idx="29">
                  <c:v>-16420</c:v>
                </c:pt>
                <c:pt idx="30">
                  <c:v>-16404</c:v>
                </c:pt>
                <c:pt idx="31">
                  <c:v>-16401</c:v>
                </c:pt>
                <c:pt idx="32">
                  <c:v>-15243.5</c:v>
                </c:pt>
                <c:pt idx="33">
                  <c:v>-15240.5</c:v>
                </c:pt>
                <c:pt idx="34">
                  <c:v>-15202</c:v>
                </c:pt>
                <c:pt idx="35">
                  <c:v>-14996.5</c:v>
                </c:pt>
                <c:pt idx="36">
                  <c:v>-14971.5</c:v>
                </c:pt>
                <c:pt idx="37">
                  <c:v>-14870</c:v>
                </c:pt>
                <c:pt idx="38">
                  <c:v>-14820</c:v>
                </c:pt>
                <c:pt idx="39">
                  <c:v>-14797</c:v>
                </c:pt>
                <c:pt idx="40">
                  <c:v>-14773.5</c:v>
                </c:pt>
                <c:pt idx="41">
                  <c:v>-14741</c:v>
                </c:pt>
                <c:pt idx="42">
                  <c:v>-14689.5</c:v>
                </c:pt>
                <c:pt idx="43">
                  <c:v>-14513.5</c:v>
                </c:pt>
                <c:pt idx="44">
                  <c:v>-14481</c:v>
                </c:pt>
                <c:pt idx="45">
                  <c:v>-14435.5</c:v>
                </c:pt>
                <c:pt idx="46">
                  <c:v>-14395.5</c:v>
                </c:pt>
                <c:pt idx="47">
                  <c:v>-14387</c:v>
                </c:pt>
                <c:pt idx="48">
                  <c:v>-14236</c:v>
                </c:pt>
                <c:pt idx="49">
                  <c:v>-14209.5</c:v>
                </c:pt>
                <c:pt idx="50">
                  <c:v>-14141.5</c:v>
                </c:pt>
                <c:pt idx="51">
                  <c:v>-14066.5</c:v>
                </c:pt>
                <c:pt idx="52">
                  <c:v>-13949.5</c:v>
                </c:pt>
                <c:pt idx="53">
                  <c:v>-13884.5</c:v>
                </c:pt>
                <c:pt idx="54">
                  <c:v>-13864</c:v>
                </c:pt>
                <c:pt idx="55">
                  <c:v>-13836</c:v>
                </c:pt>
                <c:pt idx="56">
                  <c:v>-13815.5</c:v>
                </c:pt>
                <c:pt idx="57">
                  <c:v>-13614.5</c:v>
                </c:pt>
                <c:pt idx="58">
                  <c:v>-13604</c:v>
                </c:pt>
                <c:pt idx="59">
                  <c:v>-13496.5</c:v>
                </c:pt>
                <c:pt idx="60">
                  <c:v>-13403</c:v>
                </c:pt>
                <c:pt idx="61">
                  <c:v>-13350</c:v>
                </c:pt>
                <c:pt idx="62">
                  <c:v>-13032.5</c:v>
                </c:pt>
                <c:pt idx="63">
                  <c:v>-12499.5</c:v>
                </c:pt>
                <c:pt idx="64">
                  <c:v>-12473</c:v>
                </c:pt>
                <c:pt idx="65">
                  <c:v>-12471.5</c:v>
                </c:pt>
                <c:pt idx="66">
                  <c:v>-12465.5</c:v>
                </c:pt>
                <c:pt idx="67">
                  <c:v>-12448</c:v>
                </c:pt>
                <c:pt idx="68">
                  <c:v>-12442</c:v>
                </c:pt>
                <c:pt idx="69">
                  <c:v>-12440.5</c:v>
                </c:pt>
                <c:pt idx="70">
                  <c:v>-12418.5</c:v>
                </c:pt>
                <c:pt idx="71">
                  <c:v>-12395</c:v>
                </c:pt>
                <c:pt idx="72">
                  <c:v>-12381.5</c:v>
                </c:pt>
                <c:pt idx="73">
                  <c:v>-12219</c:v>
                </c:pt>
                <c:pt idx="74">
                  <c:v>-12155.5</c:v>
                </c:pt>
                <c:pt idx="75">
                  <c:v>-11954.5</c:v>
                </c:pt>
                <c:pt idx="76">
                  <c:v>-11891</c:v>
                </c:pt>
                <c:pt idx="77">
                  <c:v>-11641.5</c:v>
                </c:pt>
                <c:pt idx="78">
                  <c:v>-11440.5</c:v>
                </c:pt>
                <c:pt idx="79">
                  <c:v>-11437.5</c:v>
                </c:pt>
                <c:pt idx="80">
                  <c:v>-11421.5</c:v>
                </c:pt>
                <c:pt idx="81">
                  <c:v>-11111.5</c:v>
                </c:pt>
                <c:pt idx="82">
                  <c:v>-11107</c:v>
                </c:pt>
                <c:pt idx="83">
                  <c:v>-11027.5</c:v>
                </c:pt>
                <c:pt idx="84">
                  <c:v>-11023</c:v>
                </c:pt>
                <c:pt idx="85">
                  <c:v>-10822</c:v>
                </c:pt>
                <c:pt idx="86">
                  <c:v>-10811</c:v>
                </c:pt>
                <c:pt idx="87">
                  <c:v>-10785</c:v>
                </c:pt>
                <c:pt idx="88">
                  <c:v>-10785</c:v>
                </c:pt>
                <c:pt idx="89">
                  <c:v>-10785</c:v>
                </c:pt>
                <c:pt idx="90">
                  <c:v>-10785</c:v>
                </c:pt>
                <c:pt idx="91">
                  <c:v>-10738</c:v>
                </c:pt>
                <c:pt idx="92">
                  <c:v>-10634</c:v>
                </c:pt>
                <c:pt idx="93">
                  <c:v>-10630.5</c:v>
                </c:pt>
                <c:pt idx="94">
                  <c:v>-10588.5</c:v>
                </c:pt>
                <c:pt idx="95">
                  <c:v>-10587</c:v>
                </c:pt>
                <c:pt idx="96">
                  <c:v>-10540</c:v>
                </c:pt>
                <c:pt idx="97">
                  <c:v>-10535.5</c:v>
                </c:pt>
                <c:pt idx="98">
                  <c:v>-10531</c:v>
                </c:pt>
                <c:pt idx="99">
                  <c:v>-10431</c:v>
                </c:pt>
                <c:pt idx="100">
                  <c:v>-10303.5</c:v>
                </c:pt>
                <c:pt idx="101">
                  <c:v>-10283</c:v>
                </c:pt>
                <c:pt idx="102">
                  <c:v>-10250</c:v>
                </c:pt>
                <c:pt idx="103">
                  <c:v>-9989</c:v>
                </c:pt>
                <c:pt idx="104">
                  <c:v>-9981.5</c:v>
                </c:pt>
                <c:pt idx="105">
                  <c:v>-9938.5</c:v>
                </c:pt>
                <c:pt idx="106">
                  <c:v>-9919.5</c:v>
                </c:pt>
                <c:pt idx="107">
                  <c:v>-9789.5</c:v>
                </c:pt>
                <c:pt idx="108">
                  <c:v>-9540.5</c:v>
                </c:pt>
                <c:pt idx="109">
                  <c:v>-9470.5</c:v>
                </c:pt>
                <c:pt idx="110">
                  <c:v>-9401</c:v>
                </c:pt>
                <c:pt idx="111">
                  <c:v>-9358.5</c:v>
                </c:pt>
                <c:pt idx="112">
                  <c:v>-9272</c:v>
                </c:pt>
                <c:pt idx="113">
                  <c:v>-9270.5</c:v>
                </c:pt>
                <c:pt idx="114">
                  <c:v>-9138.5</c:v>
                </c:pt>
                <c:pt idx="115">
                  <c:v>-9116</c:v>
                </c:pt>
                <c:pt idx="116">
                  <c:v>-9116</c:v>
                </c:pt>
                <c:pt idx="117">
                  <c:v>-9116</c:v>
                </c:pt>
                <c:pt idx="118">
                  <c:v>-9067.5</c:v>
                </c:pt>
                <c:pt idx="119">
                  <c:v>-9000</c:v>
                </c:pt>
                <c:pt idx="120">
                  <c:v>-8998.5</c:v>
                </c:pt>
                <c:pt idx="121">
                  <c:v>-8875.5</c:v>
                </c:pt>
                <c:pt idx="122">
                  <c:v>-8872.5</c:v>
                </c:pt>
                <c:pt idx="123">
                  <c:v>-8818</c:v>
                </c:pt>
                <c:pt idx="124">
                  <c:v>-8680.5</c:v>
                </c:pt>
                <c:pt idx="125">
                  <c:v>-8648</c:v>
                </c:pt>
                <c:pt idx="126">
                  <c:v>-8623</c:v>
                </c:pt>
                <c:pt idx="127">
                  <c:v>-8562.5</c:v>
                </c:pt>
                <c:pt idx="128">
                  <c:v>-8536</c:v>
                </c:pt>
                <c:pt idx="129">
                  <c:v>-8422</c:v>
                </c:pt>
                <c:pt idx="130">
                  <c:v>-8400</c:v>
                </c:pt>
                <c:pt idx="131">
                  <c:v>-8394.5</c:v>
                </c:pt>
                <c:pt idx="132">
                  <c:v>-8391</c:v>
                </c:pt>
                <c:pt idx="133">
                  <c:v>-8383.5</c:v>
                </c:pt>
                <c:pt idx="134">
                  <c:v>-8375</c:v>
                </c:pt>
                <c:pt idx="135">
                  <c:v>-8367.5</c:v>
                </c:pt>
                <c:pt idx="136">
                  <c:v>-8361.5</c:v>
                </c:pt>
                <c:pt idx="137">
                  <c:v>-8355.5</c:v>
                </c:pt>
                <c:pt idx="138">
                  <c:v>-8336.5</c:v>
                </c:pt>
                <c:pt idx="139">
                  <c:v>-8330.5</c:v>
                </c:pt>
                <c:pt idx="140">
                  <c:v>-8299.5</c:v>
                </c:pt>
                <c:pt idx="141">
                  <c:v>-8090</c:v>
                </c:pt>
                <c:pt idx="142">
                  <c:v>-7994</c:v>
                </c:pt>
                <c:pt idx="143">
                  <c:v>-7831.5</c:v>
                </c:pt>
                <c:pt idx="144">
                  <c:v>-7787</c:v>
                </c:pt>
                <c:pt idx="145">
                  <c:v>-7778.5</c:v>
                </c:pt>
                <c:pt idx="146">
                  <c:v>-7738.5</c:v>
                </c:pt>
                <c:pt idx="147">
                  <c:v>-7561</c:v>
                </c:pt>
                <c:pt idx="148">
                  <c:v>-7472.5</c:v>
                </c:pt>
                <c:pt idx="149">
                  <c:v>-7450.5</c:v>
                </c:pt>
                <c:pt idx="150">
                  <c:v>-7013</c:v>
                </c:pt>
                <c:pt idx="151">
                  <c:v>-6945.5</c:v>
                </c:pt>
                <c:pt idx="152">
                  <c:v>-6936.5</c:v>
                </c:pt>
                <c:pt idx="153">
                  <c:v>-6631</c:v>
                </c:pt>
                <c:pt idx="154">
                  <c:v>-6399</c:v>
                </c:pt>
                <c:pt idx="155">
                  <c:v>-6360.5</c:v>
                </c:pt>
                <c:pt idx="156">
                  <c:v>-6173</c:v>
                </c:pt>
                <c:pt idx="157">
                  <c:v>-5798</c:v>
                </c:pt>
                <c:pt idx="158">
                  <c:v>-5232.5</c:v>
                </c:pt>
                <c:pt idx="159">
                  <c:v>-3074.5</c:v>
                </c:pt>
                <c:pt idx="160">
                  <c:v>-3071.5</c:v>
                </c:pt>
                <c:pt idx="161">
                  <c:v>-3070</c:v>
                </c:pt>
                <c:pt idx="162">
                  <c:v>-3068.5</c:v>
                </c:pt>
                <c:pt idx="163">
                  <c:v>-2534</c:v>
                </c:pt>
                <c:pt idx="164">
                  <c:v>-2531</c:v>
                </c:pt>
                <c:pt idx="165">
                  <c:v>-2529.5</c:v>
                </c:pt>
                <c:pt idx="166">
                  <c:v>-2504.5</c:v>
                </c:pt>
                <c:pt idx="167">
                  <c:v>-50</c:v>
                </c:pt>
                <c:pt idx="168">
                  <c:v>0</c:v>
                </c:pt>
                <c:pt idx="169">
                  <c:v>0</c:v>
                </c:pt>
                <c:pt idx="170">
                  <c:v>28</c:v>
                </c:pt>
                <c:pt idx="171">
                  <c:v>44</c:v>
                </c:pt>
                <c:pt idx="172">
                  <c:v>1612</c:v>
                </c:pt>
                <c:pt idx="173">
                  <c:v>1613</c:v>
                </c:pt>
                <c:pt idx="174">
                  <c:v>2484</c:v>
                </c:pt>
                <c:pt idx="175">
                  <c:v>3282</c:v>
                </c:pt>
                <c:pt idx="176">
                  <c:v>3283.5</c:v>
                </c:pt>
                <c:pt idx="177">
                  <c:v>3283.5</c:v>
                </c:pt>
                <c:pt idx="178">
                  <c:v>3283.5</c:v>
                </c:pt>
                <c:pt idx="179">
                  <c:v>3336</c:v>
                </c:pt>
                <c:pt idx="180">
                  <c:v>3336</c:v>
                </c:pt>
                <c:pt idx="181">
                  <c:v>4000</c:v>
                </c:pt>
                <c:pt idx="182">
                  <c:v>4333.5</c:v>
                </c:pt>
                <c:pt idx="183">
                  <c:v>5016.5</c:v>
                </c:pt>
                <c:pt idx="184">
                  <c:v>5237</c:v>
                </c:pt>
                <c:pt idx="185">
                  <c:v>5426</c:v>
                </c:pt>
                <c:pt idx="186">
                  <c:v>5426</c:v>
                </c:pt>
                <c:pt idx="187">
                  <c:v>5510</c:v>
                </c:pt>
                <c:pt idx="188">
                  <c:v>7167</c:v>
                </c:pt>
                <c:pt idx="189">
                  <c:v>8456</c:v>
                </c:pt>
                <c:pt idx="190">
                  <c:v>8843</c:v>
                </c:pt>
                <c:pt idx="191">
                  <c:v>9098.5</c:v>
                </c:pt>
                <c:pt idx="192">
                  <c:v>9137</c:v>
                </c:pt>
                <c:pt idx="193">
                  <c:v>9137</c:v>
                </c:pt>
                <c:pt idx="194">
                  <c:v>9147</c:v>
                </c:pt>
                <c:pt idx="195">
                  <c:v>9147</c:v>
                </c:pt>
                <c:pt idx="196">
                  <c:v>9200.5</c:v>
                </c:pt>
                <c:pt idx="197">
                  <c:v>9200.5</c:v>
                </c:pt>
                <c:pt idx="198">
                  <c:v>9379</c:v>
                </c:pt>
                <c:pt idx="199">
                  <c:v>9438</c:v>
                </c:pt>
                <c:pt idx="200">
                  <c:v>9610</c:v>
                </c:pt>
                <c:pt idx="201">
                  <c:v>9610</c:v>
                </c:pt>
                <c:pt idx="202">
                  <c:v>9732</c:v>
                </c:pt>
                <c:pt idx="203">
                  <c:v>9732</c:v>
                </c:pt>
                <c:pt idx="204">
                  <c:v>9778.5</c:v>
                </c:pt>
                <c:pt idx="205">
                  <c:v>10752</c:v>
                </c:pt>
                <c:pt idx="206">
                  <c:v>10789</c:v>
                </c:pt>
                <c:pt idx="207">
                  <c:v>11029.5</c:v>
                </c:pt>
                <c:pt idx="208">
                  <c:v>11071</c:v>
                </c:pt>
                <c:pt idx="209">
                  <c:v>11311.5</c:v>
                </c:pt>
                <c:pt idx="210">
                  <c:v>11312</c:v>
                </c:pt>
                <c:pt idx="211">
                  <c:v>11638</c:v>
                </c:pt>
                <c:pt idx="212">
                  <c:v>11941</c:v>
                </c:pt>
                <c:pt idx="213">
                  <c:v>12184.5</c:v>
                </c:pt>
                <c:pt idx="214">
                  <c:v>12190.5</c:v>
                </c:pt>
                <c:pt idx="215">
                  <c:v>12458</c:v>
                </c:pt>
                <c:pt idx="216">
                  <c:v>13023.5</c:v>
                </c:pt>
                <c:pt idx="217">
                  <c:v>14107.5</c:v>
                </c:pt>
                <c:pt idx="218">
                  <c:v>14118</c:v>
                </c:pt>
                <c:pt idx="219">
                  <c:v>14140</c:v>
                </c:pt>
              </c:numCache>
            </c:numRef>
          </c:xVal>
          <c:yVal>
            <c:numRef>
              <c:f>Active!$J$21:$J$994</c:f>
              <c:numCache>
                <c:formatCode>General</c:formatCode>
                <c:ptCount val="974"/>
                <c:pt idx="168">
                  <c:v>-1.0000000474974513E-4</c:v>
                </c:pt>
                <c:pt idx="169">
                  <c:v>0</c:v>
                </c:pt>
                <c:pt idx="175">
                  <c:v>1.186799999413779E-2</c:v>
                </c:pt>
                <c:pt idx="176">
                  <c:v>1.1029000001144595E-2</c:v>
                </c:pt>
                <c:pt idx="177">
                  <c:v>1.3829000003170222E-2</c:v>
                </c:pt>
                <c:pt idx="178">
                  <c:v>1.6629000005195849E-2</c:v>
                </c:pt>
                <c:pt idx="185">
                  <c:v>8.4239999996498227E-3</c:v>
                </c:pt>
                <c:pt idx="186">
                  <c:v>1.0323999995307531E-2</c:v>
                </c:pt>
                <c:pt idx="194">
                  <c:v>2.2777999998652376E-2</c:v>
                </c:pt>
                <c:pt idx="199">
                  <c:v>2.9111999996530358E-2</c:v>
                </c:pt>
                <c:pt idx="210">
                  <c:v>2.0287999999709427E-2</c:v>
                </c:pt>
                <c:pt idx="212">
                  <c:v>1.8634000000020023E-2</c:v>
                </c:pt>
                <c:pt idx="213">
                  <c:v>2.1603000001050532E-2</c:v>
                </c:pt>
                <c:pt idx="214">
                  <c:v>1.9347000001289416E-2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627-4894-B6D7-9D3736743D34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Active!$F$21:$F$994</c:f>
              <c:numCache>
                <c:formatCode>General</c:formatCode>
                <c:ptCount val="974"/>
                <c:pt idx="0">
                  <c:v>-19632.5</c:v>
                </c:pt>
                <c:pt idx="1">
                  <c:v>-19310.5</c:v>
                </c:pt>
                <c:pt idx="2">
                  <c:v>-19077</c:v>
                </c:pt>
                <c:pt idx="3">
                  <c:v>-18948</c:v>
                </c:pt>
                <c:pt idx="4">
                  <c:v>-18927.5</c:v>
                </c:pt>
                <c:pt idx="5">
                  <c:v>-18751</c:v>
                </c:pt>
                <c:pt idx="6">
                  <c:v>-18547</c:v>
                </c:pt>
                <c:pt idx="7">
                  <c:v>-18533.5</c:v>
                </c:pt>
                <c:pt idx="8">
                  <c:v>-18519</c:v>
                </c:pt>
                <c:pt idx="9">
                  <c:v>-18461.5</c:v>
                </c:pt>
                <c:pt idx="10">
                  <c:v>-18338.5</c:v>
                </c:pt>
                <c:pt idx="11">
                  <c:v>-18313.5</c:v>
                </c:pt>
                <c:pt idx="12">
                  <c:v>-18306</c:v>
                </c:pt>
                <c:pt idx="13">
                  <c:v>-18282.5</c:v>
                </c:pt>
                <c:pt idx="14">
                  <c:v>-18257.5</c:v>
                </c:pt>
                <c:pt idx="15">
                  <c:v>-18176.5</c:v>
                </c:pt>
                <c:pt idx="16">
                  <c:v>-18080</c:v>
                </c:pt>
                <c:pt idx="17">
                  <c:v>-18030</c:v>
                </c:pt>
                <c:pt idx="18">
                  <c:v>-17752.5</c:v>
                </c:pt>
                <c:pt idx="19">
                  <c:v>-17508.5</c:v>
                </c:pt>
                <c:pt idx="20">
                  <c:v>-17474</c:v>
                </c:pt>
                <c:pt idx="21">
                  <c:v>-17395</c:v>
                </c:pt>
                <c:pt idx="22">
                  <c:v>-16919.5</c:v>
                </c:pt>
                <c:pt idx="23">
                  <c:v>-16908</c:v>
                </c:pt>
                <c:pt idx="24">
                  <c:v>-16825.5</c:v>
                </c:pt>
                <c:pt idx="25">
                  <c:v>-16617</c:v>
                </c:pt>
                <c:pt idx="26">
                  <c:v>-16608</c:v>
                </c:pt>
                <c:pt idx="27">
                  <c:v>-16559.5</c:v>
                </c:pt>
                <c:pt idx="28">
                  <c:v>-16527</c:v>
                </c:pt>
                <c:pt idx="29">
                  <c:v>-16420</c:v>
                </c:pt>
                <c:pt idx="30">
                  <c:v>-16404</c:v>
                </c:pt>
                <c:pt idx="31">
                  <c:v>-16401</c:v>
                </c:pt>
                <c:pt idx="32">
                  <c:v>-15243.5</c:v>
                </c:pt>
                <c:pt idx="33">
                  <c:v>-15240.5</c:v>
                </c:pt>
                <c:pt idx="34">
                  <c:v>-15202</c:v>
                </c:pt>
                <c:pt idx="35">
                  <c:v>-14996.5</c:v>
                </c:pt>
                <c:pt idx="36">
                  <c:v>-14971.5</c:v>
                </c:pt>
                <c:pt idx="37">
                  <c:v>-14870</c:v>
                </c:pt>
                <c:pt idx="38">
                  <c:v>-14820</c:v>
                </c:pt>
                <c:pt idx="39">
                  <c:v>-14797</c:v>
                </c:pt>
                <c:pt idx="40">
                  <c:v>-14773.5</c:v>
                </c:pt>
                <c:pt idx="41">
                  <c:v>-14741</c:v>
                </c:pt>
                <c:pt idx="42">
                  <c:v>-14689.5</c:v>
                </c:pt>
                <c:pt idx="43">
                  <c:v>-14513.5</c:v>
                </c:pt>
                <c:pt idx="44">
                  <c:v>-14481</c:v>
                </c:pt>
                <c:pt idx="45">
                  <c:v>-14435.5</c:v>
                </c:pt>
                <c:pt idx="46">
                  <c:v>-14395.5</c:v>
                </c:pt>
                <c:pt idx="47">
                  <c:v>-14387</c:v>
                </c:pt>
                <c:pt idx="48">
                  <c:v>-14236</c:v>
                </c:pt>
                <c:pt idx="49">
                  <c:v>-14209.5</c:v>
                </c:pt>
                <c:pt idx="50">
                  <c:v>-14141.5</c:v>
                </c:pt>
                <c:pt idx="51">
                  <c:v>-14066.5</c:v>
                </c:pt>
                <c:pt idx="52">
                  <c:v>-13949.5</c:v>
                </c:pt>
                <c:pt idx="53">
                  <c:v>-13884.5</c:v>
                </c:pt>
                <c:pt idx="54">
                  <c:v>-13864</c:v>
                </c:pt>
                <c:pt idx="55">
                  <c:v>-13836</c:v>
                </c:pt>
                <c:pt idx="56">
                  <c:v>-13815.5</c:v>
                </c:pt>
                <c:pt idx="57">
                  <c:v>-13614.5</c:v>
                </c:pt>
                <c:pt idx="58">
                  <c:v>-13604</c:v>
                </c:pt>
                <c:pt idx="59">
                  <c:v>-13496.5</c:v>
                </c:pt>
                <c:pt idx="60">
                  <c:v>-13403</c:v>
                </c:pt>
                <c:pt idx="61">
                  <c:v>-13350</c:v>
                </c:pt>
                <c:pt idx="62">
                  <c:v>-13032.5</c:v>
                </c:pt>
                <c:pt idx="63">
                  <c:v>-12499.5</c:v>
                </c:pt>
                <c:pt idx="64">
                  <c:v>-12473</c:v>
                </c:pt>
                <c:pt idx="65">
                  <c:v>-12471.5</c:v>
                </c:pt>
                <c:pt idx="66">
                  <c:v>-12465.5</c:v>
                </c:pt>
                <c:pt idx="67">
                  <c:v>-12448</c:v>
                </c:pt>
                <c:pt idx="68">
                  <c:v>-12442</c:v>
                </c:pt>
                <c:pt idx="69">
                  <c:v>-12440.5</c:v>
                </c:pt>
                <c:pt idx="70">
                  <c:v>-12418.5</c:v>
                </c:pt>
                <c:pt idx="71">
                  <c:v>-12395</c:v>
                </c:pt>
                <c:pt idx="72">
                  <c:v>-12381.5</c:v>
                </c:pt>
                <c:pt idx="73">
                  <c:v>-12219</c:v>
                </c:pt>
                <c:pt idx="74">
                  <c:v>-12155.5</c:v>
                </c:pt>
                <c:pt idx="75">
                  <c:v>-11954.5</c:v>
                </c:pt>
                <c:pt idx="76">
                  <c:v>-11891</c:v>
                </c:pt>
                <c:pt idx="77">
                  <c:v>-11641.5</c:v>
                </c:pt>
                <c:pt idx="78">
                  <c:v>-11440.5</c:v>
                </c:pt>
                <c:pt idx="79">
                  <c:v>-11437.5</c:v>
                </c:pt>
                <c:pt idx="80">
                  <c:v>-11421.5</c:v>
                </c:pt>
                <c:pt idx="81">
                  <c:v>-11111.5</c:v>
                </c:pt>
                <c:pt idx="82">
                  <c:v>-11107</c:v>
                </c:pt>
                <c:pt idx="83">
                  <c:v>-11027.5</c:v>
                </c:pt>
                <c:pt idx="84">
                  <c:v>-11023</c:v>
                </c:pt>
                <c:pt idx="85">
                  <c:v>-10822</c:v>
                </c:pt>
                <c:pt idx="86">
                  <c:v>-10811</c:v>
                </c:pt>
                <c:pt idx="87">
                  <c:v>-10785</c:v>
                </c:pt>
                <c:pt idx="88">
                  <c:v>-10785</c:v>
                </c:pt>
                <c:pt idx="89">
                  <c:v>-10785</c:v>
                </c:pt>
                <c:pt idx="90">
                  <c:v>-10785</c:v>
                </c:pt>
                <c:pt idx="91">
                  <c:v>-10738</c:v>
                </c:pt>
                <c:pt idx="92">
                  <c:v>-10634</c:v>
                </c:pt>
                <c:pt idx="93">
                  <c:v>-10630.5</c:v>
                </c:pt>
                <c:pt idx="94">
                  <c:v>-10588.5</c:v>
                </c:pt>
                <c:pt idx="95">
                  <c:v>-10587</c:v>
                </c:pt>
                <c:pt idx="96">
                  <c:v>-10540</c:v>
                </c:pt>
                <c:pt idx="97">
                  <c:v>-10535.5</c:v>
                </c:pt>
                <c:pt idx="98">
                  <c:v>-10531</c:v>
                </c:pt>
                <c:pt idx="99">
                  <c:v>-10431</c:v>
                </c:pt>
                <c:pt idx="100">
                  <c:v>-10303.5</c:v>
                </c:pt>
                <c:pt idx="101">
                  <c:v>-10283</c:v>
                </c:pt>
                <c:pt idx="102">
                  <c:v>-10250</c:v>
                </c:pt>
                <c:pt idx="103">
                  <c:v>-9989</c:v>
                </c:pt>
                <c:pt idx="104">
                  <c:v>-9981.5</c:v>
                </c:pt>
                <c:pt idx="105">
                  <c:v>-9938.5</c:v>
                </c:pt>
                <c:pt idx="106">
                  <c:v>-9919.5</c:v>
                </c:pt>
                <c:pt idx="107">
                  <c:v>-9789.5</c:v>
                </c:pt>
                <c:pt idx="108">
                  <c:v>-9540.5</c:v>
                </c:pt>
                <c:pt idx="109">
                  <c:v>-9470.5</c:v>
                </c:pt>
                <c:pt idx="110">
                  <c:v>-9401</c:v>
                </c:pt>
                <c:pt idx="111">
                  <c:v>-9358.5</c:v>
                </c:pt>
                <c:pt idx="112">
                  <c:v>-9272</c:v>
                </c:pt>
                <c:pt idx="113">
                  <c:v>-9270.5</c:v>
                </c:pt>
                <c:pt idx="114">
                  <c:v>-9138.5</c:v>
                </c:pt>
                <c:pt idx="115">
                  <c:v>-9116</c:v>
                </c:pt>
                <c:pt idx="116">
                  <c:v>-9116</c:v>
                </c:pt>
                <c:pt idx="117">
                  <c:v>-9116</c:v>
                </c:pt>
                <c:pt idx="118">
                  <c:v>-9067.5</c:v>
                </c:pt>
                <c:pt idx="119">
                  <c:v>-9000</c:v>
                </c:pt>
                <c:pt idx="120">
                  <c:v>-8998.5</c:v>
                </c:pt>
                <c:pt idx="121">
                  <c:v>-8875.5</c:v>
                </c:pt>
                <c:pt idx="122">
                  <c:v>-8872.5</c:v>
                </c:pt>
                <c:pt idx="123">
                  <c:v>-8818</c:v>
                </c:pt>
                <c:pt idx="124">
                  <c:v>-8680.5</c:v>
                </c:pt>
                <c:pt idx="125">
                  <c:v>-8648</c:v>
                </c:pt>
                <c:pt idx="126">
                  <c:v>-8623</c:v>
                </c:pt>
                <c:pt idx="127">
                  <c:v>-8562.5</c:v>
                </c:pt>
                <c:pt idx="128">
                  <c:v>-8536</c:v>
                </c:pt>
                <c:pt idx="129">
                  <c:v>-8422</c:v>
                </c:pt>
                <c:pt idx="130">
                  <c:v>-8400</c:v>
                </c:pt>
                <c:pt idx="131">
                  <c:v>-8394.5</c:v>
                </c:pt>
                <c:pt idx="132">
                  <c:v>-8391</c:v>
                </c:pt>
                <c:pt idx="133">
                  <c:v>-8383.5</c:v>
                </c:pt>
                <c:pt idx="134">
                  <c:v>-8375</c:v>
                </c:pt>
                <c:pt idx="135">
                  <c:v>-8367.5</c:v>
                </c:pt>
                <c:pt idx="136">
                  <c:v>-8361.5</c:v>
                </c:pt>
                <c:pt idx="137">
                  <c:v>-8355.5</c:v>
                </c:pt>
                <c:pt idx="138">
                  <c:v>-8336.5</c:v>
                </c:pt>
                <c:pt idx="139">
                  <c:v>-8330.5</c:v>
                </c:pt>
                <c:pt idx="140">
                  <c:v>-8299.5</c:v>
                </c:pt>
                <c:pt idx="141">
                  <c:v>-8090</c:v>
                </c:pt>
                <c:pt idx="142">
                  <c:v>-7994</c:v>
                </c:pt>
                <c:pt idx="143">
                  <c:v>-7831.5</c:v>
                </c:pt>
                <c:pt idx="144">
                  <c:v>-7787</c:v>
                </c:pt>
                <c:pt idx="145">
                  <c:v>-7778.5</c:v>
                </c:pt>
                <c:pt idx="146">
                  <c:v>-7738.5</c:v>
                </c:pt>
                <c:pt idx="147">
                  <c:v>-7561</c:v>
                </c:pt>
                <c:pt idx="148">
                  <c:v>-7472.5</c:v>
                </c:pt>
                <c:pt idx="149">
                  <c:v>-7450.5</c:v>
                </c:pt>
                <c:pt idx="150">
                  <c:v>-7013</c:v>
                </c:pt>
                <c:pt idx="151">
                  <c:v>-6945.5</c:v>
                </c:pt>
                <c:pt idx="152">
                  <c:v>-6936.5</c:v>
                </c:pt>
                <c:pt idx="153">
                  <c:v>-6631</c:v>
                </c:pt>
                <c:pt idx="154">
                  <c:v>-6399</c:v>
                </c:pt>
                <c:pt idx="155">
                  <c:v>-6360.5</c:v>
                </c:pt>
                <c:pt idx="156">
                  <c:v>-6173</c:v>
                </c:pt>
                <c:pt idx="157">
                  <c:v>-5798</c:v>
                </c:pt>
                <c:pt idx="158">
                  <c:v>-5232.5</c:v>
                </c:pt>
                <c:pt idx="159">
                  <c:v>-3074.5</c:v>
                </c:pt>
                <c:pt idx="160">
                  <c:v>-3071.5</c:v>
                </c:pt>
                <c:pt idx="161">
                  <c:v>-3070</c:v>
                </c:pt>
                <c:pt idx="162">
                  <c:v>-3068.5</c:v>
                </c:pt>
                <c:pt idx="163">
                  <c:v>-2534</c:v>
                </c:pt>
                <c:pt idx="164">
                  <c:v>-2531</c:v>
                </c:pt>
                <c:pt idx="165">
                  <c:v>-2529.5</c:v>
                </c:pt>
                <c:pt idx="166">
                  <c:v>-2504.5</c:v>
                </c:pt>
                <c:pt idx="167">
                  <c:v>-50</c:v>
                </c:pt>
                <c:pt idx="168">
                  <c:v>0</c:v>
                </c:pt>
                <c:pt idx="169">
                  <c:v>0</c:v>
                </c:pt>
                <c:pt idx="170">
                  <c:v>28</c:v>
                </c:pt>
                <c:pt idx="171">
                  <c:v>44</c:v>
                </c:pt>
                <c:pt idx="172">
                  <c:v>1612</c:v>
                </c:pt>
                <c:pt idx="173">
                  <c:v>1613</c:v>
                </c:pt>
                <c:pt idx="174">
                  <c:v>2484</c:v>
                </c:pt>
                <c:pt idx="175">
                  <c:v>3282</c:v>
                </c:pt>
                <c:pt idx="176">
                  <c:v>3283.5</c:v>
                </c:pt>
                <c:pt idx="177">
                  <c:v>3283.5</c:v>
                </c:pt>
                <c:pt idx="178">
                  <c:v>3283.5</c:v>
                </c:pt>
                <c:pt idx="179">
                  <c:v>3336</c:v>
                </c:pt>
                <c:pt idx="180">
                  <c:v>3336</c:v>
                </c:pt>
                <c:pt idx="181">
                  <c:v>4000</c:v>
                </c:pt>
                <c:pt idx="182">
                  <c:v>4333.5</c:v>
                </c:pt>
                <c:pt idx="183">
                  <c:v>5016.5</c:v>
                </c:pt>
                <c:pt idx="184">
                  <c:v>5237</c:v>
                </c:pt>
                <c:pt idx="185">
                  <c:v>5426</c:v>
                </c:pt>
                <c:pt idx="186">
                  <c:v>5426</c:v>
                </c:pt>
                <c:pt idx="187">
                  <c:v>5510</c:v>
                </c:pt>
                <c:pt idx="188">
                  <c:v>7167</c:v>
                </c:pt>
                <c:pt idx="189">
                  <c:v>8456</c:v>
                </c:pt>
                <c:pt idx="190">
                  <c:v>8843</c:v>
                </c:pt>
                <c:pt idx="191">
                  <c:v>9098.5</c:v>
                </c:pt>
                <c:pt idx="192">
                  <c:v>9137</c:v>
                </c:pt>
                <c:pt idx="193">
                  <c:v>9137</c:v>
                </c:pt>
                <c:pt idx="194">
                  <c:v>9147</c:v>
                </c:pt>
                <c:pt idx="195">
                  <c:v>9147</c:v>
                </c:pt>
                <c:pt idx="196">
                  <c:v>9200.5</c:v>
                </c:pt>
                <c:pt idx="197">
                  <c:v>9200.5</c:v>
                </c:pt>
                <c:pt idx="198">
                  <c:v>9379</c:v>
                </c:pt>
                <c:pt idx="199">
                  <c:v>9438</c:v>
                </c:pt>
                <c:pt idx="200">
                  <c:v>9610</c:v>
                </c:pt>
                <c:pt idx="201">
                  <c:v>9610</c:v>
                </c:pt>
                <c:pt idx="202">
                  <c:v>9732</c:v>
                </c:pt>
                <c:pt idx="203">
                  <c:v>9732</c:v>
                </c:pt>
                <c:pt idx="204">
                  <c:v>9778.5</c:v>
                </c:pt>
                <c:pt idx="205">
                  <c:v>10752</c:v>
                </c:pt>
                <c:pt idx="206">
                  <c:v>10789</c:v>
                </c:pt>
                <c:pt idx="207">
                  <c:v>11029.5</c:v>
                </c:pt>
                <c:pt idx="208">
                  <c:v>11071</c:v>
                </c:pt>
                <c:pt idx="209">
                  <c:v>11311.5</c:v>
                </c:pt>
                <c:pt idx="210">
                  <c:v>11312</c:v>
                </c:pt>
                <c:pt idx="211">
                  <c:v>11638</c:v>
                </c:pt>
                <c:pt idx="212">
                  <c:v>11941</c:v>
                </c:pt>
                <c:pt idx="213">
                  <c:v>12184.5</c:v>
                </c:pt>
                <c:pt idx="214">
                  <c:v>12190.5</c:v>
                </c:pt>
                <c:pt idx="215">
                  <c:v>12458</c:v>
                </c:pt>
                <c:pt idx="216">
                  <c:v>13023.5</c:v>
                </c:pt>
                <c:pt idx="217">
                  <c:v>14107.5</c:v>
                </c:pt>
                <c:pt idx="218">
                  <c:v>14118</c:v>
                </c:pt>
                <c:pt idx="219">
                  <c:v>14140</c:v>
                </c:pt>
              </c:numCache>
            </c:numRef>
          </c:xVal>
          <c:yVal>
            <c:numRef>
              <c:f>Active!$K$21:$K$994</c:f>
              <c:numCache>
                <c:formatCode>General</c:formatCode>
                <c:ptCount val="974"/>
                <c:pt idx="189">
                  <c:v>1.9243999995524064E-2</c:v>
                </c:pt>
                <c:pt idx="190">
                  <c:v>2.2261999998590909E-2</c:v>
                </c:pt>
                <c:pt idx="191">
                  <c:v>2.4438999993435573E-2</c:v>
                </c:pt>
                <c:pt idx="192">
                  <c:v>2.2038000002794433E-2</c:v>
                </c:pt>
                <c:pt idx="193">
                  <c:v>2.2038000002794433E-2</c:v>
                </c:pt>
                <c:pt idx="195">
                  <c:v>2.2877999996126164E-2</c:v>
                </c:pt>
                <c:pt idx="196">
                  <c:v>1.818700000148965E-2</c:v>
                </c:pt>
                <c:pt idx="197">
                  <c:v>1.818700000148965E-2</c:v>
                </c:pt>
                <c:pt idx="198">
                  <c:v>2.0845999999437481E-2</c:v>
                </c:pt>
                <c:pt idx="200">
                  <c:v>2.193999999872176E-2</c:v>
                </c:pt>
                <c:pt idx="201">
                  <c:v>2.193999999872176E-2</c:v>
                </c:pt>
                <c:pt idx="202">
                  <c:v>2.2468000002845656E-2</c:v>
                </c:pt>
                <c:pt idx="203">
                  <c:v>2.2468000002845656E-2</c:v>
                </c:pt>
                <c:pt idx="205">
                  <c:v>2.54480000003241E-2</c:v>
                </c:pt>
                <c:pt idx="206">
                  <c:v>2.1586000002571382E-2</c:v>
                </c:pt>
                <c:pt idx="207">
                  <c:v>2.0733000004838686E-2</c:v>
                </c:pt>
                <c:pt idx="208">
                  <c:v>2.1353999996790662E-2</c:v>
                </c:pt>
                <c:pt idx="209">
                  <c:v>1.9201000002794899E-2</c:v>
                </c:pt>
                <c:pt idx="211">
                  <c:v>3.0611999995016959E-2</c:v>
                </c:pt>
                <c:pt idx="215">
                  <c:v>1.6292000000248663E-2</c:v>
                </c:pt>
                <c:pt idx="216">
                  <c:v>2.1388999994087499E-2</c:v>
                </c:pt>
                <c:pt idx="217">
                  <c:v>2.9905000003054738E-2</c:v>
                </c:pt>
                <c:pt idx="218">
                  <c:v>2.263199987646658E-2</c:v>
                </c:pt>
                <c:pt idx="219">
                  <c:v>2.9559999842604157E-2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627-4894-B6D7-9D3736743D34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Active!$F$21:$F$994</c:f>
              <c:numCache>
                <c:formatCode>General</c:formatCode>
                <c:ptCount val="974"/>
                <c:pt idx="0">
                  <c:v>-19632.5</c:v>
                </c:pt>
                <c:pt idx="1">
                  <c:v>-19310.5</c:v>
                </c:pt>
                <c:pt idx="2">
                  <c:v>-19077</c:v>
                </c:pt>
                <c:pt idx="3">
                  <c:v>-18948</c:v>
                </c:pt>
                <c:pt idx="4">
                  <c:v>-18927.5</c:v>
                </c:pt>
                <c:pt idx="5">
                  <c:v>-18751</c:v>
                </c:pt>
                <c:pt idx="6">
                  <c:v>-18547</c:v>
                </c:pt>
                <c:pt idx="7">
                  <c:v>-18533.5</c:v>
                </c:pt>
                <c:pt idx="8">
                  <c:v>-18519</c:v>
                </c:pt>
                <c:pt idx="9">
                  <c:v>-18461.5</c:v>
                </c:pt>
                <c:pt idx="10">
                  <c:v>-18338.5</c:v>
                </c:pt>
                <c:pt idx="11">
                  <c:v>-18313.5</c:v>
                </c:pt>
                <c:pt idx="12">
                  <c:v>-18306</c:v>
                </c:pt>
                <c:pt idx="13">
                  <c:v>-18282.5</c:v>
                </c:pt>
                <c:pt idx="14">
                  <c:v>-18257.5</c:v>
                </c:pt>
                <c:pt idx="15">
                  <c:v>-18176.5</c:v>
                </c:pt>
                <c:pt idx="16">
                  <c:v>-18080</c:v>
                </c:pt>
                <c:pt idx="17">
                  <c:v>-18030</c:v>
                </c:pt>
                <c:pt idx="18">
                  <c:v>-17752.5</c:v>
                </c:pt>
                <c:pt idx="19">
                  <c:v>-17508.5</c:v>
                </c:pt>
                <c:pt idx="20">
                  <c:v>-17474</c:v>
                </c:pt>
                <c:pt idx="21">
                  <c:v>-17395</c:v>
                </c:pt>
                <c:pt idx="22">
                  <c:v>-16919.5</c:v>
                </c:pt>
                <c:pt idx="23">
                  <c:v>-16908</c:v>
                </c:pt>
                <c:pt idx="24">
                  <c:v>-16825.5</c:v>
                </c:pt>
                <c:pt idx="25">
                  <c:v>-16617</c:v>
                </c:pt>
                <c:pt idx="26">
                  <c:v>-16608</c:v>
                </c:pt>
                <c:pt idx="27">
                  <c:v>-16559.5</c:v>
                </c:pt>
                <c:pt idx="28">
                  <c:v>-16527</c:v>
                </c:pt>
                <c:pt idx="29">
                  <c:v>-16420</c:v>
                </c:pt>
                <c:pt idx="30">
                  <c:v>-16404</c:v>
                </c:pt>
                <c:pt idx="31">
                  <c:v>-16401</c:v>
                </c:pt>
                <c:pt idx="32">
                  <c:v>-15243.5</c:v>
                </c:pt>
                <c:pt idx="33">
                  <c:v>-15240.5</c:v>
                </c:pt>
                <c:pt idx="34">
                  <c:v>-15202</c:v>
                </c:pt>
                <c:pt idx="35">
                  <c:v>-14996.5</c:v>
                </c:pt>
                <c:pt idx="36">
                  <c:v>-14971.5</c:v>
                </c:pt>
                <c:pt idx="37">
                  <c:v>-14870</c:v>
                </c:pt>
                <c:pt idx="38">
                  <c:v>-14820</c:v>
                </c:pt>
                <c:pt idx="39">
                  <c:v>-14797</c:v>
                </c:pt>
                <c:pt idx="40">
                  <c:v>-14773.5</c:v>
                </c:pt>
                <c:pt idx="41">
                  <c:v>-14741</c:v>
                </c:pt>
                <c:pt idx="42">
                  <c:v>-14689.5</c:v>
                </c:pt>
                <c:pt idx="43">
                  <c:v>-14513.5</c:v>
                </c:pt>
                <c:pt idx="44">
                  <c:v>-14481</c:v>
                </c:pt>
                <c:pt idx="45">
                  <c:v>-14435.5</c:v>
                </c:pt>
                <c:pt idx="46">
                  <c:v>-14395.5</c:v>
                </c:pt>
                <c:pt idx="47">
                  <c:v>-14387</c:v>
                </c:pt>
                <c:pt idx="48">
                  <c:v>-14236</c:v>
                </c:pt>
                <c:pt idx="49">
                  <c:v>-14209.5</c:v>
                </c:pt>
                <c:pt idx="50">
                  <c:v>-14141.5</c:v>
                </c:pt>
                <c:pt idx="51">
                  <c:v>-14066.5</c:v>
                </c:pt>
                <c:pt idx="52">
                  <c:v>-13949.5</c:v>
                </c:pt>
                <c:pt idx="53">
                  <c:v>-13884.5</c:v>
                </c:pt>
                <c:pt idx="54">
                  <c:v>-13864</c:v>
                </c:pt>
                <c:pt idx="55">
                  <c:v>-13836</c:v>
                </c:pt>
                <c:pt idx="56">
                  <c:v>-13815.5</c:v>
                </c:pt>
                <c:pt idx="57">
                  <c:v>-13614.5</c:v>
                </c:pt>
                <c:pt idx="58">
                  <c:v>-13604</c:v>
                </c:pt>
                <c:pt idx="59">
                  <c:v>-13496.5</c:v>
                </c:pt>
                <c:pt idx="60">
                  <c:v>-13403</c:v>
                </c:pt>
                <c:pt idx="61">
                  <c:v>-13350</c:v>
                </c:pt>
                <c:pt idx="62">
                  <c:v>-13032.5</c:v>
                </c:pt>
                <c:pt idx="63">
                  <c:v>-12499.5</c:v>
                </c:pt>
                <c:pt idx="64">
                  <c:v>-12473</c:v>
                </c:pt>
                <c:pt idx="65">
                  <c:v>-12471.5</c:v>
                </c:pt>
                <c:pt idx="66">
                  <c:v>-12465.5</c:v>
                </c:pt>
                <c:pt idx="67">
                  <c:v>-12448</c:v>
                </c:pt>
                <c:pt idx="68">
                  <c:v>-12442</c:v>
                </c:pt>
                <c:pt idx="69">
                  <c:v>-12440.5</c:v>
                </c:pt>
                <c:pt idx="70">
                  <c:v>-12418.5</c:v>
                </c:pt>
                <c:pt idx="71">
                  <c:v>-12395</c:v>
                </c:pt>
                <c:pt idx="72">
                  <c:v>-12381.5</c:v>
                </c:pt>
                <c:pt idx="73">
                  <c:v>-12219</c:v>
                </c:pt>
                <c:pt idx="74">
                  <c:v>-12155.5</c:v>
                </c:pt>
                <c:pt idx="75">
                  <c:v>-11954.5</c:v>
                </c:pt>
                <c:pt idx="76">
                  <c:v>-11891</c:v>
                </c:pt>
                <c:pt idx="77">
                  <c:v>-11641.5</c:v>
                </c:pt>
                <c:pt idx="78">
                  <c:v>-11440.5</c:v>
                </c:pt>
                <c:pt idx="79">
                  <c:v>-11437.5</c:v>
                </c:pt>
                <c:pt idx="80">
                  <c:v>-11421.5</c:v>
                </c:pt>
                <c:pt idx="81">
                  <c:v>-11111.5</c:v>
                </c:pt>
                <c:pt idx="82">
                  <c:v>-11107</c:v>
                </c:pt>
                <c:pt idx="83">
                  <c:v>-11027.5</c:v>
                </c:pt>
                <c:pt idx="84">
                  <c:v>-11023</c:v>
                </c:pt>
                <c:pt idx="85">
                  <c:v>-10822</c:v>
                </c:pt>
                <c:pt idx="86">
                  <c:v>-10811</c:v>
                </c:pt>
                <c:pt idx="87">
                  <c:v>-10785</c:v>
                </c:pt>
                <c:pt idx="88">
                  <c:v>-10785</c:v>
                </c:pt>
                <c:pt idx="89">
                  <c:v>-10785</c:v>
                </c:pt>
                <c:pt idx="90">
                  <c:v>-10785</c:v>
                </c:pt>
                <c:pt idx="91">
                  <c:v>-10738</c:v>
                </c:pt>
                <c:pt idx="92">
                  <c:v>-10634</c:v>
                </c:pt>
                <c:pt idx="93">
                  <c:v>-10630.5</c:v>
                </c:pt>
                <c:pt idx="94">
                  <c:v>-10588.5</c:v>
                </c:pt>
                <c:pt idx="95">
                  <c:v>-10587</c:v>
                </c:pt>
                <c:pt idx="96">
                  <c:v>-10540</c:v>
                </c:pt>
                <c:pt idx="97">
                  <c:v>-10535.5</c:v>
                </c:pt>
                <c:pt idx="98">
                  <c:v>-10531</c:v>
                </c:pt>
                <c:pt idx="99">
                  <c:v>-10431</c:v>
                </c:pt>
                <c:pt idx="100">
                  <c:v>-10303.5</c:v>
                </c:pt>
                <c:pt idx="101">
                  <c:v>-10283</c:v>
                </c:pt>
                <c:pt idx="102">
                  <c:v>-10250</c:v>
                </c:pt>
                <c:pt idx="103">
                  <c:v>-9989</c:v>
                </c:pt>
                <c:pt idx="104">
                  <c:v>-9981.5</c:v>
                </c:pt>
                <c:pt idx="105">
                  <c:v>-9938.5</c:v>
                </c:pt>
                <c:pt idx="106">
                  <c:v>-9919.5</c:v>
                </c:pt>
                <c:pt idx="107">
                  <c:v>-9789.5</c:v>
                </c:pt>
                <c:pt idx="108">
                  <c:v>-9540.5</c:v>
                </c:pt>
                <c:pt idx="109">
                  <c:v>-9470.5</c:v>
                </c:pt>
                <c:pt idx="110">
                  <c:v>-9401</c:v>
                </c:pt>
                <c:pt idx="111">
                  <c:v>-9358.5</c:v>
                </c:pt>
                <c:pt idx="112">
                  <c:v>-9272</c:v>
                </c:pt>
                <c:pt idx="113">
                  <c:v>-9270.5</c:v>
                </c:pt>
                <c:pt idx="114">
                  <c:v>-9138.5</c:v>
                </c:pt>
                <c:pt idx="115">
                  <c:v>-9116</c:v>
                </c:pt>
                <c:pt idx="116">
                  <c:v>-9116</c:v>
                </c:pt>
                <c:pt idx="117">
                  <c:v>-9116</c:v>
                </c:pt>
                <c:pt idx="118">
                  <c:v>-9067.5</c:v>
                </c:pt>
                <c:pt idx="119">
                  <c:v>-9000</c:v>
                </c:pt>
                <c:pt idx="120">
                  <c:v>-8998.5</c:v>
                </c:pt>
                <c:pt idx="121">
                  <c:v>-8875.5</c:v>
                </c:pt>
                <c:pt idx="122">
                  <c:v>-8872.5</c:v>
                </c:pt>
                <c:pt idx="123">
                  <c:v>-8818</c:v>
                </c:pt>
                <c:pt idx="124">
                  <c:v>-8680.5</c:v>
                </c:pt>
                <c:pt idx="125">
                  <c:v>-8648</c:v>
                </c:pt>
                <c:pt idx="126">
                  <c:v>-8623</c:v>
                </c:pt>
                <c:pt idx="127">
                  <c:v>-8562.5</c:v>
                </c:pt>
                <c:pt idx="128">
                  <c:v>-8536</c:v>
                </c:pt>
                <c:pt idx="129">
                  <c:v>-8422</c:v>
                </c:pt>
                <c:pt idx="130">
                  <c:v>-8400</c:v>
                </c:pt>
                <c:pt idx="131">
                  <c:v>-8394.5</c:v>
                </c:pt>
                <c:pt idx="132">
                  <c:v>-8391</c:v>
                </c:pt>
                <c:pt idx="133">
                  <c:v>-8383.5</c:v>
                </c:pt>
                <c:pt idx="134">
                  <c:v>-8375</c:v>
                </c:pt>
                <c:pt idx="135">
                  <c:v>-8367.5</c:v>
                </c:pt>
                <c:pt idx="136">
                  <c:v>-8361.5</c:v>
                </c:pt>
                <c:pt idx="137">
                  <c:v>-8355.5</c:v>
                </c:pt>
                <c:pt idx="138">
                  <c:v>-8336.5</c:v>
                </c:pt>
                <c:pt idx="139">
                  <c:v>-8330.5</c:v>
                </c:pt>
                <c:pt idx="140">
                  <c:v>-8299.5</c:v>
                </c:pt>
                <c:pt idx="141">
                  <c:v>-8090</c:v>
                </c:pt>
                <c:pt idx="142">
                  <c:v>-7994</c:v>
                </c:pt>
                <c:pt idx="143">
                  <c:v>-7831.5</c:v>
                </c:pt>
                <c:pt idx="144">
                  <c:v>-7787</c:v>
                </c:pt>
                <c:pt idx="145">
                  <c:v>-7778.5</c:v>
                </c:pt>
                <c:pt idx="146">
                  <c:v>-7738.5</c:v>
                </c:pt>
                <c:pt idx="147">
                  <c:v>-7561</c:v>
                </c:pt>
                <c:pt idx="148">
                  <c:v>-7472.5</c:v>
                </c:pt>
                <c:pt idx="149">
                  <c:v>-7450.5</c:v>
                </c:pt>
                <c:pt idx="150">
                  <c:v>-7013</c:v>
                </c:pt>
                <c:pt idx="151">
                  <c:v>-6945.5</c:v>
                </c:pt>
                <c:pt idx="152">
                  <c:v>-6936.5</c:v>
                </c:pt>
                <c:pt idx="153">
                  <c:v>-6631</c:v>
                </c:pt>
                <c:pt idx="154">
                  <c:v>-6399</c:v>
                </c:pt>
                <c:pt idx="155">
                  <c:v>-6360.5</c:v>
                </c:pt>
                <c:pt idx="156">
                  <c:v>-6173</c:v>
                </c:pt>
                <c:pt idx="157">
                  <c:v>-5798</c:v>
                </c:pt>
                <c:pt idx="158">
                  <c:v>-5232.5</c:v>
                </c:pt>
                <c:pt idx="159">
                  <c:v>-3074.5</c:v>
                </c:pt>
                <c:pt idx="160">
                  <c:v>-3071.5</c:v>
                </c:pt>
                <c:pt idx="161">
                  <c:v>-3070</c:v>
                </c:pt>
                <c:pt idx="162">
                  <c:v>-3068.5</c:v>
                </c:pt>
                <c:pt idx="163">
                  <c:v>-2534</c:v>
                </c:pt>
                <c:pt idx="164">
                  <c:v>-2531</c:v>
                </c:pt>
                <c:pt idx="165">
                  <c:v>-2529.5</c:v>
                </c:pt>
                <c:pt idx="166">
                  <c:v>-2504.5</c:v>
                </c:pt>
                <c:pt idx="167">
                  <c:v>-50</c:v>
                </c:pt>
                <c:pt idx="168">
                  <c:v>0</c:v>
                </c:pt>
                <c:pt idx="169">
                  <c:v>0</c:v>
                </c:pt>
                <c:pt idx="170">
                  <c:v>28</c:v>
                </c:pt>
                <c:pt idx="171">
                  <c:v>44</c:v>
                </c:pt>
                <c:pt idx="172">
                  <c:v>1612</c:v>
                </c:pt>
                <c:pt idx="173">
                  <c:v>1613</c:v>
                </c:pt>
                <c:pt idx="174">
                  <c:v>2484</c:v>
                </c:pt>
                <c:pt idx="175">
                  <c:v>3282</c:v>
                </c:pt>
                <c:pt idx="176">
                  <c:v>3283.5</c:v>
                </c:pt>
                <c:pt idx="177">
                  <c:v>3283.5</c:v>
                </c:pt>
                <c:pt idx="178">
                  <c:v>3283.5</c:v>
                </c:pt>
                <c:pt idx="179">
                  <c:v>3336</c:v>
                </c:pt>
                <c:pt idx="180">
                  <c:v>3336</c:v>
                </c:pt>
                <c:pt idx="181">
                  <c:v>4000</c:v>
                </c:pt>
                <c:pt idx="182">
                  <c:v>4333.5</c:v>
                </c:pt>
                <c:pt idx="183">
                  <c:v>5016.5</c:v>
                </c:pt>
                <c:pt idx="184">
                  <c:v>5237</c:v>
                </c:pt>
                <c:pt idx="185">
                  <c:v>5426</c:v>
                </c:pt>
                <c:pt idx="186">
                  <c:v>5426</c:v>
                </c:pt>
                <c:pt idx="187">
                  <c:v>5510</c:v>
                </c:pt>
                <c:pt idx="188">
                  <c:v>7167</c:v>
                </c:pt>
                <c:pt idx="189">
                  <c:v>8456</c:v>
                </c:pt>
                <c:pt idx="190">
                  <c:v>8843</c:v>
                </c:pt>
                <c:pt idx="191">
                  <c:v>9098.5</c:v>
                </c:pt>
                <c:pt idx="192">
                  <c:v>9137</c:v>
                </c:pt>
                <c:pt idx="193">
                  <c:v>9137</c:v>
                </c:pt>
                <c:pt idx="194">
                  <c:v>9147</c:v>
                </c:pt>
                <c:pt idx="195">
                  <c:v>9147</c:v>
                </c:pt>
                <c:pt idx="196">
                  <c:v>9200.5</c:v>
                </c:pt>
                <c:pt idx="197">
                  <c:v>9200.5</c:v>
                </c:pt>
                <c:pt idx="198">
                  <c:v>9379</c:v>
                </c:pt>
                <c:pt idx="199">
                  <c:v>9438</c:v>
                </c:pt>
                <c:pt idx="200">
                  <c:v>9610</c:v>
                </c:pt>
                <c:pt idx="201">
                  <c:v>9610</c:v>
                </c:pt>
                <c:pt idx="202">
                  <c:v>9732</c:v>
                </c:pt>
                <c:pt idx="203">
                  <c:v>9732</c:v>
                </c:pt>
                <c:pt idx="204">
                  <c:v>9778.5</c:v>
                </c:pt>
                <c:pt idx="205">
                  <c:v>10752</c:v>
                </c:pt>
                <c:pt idx="206">
                  <c:v>10789</c:v>
                </c:pt>
                <c:pt idx="207">
                  <c:v>11029.5</c:v>
                </c:pt>
                <c:pt idx="208">
                  <c:v>11071</c:v>
                </c:pt>
                <c:pt idx="209">
                  <c:v>11311.5</c:v>
                </c:pt>
                <c:pt idx="210">
                  <c:v>11312</c:v>
                </c:pt>
                <c:pt idx="211">
                  <c:v>11638</c:v>
                </c:pt>
                <c:pt idx="212">
                  <c:v>11941</c:v>
                </c:pt>
                <c:pt idx="213">
                  <c:v>12184.5</c:v>
                </c:pt>
                <c:pt idx="214">
                  <c:v>12190.5</c:v>
                </c:pt>
                <c:pt idx="215">
                  <c:v>12458</c:v>
                </c:pt>
                <c:pt idx="216">
                  <c:v>13023.5</c:v>
                </c:pt>
                <c:pt idx="217">
                  <c:v>14107.5</c:v>
                </c:pt>
                <c:pt idx="218">
                  <c:v>14118</c:v>
                </c:pt>
                <c:pt idx="219">
                  <c:v>14140</c:v>
                </c:pt>
              </c:numCache>
            </c:numRef>
          </c:xVal>
          <c:yVal>
            <c:numRef>
              <c:f>Active!$L$21:$L$994</c:f>
              <c:numCache>
                <c:formatCode>General</c:formatCode>
                <c:ptCount val="97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627-4894-B6D7-9D3736743D34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xVal>
            <c:numRef>
              <c:f>Active!$F$21:$F$994</c:f>
              <c:numCache>
                <c:formatCode>General</c:formatCode>
                <c:ptCount val="974"/>
                <c:pt idx="0">
                  <c:v>-19632.5</c:v>
                </c:pt>
                <c:pt idx="1">
                  <c:v>-19310.5</c:v>
                </c:pt>
                <c:pt idx="2">
                  <c:v>-19077</c:v>
                </c:pt>
                <c:pt idx="3">
                  <c:v>-18948</c:v>
                </c:pt>
                <c:pt idx="4">
                  <c:v>-18927.5</c:v>
                </c:pt>
                <c:pt idx="5">
                  <c:v>-18751</c:v>
                </c:pt>
                <c:pt idx="6">
                  <c:v>-18547</c:v>
                </c:pt>
                <c:pt idx="7">
                  <c:v>-18533.5</c:v>
                </c:pt>
                <c:pt idx="8">
                  <c:v>-18519</c:v>
                </c:pt>
                <c:pt idx="9">
                  <c:v>-18461.5</c:v>
                </c:pt>
                <c:pt idx="10">
                  <c:v>-18338.5</c:v>
                </c:pt>
                <c:pt idx="11">
                  <c:v>-18313.5</c:v>
                </c:pt>
                <c:pt idx="12">
                  <c:v>-18306</c:v>
                </c:pt>
                <c:pt idx="13">
                  <c:v>-18282.5</c:v>
                </c:pt>
                <c:pt idx="14">
                  <c:v>-18257.5</c:v>
                </c:pt>
                <c:pt idx="15">
                  <c:v>-18176.5</c:v>
                </c:pt>
                <c:pt idx="16">
                  <c:v>-18080</c:v>
                </c:pt>
                <c:pt idx="17">
                  <c:v>-18030</c:v>
                </c:pt>
                <c:pt idx="18">
                  <c:v>-17752.5</c:v>
                </c:pt>
                <c:pt idx="19">
                  <c:v>-17508.5</c:v>
                </c:pt>
                <c:pt idx="20">
                  <c:v>-17474</c:v>
                </c:pt>
                <c:pt idx="21">
                  <c:v>-17395</c:v>
                </c:pt>
                <c:pt idx="22">
                  <c:v>-16919.5</c:v>
                </c:pt>
                <c:pt idx="23">
                  <c:v>-16908</c:v>
                </c:pt>
                <c:pt idx="24">
                  <c:v>-16825.5</c:v>
                </c:pt>
                <c:pt idx="25">
                  <c:v>-16617</c:v>
                </c:pt>
                <c:pt idx="26">
                  <c:v>-16608</c:v>
                </c:pt>
                <c:pt idx="27">
                  <c:v>-16559.5</c:v>
                </c:pt>
                <c:pt idx="28">
                  <c:v>-16527</c:v>
                </c:pt>
                <c:pt idx="29">
                  <c:v>-16420</c:v>
                </c:pt>
                <c:pt idx="30">
                  <c:v>-16404</c:v>
                </c:pt>
                <c:pt idx="31">
                  <c:v>-16401</c:v>
                </c:pt>
                <c:pt idx="32">
                  <c:v>-15243.5</c:v>
                </c:pt>
                <c:pt idx="33">
                  <c:v>-15240.5</c:v>
                </c:pt>
                <c:pt idx="34">
                  <c:v>-15202</c:v>
                </c:pt>
                <c:pt idx="35">
                  <c:v>-14996.5</c:v>
                </c:pt>
                <c:pt idx="36">
                  <c:v>-14971.5</c:v>
                </c:pt>
                <c:pt idx="37">
                  <c:v>-14870</c:v>
                </c:pt>
                <c:pt idx="38">
                  <c:v>-14820</c:v>
                </c:pt>
                <c:pt idx="39">
                  <c:v>-14797</c:v>
                </c:pt>
                <c:pt idx="40">
                  <c:v>-14773.5</c:v>
                </c:pt>
                <c:pt idx="41">
                  <c:v>-14741</c:v>
                </c:pt>
                <c:pt idx="42">
                  <c:v>-14689.5</c:v>
                </c:pt>
                <c:pt idx="43">
                  <c:v>-14513.5</c:v>
                </c:pt>
                <c:pt idx="44">
                  <c:v>-14481</c:v>
                </c:pt>
                <c:pt idx="45">
                  <c:v>-14435.5</c:v>
                </c:pt>
                <c:pt idx="46">
                  <c:v>-14395.5</c:v>
                </c:pt>
                <c:pt idx="47">
                  <c:v>-14387</c:v>
                </c:pt>
                <c:pt idx="48">
                  <c:v>-14236</c:v>
                </c:pt>
                <c:pt idx="49">
                  <c:v>-14209.5</c:v>
                </c:pt>
                <c:pt idx="50">
                  <c:v>-14141.5</c:v>
                </c:pt>
                <c:pt idx="51">
                  <c:v>-14066.5</c:v>
                </c:pt>
                <c:pt idx="52">
                  <c:v>-13949.5</c:v>
                </c:pt>
                <c:pt idx="53">
                  <c:v>-13884.5</c:v>
                </c:pt>
                <c:pt idx="54">
                  <c:v>-13864</c:v>
                </c:pt>
                <c:pt idx="55">
                  <c:v>-13836</c:v>
                </c:pt>
                <c:pt idx="56">
                  <c:v>-13815.5</c:v>
                </c:pt>
                <c:pt idx="57">
                  <c:v>-13614.5</c:v>
                </c:pt>
                <c:pt idx="58">
                  <c:v>-13604</c:v>
                </c:pt>
                <c:pt idx="59">
                  <c:v>-13496.5</c:v>
                </c:pt>
                <c:pt idx="60">
                  <c:v>-13403</c:v>
                </c:pt>
                <c:pt idx="61">
                  <c:v>-13350</c:v>
                </c:pt>
                <c:pt idx="62">
                  <c:v>-13032.5</c:v>
                </c:pt>
                <c:pt idx="63">
                  <c:v>-12499.5</c:v>
                </c:pt>
                <c:pt idx="64">
                  <c:v>-12473</c:v>
                </c:pt>
                <c:pt idx="65">
                  <c:v>-12471.5</c:v>
                </c:pt>
                <c:pt idx="66">
                  <c:v>-12465.5</c:v>
                </c:pt>
                <c:pt idx="67">
                  <c:v>-12448</c:v>
                </c:pt>
                <c:pt idx="68">
                  <c:v>-12442</c:v>
                </c:pt>
                <c:pt idx="69">
                  <c:v>-12440.5</c:v>
                </c:pt>
                <c:pt idx="70">
                  <c:v>-12418.5</c:v>
                </c:pt>
                <c:pt idx="71">
                  <c:v>-12395</c:v>
                </c:pt>
                <c:pt idx="72">
                  <c:v>-12381.5</c:v>
                </c:pt>
                <c:pt idx="73">
                  <c:v>-12219</c:v>
                </c:pt>
                <c:pt idx="74">
                  <c:v>-12155.5</c:v>
                </c:pt>
                <c:pt idx="75">
                  <c:v>-11954.5</c:v>
                </c:pt>
                <c:pt idx="76">
                  <c:v>-11891</c:v>
                </c:pt>
                <c:pt idx="77">
                  <c:v>-11641.5</c:v>
                </c:pt>
                <c:pt idx="78">
                  <c:v>-11440.5</c:v>
                </c:pt>
                <c:pt idx="79">
                  <c:v>-11437.5</c:v>
                </c:pt>
                <c:pt idx="80">
                  <c:v>-11421.5</c:v>
                </c:pt>
                <c:pt idx="81">
                  <c:v>-11111.5</c:v>
                </c:pt>
                <c:pt idx="82">
                  <c:v>-11107</c:v>
                </c:pt>
                <c:pt idx="83">
                  <c:v>-11027.5</c:v>
                </c:pt>
                <c:pt idx="84">
                  <c:v>-11023</c:v>
                </c:pt>
                <c:pt idx="85">
                  <c:v>-10822</c:v>
                </c:pt>
                <c:pt idx="86">
                  <c:v>-10811</c:v>
                </c:pt>
                <c:pt idx="87">
                  <c:v>-10785</c:v>
                </c:pt>
                <c:pt idx="88">
                  <c:v>-10785</c:v>
                </c:pt>
                <c:pt idx="89">
                  <c:v>-10785</c:v>
                </c:pt>
                <c:pt idx="90">
                  <c:v>-10785</c:v>
                </c:pt>
                <c:pt idx="91">
                  <c:v>-10738</c:v>
                </c:pt>
                <c:pt idx="92">
                  <c:v>-10634</c:v>
                </c:pt>
                <c:pt idx="93">
                  <c:v>-10630.5</c:v>
                </c:pt>
                <c:pt idx="94">
                  <c:v>-10588.5</c:v>
                </c:pt>
                <c:pt idx="95">
                  <c:v>-10587</c:v>
                </c:pt>
                <c:pt idx="96">
                  <c:v>-10540</c:v>
                </c:pt>
                <c:pt idx="97">
                  <c:v>-10535.5</c:v>
                </c:pt>
                <c:pt idx="98">
                  <c:v>-10531</c:v>
                </c:pt>
                <c:pt idx="99">
                  <c:v>-10431</c:v>
                </c:pt>
                <c:pt idx="100">
                  <c:v>-10303.5</c:v>
                </c:pt>
                <c:pt idx="101">
                  <c:v>-10283</c:v>
                </c:pt>
                <c:pt idx="102">
                  <c:v>-10250</c:v>
                </c:pt>
                <c:pt idx="103">
                  <c:v>-9989</c:v>
                </c:pt>
                <c:pt idx="104">
                  <c:v>-9981.5</c:v>
                </c:pt>
                <c:pt idx="105">
                  <c:v>-9938.5</c:v>
                </c:pt>
                <c:pt idx="106">
                  <c:v>-9919.5</c:v>
                </c:pt>
                <c:pt idx="107">
                  <c:v>-9789.5</c:v>
                </c:pt>
                <c:pt idx="108">
                  <c:v>-9540.5</c:v>
                </c:pt>
                <c:pt idx="109">
                  <c:v>-9470.5</c:v>
                </c:pt>
                <c:pt idx="110">
                  <c:v>-9401</c:v>
                </c:pt>
                <c:pt idx="111">
                  <c:v>-9358.5</c:v>
                </c:pt>
                <c:pt idx="112">
                  <c:v>-9272</c:v>
                </c:pt>
                <c:pt idx="113">
                  <c:v>-9270.5</c:v>
                </c:pt>
                <c:pt idx="114">
                  <c:v>-9138.5</c:v>
                </c:pt>
                <c:pt idx="115">
                  <c:v>-9116</c:v>
                </c:pt>
                <c:pt idx="116">
                  <c:v>-9116</c:v>
                </c:pt>
                <c:pt idx="117">
                  <c:v>-9116</c:v>
                </c:pt>
                <c:pt idx="118">
                  <c:v>-9067.5</c:v>
                </c:pt>
                <c:pt idx="119">
                  <c:v>-9000</c:v>
                </c:pt>
                <c:pt idx="120">
                  <c:v>-8998.5</c:v>
                </c:pt>
                <c:pt idx="121">
                  <c:v>-8875.5</c:v>
                </c:pt>
                <c:pt idx="122">
                  <c:v>-8872.5</c:v>
                </c:pt>
                <c:pt idx="123">
                  <c:v>-8818</c:v>
                </c:pt>
                <c:pt idx="124">
                  <c:v>-8680.5</c:v>
                </c:pt>
                <c:pt idx="125">
                  <c:v>-8648</c:v>
                </c:pt>
                <c:pt idx="126">
                  <c:v>-8623</c:v>
                </c:pt>
                <c:pt idx="127">
                  <c:v>-8562.5</c:v>
                </c:pt>
                <c:pt idx="128">
                  <c:v>-8536</c:v>
                </c:pt>
                <c:pt idx="129">
                  <c:v>-8422</c:v>
                </c:pt>
                <c:pt idx="130">
                  <c:v>-8400</c:v>
                </c:pt>
                <c:pt idx="131">
                  <c:v>-8394.5</c:v>
                </c:pt>
                <c:pt idx="132">
                  <c:v>-8391</c:v>
                </c:pt>
                <c:pt idx="133">
                  <c:v>-8383.5</c:v>
                </c:pt>
                <c:pt idx="134">
                  <c:v>-8375</c:v>
                </c:pt>
                <c:pt idx="135">
                  <c:v>-8367.5</c:v>
                </c:pt>
                <c:pt idx="136">
                  <c:v>-8361.5</c:v>
                </c:pt>
                <c:pt idx="137">
                  <c:v>-8355.5</c:v>
                </c:pt>
                <c:pt idx="138">
                  <c:v>-8336.5</c:v>
                </c:pt>
                <c:pt idx="139">
                  <c:v>-8330.5</c:v>
                </c:pt>
                <c:pt idx="140">
                  <c:v>-8299.5</c:v>
                </c:pt>
                <c:pt idx="141">
                  <c:v>-8090</c:v>
                </c:pt>
                <c:pt idx="142">
                  <c:v>-7994</c:v>
                </c:pt>
                <c:pt idx="143">
                  <c:v>-7831.5</c:v>
                </c:pt>
                <c:pt idx="144">
                  <c:v>-7787</c:v>
                </c:pt>
                <c:pt idx="145">
                  <c:v>-7778.5</c:v>
                </c:pt>
                <c:pt idx="146">
                  <c:v>-7738.5</c:v>
                </c:pt>
                <c:pt idx="147">
                  <c:v>-7561</c:v>
                </c:pt>
                <c:pt idx="148">
                  <c:v>-7472.5</c:v>
                </c:pt>
                <c:pt idx="149">
                  <c:v>-7450.5</c:v>
                </c:pt>
                <c:pt idx="150">
                  <c:v>-7013</c:v>
                </c:pt>
                <c:pt idx="151">
                  <c:v>-6945.5</c:v>
                </c:pt>
                <c:pt idx="152">
                  <c:v>-6936.5</c:v>
                </c:pt>
                <c:pt idx="153">
                  <c:v>-6631</c:v>
                </c:pt>
                <c:pt idx="154">
                  <c:v>-6399</c:v>
                </c:pt>
                <c:pt idx="155">
                  <c:v>-6360.5</c:v>
                </c:pt>
                <c:pt idx="156">
                  <c:v>-6173</c:v>
                </c:pt>
                <c:pt idx="157">
                  <c:v>-5798</c:v>
                </c:pt>
                <c:pt idx="158">
                  <c:v>-5232.5</c:v>
                </c:pt>
                <c:pt idx="159">
                  <c:v>-3074.5</c:v>
                </c:pt>
                <c:pt idx="160">
                  <c:v>-3071.5</c:v>
                </c:pt>
                <c:pt idx="161">
                  <c:v>-3070</c:v>
                </c:pt>
                <c:pt idx="162">
                  <c:v>-3068.5</c:v>
                </c:pt>
                <c:pt idx="163">
                  <c:v>-2534</c:v>
                </c:pt>
                <c:pt idx="164">
                  <c:v>-2531</c:v>
                </c:pt>
                <c:pt idx="165">
                  <c:v>-2529.5</c:v>
                </c:pt>
                <c:pt idx="166">
                  <c:v>-2504.5</c:v>
                </c:pt>
                <c:pt idx="167">
                  <c:v>-50</c:v>
                </c:pt>
                <c:pt idx="168">
                  <c:v>0</c:v>
                </c:pt>
                <c:pt idx="169">
                  <c:v>0</c:v>
                </c:pt>
                <c:pt idx="170">
                  <c:v>28</c:v>
                </c:pt>
                <c:pt idx="171">
                  <c:v>44</c:v>
                </c:pt>
                <c:pt idx="172">
                  <c:v>1612</c:v>
                </c:pt>
                <c:pt idx="173">
                  <c:v>1613</c:v>
                </c:pt>
                <c:pt idx="174">
                  <c:v>2484</c:v>
                </c:pt>
                <c:pt idx="175">
                  <c:v>3282</c:v>
                </c:pt>
                <c:pt idx="176">
                  <c:v>3283.5</c:v>
                </c:pt>
                <c:pt idx="177">
                  <c:v>3283.5</c:v>
                </c:pt>
                <c:pt idx="178">
                  <c:v>3283.5</c:v>
                </c:pt>
                <c:pt idx="179">
                  <c:v>3336</c:v>
                </c:pt>
                <c:pt idx="180">
                  <c:v>3336</c:v>
                </c:pt>
                <c:pt idx="181">
                  <c:v>4000</c:v>
                </c:pt>
                <c:pt idx="182">
                  <c:v>4333.5</c:v>
                </c:pt>
                <c:pt idx="183">
                  <c:v>5016.5</c:v>
                </c:pt>
                <c:pt idx="184">
                  <c:v>5237</c:v>
                </c:pt>
                <c:pt idx="185">
                  <c:v>5426</c:v>
                </c:pt>
                <c:pt idx="186">
                  <c:v>5426</c:v>
                </c:pt>
                <c:pt idx="187">
                  <c:v>5510</c:v>
                </c:pt>
                <c:pt idx="188">
                  <c:v>7167</c:v>
                </c:pt>
                <c:pt idx="189">
                  <c:v>8456</c:v>
                </c:pt>
                <c:pt idx="190">
                  <c:v>8843</c:v>
                </c:pt>
                <c:pt idx="191">
                  <c:v>9098.5</c:v>
                </c:pt>
                <c:pt idx="192">
                  <c:v>9137</c:v>
                </c:pt>
                <c:pt idx="193">
                  <c:v>9137</c:v>
                </c:pt>
                <c:pt idx="194">
                  <c:v>9147</c:v>
                </c:pt>
                <c:pt idx="195">
                  <c:v>9147</c:v>
                </c:pt>
                <c:pt idx="196">
                  <c:v>9200.5</c:v>
                </c:pt>
                <c:pt idx="197">
                  <c:v>9200.5</c:v>
                </c:pt>
                <c:pt idx="198">
                  <c:v>9379</c:v>
                </c:pt>
                <c:pt idx="199">
                  <c:v>9438</c:v>
                </c:pt>
                <c:pt idx="200">
                  <c:v>9610</c:v>
                </c:pt>
                <c:pt idx="201">
                  <c:v>9610</c:v>
                </c:pt>
                <c:pt idx="202">
                  <c:v>9732</c:v>
                </c:pt>
                <c:pt idx="203">
                  <c:v>9732</c:v>
                </c:pt>
                <c:pt idx="204">
                  <c:v>9778.5</c:v>
                </c:pt>
                <c:pt idx="205">
                  <c:v>10752</c:v>
                </c:pt>
                <c:pt idx="206">
                  <c:v>10789</c:v>
                </c:pt>
                <c:pt idx="207">
                  <c:v>11029.5</c:v>
                </c:pt>
                <c:pt idx="208">
                  <c:v>11071</c:v>
                </c:pt>
                <c:pt idx="209">
                  <c:v>11311.5</c:v>
                </c:pt>
                <c:pt idx="210">
                  <c:v>11312</c:v>
                </c:pt>
                <c:pt idx="211">
                  <c:v>11638</c:v>
                </c:pt>
                <c:pt idx="212">
                  <c:v>11941</c:v>
                </c:pt>
                <c:pt idx="213">
                  <c:v>12184.5</c:v>
                </c:pt>
                <c:pt idx="214">
                  <c:v>12190.5</c:v>
                </c:pt>
                <c:pt idx="215">
                  <c:v>12458</c:v>
                </c:pt>
                <c:pt idx="216">
                  <c:v>13023.5</c:v>
                </c:pt>
                <c:pt idx="217">
                  <c:v>14107.5</c:v>
                </c:pt>
                <c:pt idx="218">
                  <c:v>14118</c:v>
                </c:pt>
                <c:pt idx="219">
                  <c:v>14140</c:v>
                </c:pt>
              </c:numCache>
            </c:numRef>
          </c:xVal>
          <c:yVal>
            <c:numRef>
              <c:f>Active!$M$21:$M$994</c:f>
              <c:numCache>
                <c:formatCode>General</c:formatCode>
                <c:ptCount val="97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627-4894-B6D7-9D3736743D34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Active!$F$21:$F$994</c:f>
              <c:numCache>
                <c:formatCode>General</c:formatCode>
                <c:ptCount val="974"/>
                <c:pt idx="0">
                  <c:v>-19632.5</c:v>
                </c:pt>
                <c:pt idx="1">
                  <c:v>-19310.5</c:v>
                </c:pt>
                <c:pt idx="2">
                  <c:v>-19077</c:v>
                </c:pt>
                <c:pt idx="3">
                  <c:v>-18948</c:v>
                </c:pt>
                <c:pt idx="4">
                  <c:v>-18927.5</c:v>
                </c:pt>
                <c:pt idx="5">
                  <c:v>-18751</c:v>
                </c:pt>
                <c:pt idx="6">
                  <c:v>-18547</c:v>
                </c:pt>
                <c:pt idx="7">
                  <c:v>-18533.5</c:v>
                </c:pt>
                <c:pt idx="8">
                  <c:v>-18519</c:v>
                </c:pt>
                <c:pt idx="9">
                  <c:v>-18461.5</c:v>
                </c:pt>
                <c:pt idx="10">
                  <c:v>-18338.5</c:v>
                </c:pt>
                <c:pt idx="11">
                  <c:v>-18313.5</c:v>
                </c:pt>
                <c:pt idx="12">
                  <c:v>-18306</c:v>
                </c:pt>
                <c:pt idx="13">
                  <c:v>-18282.5</c:v>
                </c:pt>
                <c:pt idx="14">
                  <c:v>-18257.5</c:v>
                </c:pt>
                <c:pt idx="15">
                  <c:v>-18176.5</c:v>
                </c:pt>
                <c:pt idx="16">
                  <c:v>-18080</c:v>
                </c:pt>
                <c:pt idx="17">
                  <c:v>-18030</c:v>
                </c:pt>
                <c:pt idx="18">
                  <c:v>-17752.5</c:v>
                </c:pt>
                <c:pt idx="19">
                  <c:v>-17508.5</c:v>
                </c:pt>
                <c:pt idx="20">
                  <c:v>-17474</c:v>
                </c:pt>
                <c:pt idx="21">
                  <c:v>-17395</c:v>
                </c:pt>
                <c:pt idx="22">
                  <c:v>-16919.5</c:v>
                </c:pt>
                <c:pt idx="23">
                  <c:v>-16908</c:v>
                </c:pt>
                <c:pt idx="24">
                  <c:v>-16825.5</c:v>
                </c:pt>
                <c:pt idx="25">
                  <c:v>-16617</c:v>
                </c:pt>
                <c:pt idx="26">
                  <c:v>-16608</c:v>
                </c:pt>
                <c:pt idx="27">
                  <c:v>-16559.5</c:v>
                </c:pt>
                <c:pt idx="28">
                  <c:v>-16527</c:v>
                </c:pt>
                <c:pt idx="29">
                  <c:v>-16420</c:v>
                </c:pt>
                <c:pt idx="30">
                  <c:v>-16404</c:v>
                </c:pt>
                <c:pt idx="31">
                  <c:v>-16401</c:v>
                </c:pt>
                <c:pt idx="32">
                  <c:v>-15243.5</c:v>
                </c:pt>
                <c:pt idx="33">
                  <c:v>-15240.5</c:v>
                </c:pt>
                <c:pt idx="34">
                  <c:v>-15202</c:v>
                </c:pt>
                <c:pt idx="35">
                  <c:v>-14996.5</c:v>
                </c:pt>
                <c:pt idx="36">
                  <c:v>-14971.5</c:v>
                </c:pt>
                <c:pt idx="37">
                  <c:v>-14870</c:v>
                </c:pt>
                <c:pt idx="38">
                  <c:v>-14820</c:v>
                </c:pt>
                <c:pt idx="39">
                  <c:v>-14797</c:v>
                </c:pt>
                <c:pt idx="40">
                  <c:v>-14773.5</c:v>
                </c:pt>
                <c:pt idx="41">
                  <c:v>-14741</c:v>
                </c:pt>
                <c:pt idx="42">
                  <c:v>-14689.5</c:v>
                </c:pt>
                <c:pt idx="43">
                  <c:v>-14513.5</c:v>
                </c:pt>
                <c:pt idx="44">
                  <c:v>-14481</c:v>
                </c:pt>
                <c:pt idx="45">
                  <c:v>-14435.5</c:v>
                </c:pt>
                <c:pt idx="46">
                  <c:v>-14395.5</c:v>
                </c:pt>
                <c:pt idx="47">
                  <c:v>-14387</c:v>
                </c:pt>
                <c:pt idx="48">
                  <c:v>-14236</c:v>
                </c:pt>
                <c:pt idx="49">
                  <c:v>-14209.5</c:v>
                </c:pt>
                <c:pt idx="50">
                  <c:v>-14141.5</c:v>
                </c:pt>
                <c:pt idx="51">
                  <c:v>-14066.5</c:v>
                </c:pt>
                <c:pt idx="52">
                  <c:v>-13949.5</c:v>
                </c:pt>
                <c:pt idx="53">
                  <c:v>-13884.5</c:v>
                </c:pt>
                <c:pt idx="54">
                  <c:v>-13864</c:v>
                </c:pt>
                <c:pt idx="55">
                  <c:v>-13836</c:v>
                </c:pt>
                <c:pt idx="56">
                  <c:v>-13815.5</c:v>
                </c:pt>
                <c:pt idx="57">
                  <c:v>-13614.5</c:v>
                </c:pt>
                <c:pt idx="58">
                  <c:v>-13604</c:v>
                </c:pt>
                <c:pt idx="59">
                  <c:v>-13496.5</c:v>
                </c:pt>
                <c:pt idx="60">
                  <c:v>-13403</c:v>
                </c:pt>
                <c:pt idx="61">
                  <c:v>-13350</c:v>
                </c:pt>
                <c:pt idx="62">
                  <c:v>-13032.5</c:v>
                </c:pt>
                <c:pt idx="63">
                  <c:v>-12499.5</c:v>
                </c:pt>
                <c:pt idx="64">
                  <c:v>-12473</c:v>
                </c:pt>
                <c:pt idx="65">
                  <c:v>-12471.5</c:v>
                </c:pt>
                <c:pt idx="66">
                  <c:v>-12465.5</c:v>
                </c:pt>
                <c:pt idx="67">
                  <c:v>-12448</c:v>
                </c:pt>
                <c:pt idx="68">
                  <c:v>-12442</c:v>
                </c:pt>
                <c:pt idx="69">
                  <c:v>-12440.5</c:v>
                </c:pt>
                <c:pt idx="70">
                  <c:v>-12418.5</c:v>
                </c:pt>
                <c:pt idx="71">
                  <c:v>-12395</c:v>
                </c:pt>
                <c:pt idx="72">
                  <c:v>-12381.5</c:v>
                </c:pt>
                <c:pt idx="73">
                  <c:v>-12219</c:v>
                </c:pt>
                <c:pt idx="74">
                  <c:v>-12155.5</c:v>
                </c:pt>
                <c:pt idx="75">
                  <c:v>-11954.5</c:v>
                </c:pt>
                <c:pt idx="76">
                  <c:v>-11891</c:v>
                </c:pt>
                <c:pt idx="77">
                  <c:v>-11641.5</c:v>
                </c:pt>
                <c:pt idx="78">
                  <c:v>-11440.5</c:v>
                </c:pt>
                <c:pt idx="79">
                  <c:v>-11437.5</c:v>
                </c:pt>
                <c:pt idx="80">
                  <c:v>-11421.5</c:v>
                </c:pt>
                <c:pt idx="81">
                  <c:v>-11111.5</c:v>
                </c:pt>
                <c:pt idx="82">
                  <c:v>-11107</c:v>
                </c:pt>
                <c:pt idx="83">
                  <c:v>-11027.5</c:v>
                </c:pt>
                <c:pt idx="84">
                  <c:v>-11023</c:v>
                </c:pt>
                <c:pt idx="85">
                  <c:v>-10822</c:v>
                </c:pt>
                <c:pt idx="86">
                  <c:v>-10811</c:v>
                </c:pt>
                <c:pt idx="87">
                  <c:v>-10785</c:v>
                </c:pt>
                <c:pt idx="88">
                  <c:v>-10785</c:v>
                </c:pt>
                <c:pt idx="89">
                  <c:v>-10785</c:v>
                </c:pt>
                <c:pt idx="90">
                  <c:v>-10785</c:v>
                </c:pt>
                <c:pt idx="91">
                  <c:v>-10738</c:v>
                </c:pt>
                <c:pt idx="92">
                  <c:v>-10634</c:v>
                </c:pt>
                <c:pt idx="93">
                  <c:v>-10630.5</c:v>
                </c:pt>
                <c:pt idx="94">
                  <c:v>-10588.5</c:v>
                </c:pt>
                <c:pt idx="95">
                  <c:v>-10587</c:v>
                </c:pt>
                <c:pt idx="96">
                  <c:v>-10540</c:v>
                </c:pt>
                <c:pt idx="97">
                  <c:v>-10535.5</c:v>
                </c:pt>
                <c:pt idx="98">
                  <c:v>-10531</c:v>
                </c:pt>
                <c:pt idx="99">
                  <c:v>-10431</c:v>
                </c:pt>
                <c:pt idx="100">
                  <c:v>-10303.5</c:v>
                </c:pt>
                <c:pt idx="101">
                  <c:v>-10283</c:v>
                </c:pt>
                <c:pt idx="102">
                  <c:v>-10250</c:v>
                </c:pt>
                <c:pt idx="103">
                  <c:v>-9989</c:v>
                </c:pt>
                <c:pt idx="104">
                  <c:v>-9981.5</c:v>
                </c:pt>
                <c:pt idx="105">
                  <c:v>-9938.5</c:v>
                </c:pt>
                <c:pt idx="106">
                  <c:v>-9919.5</c:v>
                </c:pt>
                <c:pt idx="107">
                  <c:v>-9789.5</c:v>
                </c:pt>
                <c:pt idx="108">
                  <c:v>-9540.5</c:v>
                </c:pt>
                <c:pt idx="109">
                  <c:v>-9470.5</c:v>
                </c:pt>
                <c:pt idx="110">
                  <c:v>-9401</c:v>
                </c:pt>
                <c:pt idx="111">
                  <c:v>-9358.5</c:v>
                </c:pt>
                <c:pt idx="112">
                  <c:v>-9272</c:v>
                </c:pt>
                <c:pt idx="113">
                  <c:v>-9270.5</c:v>
                </c:pt>
                <c:pt idx="114">
                  <c:v>-9138.5</c:v>
                </c:pt>
                <c:pt idx="115">
                  <c:v>-9116</c:v>
                </c:pt>
                <c:pt idx="116">
                  <c:v>-9116</c:v>
                </c:pt>
                <c:pt idx="117">
                  <c:v>-9116</c:v>
                </c:pt>
                <c:pt idx="118">
                  <c:v>-9067.5</c:v>
                </c:pt>
                <c:pt idx="119">
                  <c:v>-9000</c:v>
                </c:pt>
                <c:pt idx="120">
                  <c:v>-8998.5</c:v>
                </c:pt>
                <c:pt idx="121">
                  <c:v>-8875.5</c:v>
                </c:pt>
                <c:pt idx="122">
                  <c:v>-8872.5</c:v>
                </c:pt>
                <c:pt idx="123">
                  <c:v>-8818</c:v>
                </c:pt>
                <c:pt idx="124">
                  <c:v>-8680.5</c:v>
                </c:pt>
                <c:pt idx="125">
                  <c:v>-8648</c:v>
                </c:pt>
                <c:pt idx="126">
                  <c:v>-8623</c:v>
                </c:pt>
                <c:pt idx="127">
                  <c:v>-8562.5</c:v>
                </c:pt>
                <c:pt idx="128">
                  <c:v>-8536</c:v>
                </c:pt>
                <c:pt idx="129">
                  <c:v>-8422</c:v>
                </c:pt>
                <c:pt idx="130">
                  <c:v>-8400</c:v>
                </c:pt>
                <c:pt idx="131">
                  <c:v>-8394.5</c:v>
                </c:pt>
                <c:pt idx="132">
                  <c:v>-8391</c:v>
                </c:pt>
                <c:pt idx="133">
                  <c:v>-8383.5</c:v>
                </c:pt>
                <c:pt idx="134">
                  <c:v>-8375</c:v>
                </c:pt>
                <c:pt idx="135">
                  <c:v>-8367.5</c:v>
                </c:pt>
                <c:pt idx="136">
                  <c:v>-8361.5</c:v>
                </c:pt>
                <c:pt idx="137">
                  <c:v>-8355.5</c:v>
                </c:pt>
                <c:pt idx="138">
                  <c:v>-8336.5</c:v>
                </c:pt>
                <c:pt idx="139">
                  <c:v>-8330.5</c:v>
                </c:pt>
                <c:pt idx="140">
                  <c:v>-8299.5</c:v>
                </c:pt>
                <c:pt idx="141">
                  <c:v>-8090</c:v>
                </c:pt>
                <c:pt idx="142">
                  <c:v>-7994</c:v>
                </c:pt>
                <c:pt idx="143">
                  <c:v>-7831.5</c:v>
                </c:pt>
                <c:pt idx="144">
                  <c:v>-7787</c:v>
                </c:pt>
                <c:pt idx="145">
                  <c:v>-7778.5</c:v>
                </c:pt>
                <c:pt idx="146">
                  <c:v>-7738.5</c:v>
                </c:pt>
                <c:pt idx="147">
                  <c:v>-7561</c:v>
                </c:pt>
                <c:pt idx="148">
                  <c:v>-7472.5</c:v>
                </c:pt>
                <c:pt idx="149">
                  <c:v>-7450.5</c:v>
                </c:pt>
                <c:pt idx="150">
                  <c:v>-7013</c:v>
                </c:pt>
                <c:pt idx="151">
                  <c:v>-6945.5</c:v>
                </c:pt>
                <c:pt idx="152">
                  <c:v>-6936.5</c:v>
                </c:pt>
                <c:pt idx="153">
                  <c:v>-6631</c:v>
                </c:pt>
                <c:pt idx="154">
                  <c:v>-6399</c:v>
                </c:pt>
                <c:pt idx="155">
                  <c:v>-6360.5</c:v>
                </c:pt>
                <c:pt idx="156">
                  <c:v>-6173</c:v>
                </c:pt>
                <c:pt idx="157">
                  <c:v>-5798</c:v>
                </c:pt>
                <c:pt idx="158">
                  <c:v>-5232.5</c:v>
                </c:pt>
                <c:pt idx="159">
                  <c:v>-3074.5</c:v>
                </c:pt>
                <c:pt idx="160">
                  <c:v>-3071.5</c:v>
                </c:pt>
                <c:pt idx="161">
                  <c:v>-3070</c:v>
                </c:pt>
                <c:pt idx="162">
                  <c:v>-3068.5</c:v>
                </c:pt>
                <c:pt idx="163">
                  <c:v>-2534</c:v>
                </c:pt>
                <c:pt idx="164">
                  <c:v>-2531</c:v>
                </c:pt>
                <c:pt idx="165">
                  <c:v>-2529.5</c:v>
                </c:pt>
                <c:pt idx="166">
                  <c:v>-2504.5</c:v>
                </c:pt>
                <c:pt idx="167">
                  <c:v>-50</c:v>
                </c:pt>
                <c:pt idx="168">
                  <c:v>0</c:v>
                </c:pt>
                <c:pt idx="169">
                  <c:v>0</c:v>
                </c:pt>
                <c:pt idx="170">
                  <c:v>28</c:v>
                </c:pt>
                <c:pt idx="171">
                  <c:v>44</c:v>
                </c:pt>
                <c:pt idx="172">
                  <c:v>1612</c:v>
                </c:pt>
                <c:pt idx="173">
                  <c:v>1613</c:v>
                </c:pt>
                <c:pt idx="174">
                  <c:v>2484</c:v>
                </c:pt>
                <c:pt idx="175">
                  <c:v>3282</c:v>
                </c:pt>
                <c:pt idx="176">
                  <c:v>3283.5</c:v>
                </c:pt>
                <c:pt idx="177">
                  <c:v>3283.5</c:v>
                </c:pt>
                <c:pt idx="178">
                  <c:v>3283.5</c:v>
                </c:pt>
                <c:pt idx="179">
                  <c:v>3336</c:v>
                </c:pt>
                <c:pt idx="180">
                  <c:v>3336</c:v>
                </c:pt>
                <c:pt idx="181">
                  <c:v>4000</c:v>
                </c:pt>
                <c:pt idx="182">
                  <c:v>4333.5</c:v>
                </c:pt>
                <c:pt idx="183">
                  <c:v>5016.5</c:v>
                </c:pt>
                <c:pt idx="184">
                  <c:v>5237</c:v>
                </c:pt>
                <c:pt idx="185">
                  <c:v>5426</c:v>
                </c:pt>
                <c:pt idx="186">
                  <c:v>5426</c:v>
                </c:pt>
                <c:pt idx="187">
                  <c:v>5510</c:v>
                </c:pt>
                <c:pt idx="188">
                  <c:v>7167</c:v>
                </c:pt>
                <c:pt idx="189">
                  <c:v>8456</c:v>
                </c:pt>
                <c:pt idx="190">
                  <c:v>8843</c:v>
                </c:pt>
                <c:pt idx="191">
                  <c:v>9098.5</c:v>
                </c:pt>
                <c:pt idx="192">
                  <c:v>9137</c:v>
                </c:pt>
                <c:pt idx="193">
                  <c:v>9137</c:v>
                </c:pt>
                <c:pt idx="194">
                  <c:v>9147</c:v>
                </c:pt>
                <c:pt idx="195">
                  <c:v>9147</c:v>
                </c:pt>
                <c:pt idx="196">
                  <c:v>9200.5</c:v>
                </c:pt>
                <c:pt idx="197">
                  <c:v>9200.5</c:v>
                </c:pt>
                <c:pt idx="198">
                  <c:v>9379</c:v>
                </c:pt>
                <c:pt idx="199">
                  <c:v>9438</c:v>
                </c:pt>
                <c:pt idx="200">
                  <c:v>9610</c:v>
                </c:pt>
                <c:pt idx="201">
                  <c:v>9610</c:v>
                </c:pt>
                <c:pt idx="202">
                  <c:v>9732</c:v>
                </c:pt>
                <c:pt idx="203">
                  <c:v>9732</c:v>
                </c:pt>
                <c:pt idx="204">
                  <c:v>9778.5</c:v>
                </c:pt>
                <c:pt idx="205">
                  <c:v>10752</c:v>
                </c:pt>
                <c:pt idx="206">
                  <c:v>10789</c:v>
                </c:pt>
                <c:pt idx="207">
                  <c:v>11029.5</c:v>
                </c:pt>
                <c:pt idx="208">
                  <c:v>11071</c:v>
                </c:pt>
                <c:pt idx="209">
                  <c:v>11311.5</c:v>
                </c:pt>
                <c:pt idx="210">
                  <c:v>11312</c:v>
                </c:pt>
                <c:pt idx="211">
                  <c:v>11638</c:v>
                </c:pt>
                <c:pt idx="212">
                  <c:v>11941</c:v>
                </c:pt>
                <c:pt idx="213">
                  <c:v>12184.5</c:v>
                </c:pt>
                <c:pt idx="214">
                  <c:v>12190.5</c:v>
                </c:pt>
                <c:pt idx="215">
                  <c:v>12458</c:v>
                </c:pt>
                <c:pt idx="216">
                  <c:v>13023.5</c:v>
                </c:pt>
                <c:pt idx="217">
                  <c:v>14107.5</c:v>
                </c:pt>
                <c:pt idx="218">
                  <c:v>14118</c:v>
                </c:pt>
                <c:pt idx="219">
                  <c:v>14140</c:v>
                </c:pt>
              </c:numCache>
            </c:numRef>
          </c:xVal>
          <c:yVal>
            <c:numRef>
              <c:f>Active!$N$21:$N$994</c:f>
              <c:numCache>
                <c:formatCode>General</c:formatCode>
                <c:ptCount val="97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627-4894-B6D7-9D3736743D34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Active!$F$21:$F$994</c:f>
              <c:numCache>
                <c:formatCode>General</c:formatCode>
                <c:ptCount val="974"/>
                <c:pt idx="0">
                  <c:v>-19632.5</c:v>
                </c:pt>
                <c:pt idx="1">
                  <c:v>-19310.5</c:v>
                </c:pt>
                <c:pt idx="2">
                  <c:v>-19077</c:v>
                </c:pt>
                <c:pt idx="3">
                  <c:v>-18948</c:v>
                </c:pt>
                <c:pt idx="4">
                  <c:v>-18927.5</c:v>
                </c:pt>
                <c:pt idx="5">
                  <c:v>-18751</c:v>
                </c:pt>
                <c:pt idx="6">
                  <c:v>-18547</c:v>
                </c:pt>
                <c:pt idx="7">
                  <c:v>-18533.5</c:v>
                </c:pt>
                <c:pt idx="8">
                  <c:v>-18519</c:v>
                </c:pt>
                <c:pt idx="9">
                  <c:v>-18461.5</c:v>
                </c:pt>
                <c:pt idx="10">
                  <c:v>-18338.5</c:v>
                </c:pt>
                <c:pt idx="11">
                  <c:v>-18313.5</c:v>
                </c:pt>
                <c:pt idx="12">
                  <c:v>-18306</c:v>
                </c:pt>
                <c:pt idx="13">
                  <c:v>-18282.5</c:v>
                </c:pt>
                <c:pt idx="14">
                  <c:v>-18257.5</c:v>
                </c:pt>
                <c:pt idx="15">
                  <c:v>-18176.5</c:v>
                </c:pt>
                <c:pt idx="16">
                  <c:v>-18080</c:v>
                </c:pt>
                <c:pt idx="17">
                  <c:v>-18030</c:v>
                </c:pt>
                <c:pt idx="18">
                  <c:v>-17752.5</c:v>
                </c:pt>
                <c:pt idx="19">
                  <c:v>-17508.5</c:v>
                </c:pt>
                <c:pt idx="20">
                  <c:v>-17474</c:v>
                </c:pt>
                <c:pt idx="21">
                  <c:v>-17395</c:v>
                </c:pt>
                <c:pt idx="22">
                  <c:v>-16919.5</c:v>
                </c:pt>
                <c:pt idx="23">
                  <c:v>-16908</c:v>
                </c:pt>
                <c:pt idx="24">
                  <c:v>-16825.5</c:v>
                </c:pt>
                <c:pt idx="25">
                  <c:v>-16617</c:v>
                </c:pt>
                <c:pt idx="26">
                  <c:v>-16608</c:v>
                </c:pt>
                <c:pt idx="27">
                  <c:v>-16559.5</c:v>
                </c:pt>
                <c:pt idx="28">
                  <c:v>-16527</c:v>
                </c:pt>
                <c:pt idx="29">
                  <c:v>-16420</c:v>
                </c:pt>
                <c:pt idx="30">
                  <c:v>-16404</c:v>
                </c:pt>
                <c:pt idx="31">
                  <c:v>-16401</c:v>
                </c:pt>
                <c:pt idx="32">
                  <c:v>-15243.5</c:v>
                </c:pt>
                <c:pt idx="33">
                  <c:v>-15240.5</c:v>
                </c:pt>
                <c:pt idx="34">
                  <c:v>-15202</c:v>
                </c:pt>
                <c:pt idx="35">
                  <c:v>-14996.5</c:v>
                </c:pt>
                <c:pt idx="36">
                  <c:v>-14971.5</c:v>
                </c:pt>
                <c:pt idx="37">
                  <c:v>-14870</c:v>
                </c:pt>
                <c:pt idx="38">
                  <c:v>-14820</c:v>
                </c:pt>
                <c:pt idx="39">
                  <c:v>-14797</c:v>
                </c:pt>
                <c:pt idx="40">
                  <c:v>-14773.5</c:v>
                </c:pt>
                <c:pt idx="41">
                  <c:v>-14741</c:v>
                </c:pt>
                <c:pt idx="42">
                  <c:v>-14689.5</c:v>
                </c:pt>
                <c:pt idx="43">
                  <c:v>-14513.5</c:v>
                </c:pt>
                <c:pt idx="44">
                  <c:v>-14481</c:v>
                </c:pt>
                <c:pt idx="45">
                  <c:v>-14435.5</c:v>
                </c:pt>
                <c:pt idx="46">
                  <c:v>-14395.5</c:v>
                </c:pt>
                <c:pt idx="47">
                  <c:v>-14387</c:v>
                </c:pt>
                <c:pt idx="48">
                  <c:v>-14236</c:v>
                </c:pt>
                <c:pt idx="49">
                  <c:v>-14209.5</c:v>
                </c:pt>
                <c:pt idx="50">
                  <c:v>-14141.5</c:v>
                </c:pt>
                <c:pt idx="51">
                  <c:v>-14066.5</c:v>
                </c:pt>
                <c:pt idx="52">
                  <c:v>-13949.5</c:v>
                </c:pt>
                <c:pt idx="53">
                  <c:v>-13884.5</c:v>
                </c:pt>
                <c:pt idx="54">
                  <c:v>-13864</c:v>
                </c:pt>
                <c:pt idx="55">
                  <c:v>-13836</c:v>
                </c:pt>
                <c:pt idx="56">
                  <c:v>-13815.5</c:v>
                </c:pt>
                <c:pt idx="57">
                  <c:v>-13614.5</c:v>
                </c:pt>
                <c:pt idx="58">
                  <c:v>-13604</c:v>
                </c:pt>
                <c:pt idx="59">
                  <c:v>-13496.5</c:v>
                </c:pt>
                <c:pt idx="60">
                  <c:v>-13403</c:v>
                </c:pt>
                <c:pt idx="61">
                  <c:v>-13350</c:v>
                </c:pt>
                <c:pt idx="62">
                  <c:v>-13032.5</c:v>
                </c:pt>
                <c:pt idx="63">
                  <c:v>-12499.5</c:v>
                </c:pt>
                <c:pt idx="64">
                  <c:v>-12473</c:v>
                </c:pt>
                <c:pt idx="65">
                  <c:v>-12471.5</c:v>
                </c:pt>
                <c:pt idx="66">
                  <c:v>-12465.5</c:v>
                </c:pt>
                <c:pt idx="67">
                  <c:v>-12448</c:v>
                </c:pt>
                <c:pt idx="68">
                  <c:v>-12442</c:v>
                </c:pt>
                <c:pt idx="69">
                  <c:v>-12440.5</c:v>
                </c:pt>
                <c:pt idx="70">
                  <c:v>-12418.5</c:v>
                </c:pt>
                <c:pt idx="71">
                  <c:v>-12395</c:v>
                </c:pt>
                <c:pt idx="72">
                  <c:v>-12381.5</c:v>
                </c:pt>
                <c:pt idx="73">
                  <c:v>-12219</c:v>
                </c:pt>
                <c:pt idx="74">
                  <c:v>-12155.5</c:v>
                </c:pt>
                <c:pt idx="75">
                  <c:v>-11954.5</c:v>
                </c:pt>
                <c:pt idx="76">
                  <c:v>-11891</c:v>
                </c:pt>
                <c:pt idx="77">
                  <c:v>-11641.5</c:v>
                </c:pt>
                <c:pt idx="78">
                  <c:v>-11440.5</c:v>
                </c:pt>
                <c:pt idx="79">
                  <c:v>-11437.5</c:v>
                </c:pt>
                <c:pt idx="80">
                  <c:v>-11421.5</c:v>
                </c:pt>
                <c:pt idx="81">
                  <c:v>-11111.5</c:v>
                </c:pt>
                <c:pt idx="82">
                  <c:v>-11107</c:v>
                </c:pt>
                <c:pt idx="83">
                  <c:v>-11027.5</c:v>
                </c:pt>
                <c:pt idx="84">
                  <c:v>-11023</c:v>
                </c:pt>
                <c:pt idx="85">
                  <c:v>-10822</c:v>
                </c:pt>
                <c:pt idx="86">
                  <c:v>-10811</c:v>
                </c:pt>
                <c:pt idx="87">
                  <c:v>-10785</c:v>
                </c:pt>
                <c:pt idx="88">
                  <c:v>-10785</c:v>
                </c:pt>
                <c:pt idx="89">
                  <c:v>-10785</c:v>
                </c:pt>
                <c:pt idx="90">
                  <c:v>-10785</c:v>
                </c:pt>
                <c:pt idx="91">
                  <c:v>-10738</c:v>
                </c:pt>
                <c:pt idx="92">
                  <c:v>-10634</c:v>
                </c:pt>
                <c:pt idx="93">
                  <c:v>-10630.5</c:v>
                </c:pt>
                <c:pt idx="94">
                  <c:v>-10588.5</c:v>
                </c:pt>
                <c:pt idx="95">
                  <c:v>-10587</c:v>
                </c:pt>
                <c:pt idx="96">
                  <c:v>-10540</c:v>
                </c:pt>
                <c:pt idx="97">
                  <c:v>-10535.5</c:v>
                </c:pt>
                <c:pt idx="98">
                  <c:v>-10531</c:v>
                </c:pt>
                <c:pt idx="99">
                  <c:v>-10431</c:v>
                </c:pt>
                <c:pt idx="100">
                  <c:v>-10303.5</c:v>
                </c:pt>
                <c:pt idx="101">
                  <c:v>-10283</c:v>
                </c:pt>
                <c:pt idx="102">
                  <c:v>-10250</c:v>
                </c:pt>
                <c:pt idx="103">
                  <c:v>-9989</c:v>
                </c:pt>
                <c:pt idx="104">
                  <c:v>-9981.5</c:v>
                </c:pt>
                <c:pt idx="105">
                  <c:v>-9938.5</c:v>
                </c:pt>
                <c:pt idx="106">
                  <c:v>-9919.5</c:v>
                </c:pt>
                <c:pt idx="107">
                  <c:v>-9789.5</c:v>
                </c:pt>
                <c:pt idx="108">
                  <c:v>-9540.5</c:v>
                </c:pt>
                <c:pt idx="109">
                  <c:v>-9470.5</c:v>
                </c:pt>
                <c:pt idx="110">
                  <c:v>-9401</c:v>
                </c:pt>
                <c:pt idx="111">
                  <c:v>-9358.5</c:v>
                </c:pt>
                <c:pt idx="112">
                  <c:v>-9272</c:v>
                </c:pt>
                <c:pt idx="113">
                  <c:v>-9270.5</c:v>
                </c:pt>
                <c:pt idx="114">
                  <c:v>-9138.5</c:v>
                </c:pt>
                <c:pt idx="115">
                  <c:v>-9116</c:v>
                </c:pt>
                <c:pt idx="116">
                  <c:v>-9116</c:v>
                </c:pt>
                <c:pt idx="117">
                  <c:v>-9116</c:v>
                </c:pt>
                <c:pt idx="118">
                  <c:v>-9067.5</c:v>
                </c:pt>
                <c:pt idx="119">
                  <c:v>-9000</c:v>
                </c:pt>
                <c:pt idx="120">
                  <c:v>-8998.5</c:v>
                </c:pt>
                <c:pt idx="121">
                  <c:v>-8875.5</c:v>
                </c:pt>
                <c:pt idx="122">
                  <c:v>-8872.5</c:v>
                </c:pt>
                <c:pt idx="123">
                  <c:v>-8818</c:v>
                </c:pt>
                <c:pt idx="124">
                  <c:v>-8680.5</c:v>
                </c:pt>
                <c:pt idx="125">
                  <c:v>-8648</c:v>
                </c:pt>
                <c:pt idx="126">
                  <c:v>-8623</c:v>
                </c:pt>
                <c:pt idx="127">
                  <c:v>-8562.5</c:v>
                </c:pt>
                <c:pt idx="128">
                  <c:v>-8536</c:v>
                </c:pt>
                <c:pt idx="129">
                  <c:v>-8422</c:v>
                </c:pt>
                <c:pt idx="130">
                  <c:v>-8400</c:v>
                </c:pt>
                <c:pt idx="131">
                  <c:v>-8394.5</c:v>
                </c:pt>
                <c:pt idx="132">
                  <c:v>-8391</c:v>
                </c:pt>
                <c:pt idx="133">
                  <c:v>-8383.5</c:v>
                </c:pt>
                <c:pt idx="134">
                  <c:v>-8375</c:v>
                </c:pt>
                <c:pt idx="135">
                  <c:v>-8367.5</c:v>
                </c:pt>
                <c:pt idx="136">
                  <c:v>-8361.5</c:v>
                </c:pt>
                <c:pt idx="137">
                  <c:v>-8355.5</c:v>
                </c:pt>
                <c:pt idx="138">
                  <c:v>-8336.5</c:v>
                </c:pt>
                <c:pt idx="139">
                  <c:v>-8330.5</c:v>
                </c:pt>
                <c:pt idx="140">
                  <c:v>-8299.5</c:v>
                </c:pt>
                <c:pt idx="141">
                  <c:v>-8090</c:v>
                </c:pt>
                <c:pt idx="142">
                  <c:v>-7994</c:v>
                </c:pt>
                <c:pt idx="143">
                  <c:v>-7831.5</c:v>
                </c:pt>
                <c:pt idx="144">
                  <c:v>-7787</c:v>
                </c:pt>
                <c:pt idx="145">
                  <c:v>-7778.5</c:v>
                </c:pt>
                <c:pt idx="146">
                  <c:v>-7738.5</c:v>
                </c:pt>
                <c:pt idx="147">
                  <c:v>-7561</c:v>
                </c:pt>
                <c:pt idx="148">
                  <c:v>-7472.5</c:v>
                </c:pt>
                <c:pt idx="149">
                  <c:v>-7450.5</c:v>
                </c:pt>
                <c:pt idx="150">
                  <c:v>-7013</c:v>
                </c:pt>
                <c:pt idx="151">
                  <c:v>-6945.5</c:v>
                </c:pt>
                <c:pt idx="152">
                  <c:v>-6936.5</c:v>
                </c:pt>
                <c:pt idx="153">
                  <c:v>-6631</c:v>
                </c:pt>
                <c:pt idx="154">
                  <c:v>-6399</c:v>
                </c:pt>
                <c:pt idx="155">
                  <c:v>-6360.5</c:v>
                </c:pt>
                <c:pt idx="156">
                  <c:v>-6173</c:v>
                </c:pt>
                <c:pt idx="157">
                  <c:v>-5798</c:v>
                </c:pt>
                <c:pt idx="158">
                  <c:v>-5232.5</c:v>
                </c:pt>
                <c:pt idx="159">
                  <c:v>-3074.5</c:v>
                </c:pt>
                <c:pt idx="160">
                  <c:v>-3071.5</c:v>
                </c:pt>
                <c:pt idx="161">
                  <c:v>-3070</c:v>
                </c:pt>
                <c:pt idx="162">
                  <c:v>-3068.5</c:v>
                </c:pt>
                <c:pt idx="163">
                  <c:v>-2534</c:v>
                </c:pt>
                <c:pt idx="164">
                  <c:v>-2531</c:v>
                </c:pt>
                <c:pt idx="165">
                  <c:v>-2529.5</c:v>
                </c:pt>
                <c:pt idx="166">
                  <c:v>-2504.5</c:v>
                </c:pt>
                <c:pt idx="167">
                  <c:v>-50</c:v>
                </c:pt>
                <c:pt idx="168">
                  <c:v>0</c:v>
                </c:pt>
                <c:pt idx="169">
                  <c:v>0</c:v>
                </c:pt>
                <c:pt idx="170">
                  <c:v>28</c:v>
                </c:pt>
                <c:pt idx="171">
                  <c:v>44</c:v>
                </c:pt>
                <c:pt idx="172">
                  <c:v>1612</c:v>
                </c:pt>
                <c:pt idx="173">
                  <c:v>1613</c:v>
                </c:pt>
                <c:pt idx="174">
                  <c:v>2484</c:v>
                </c:pt>
                <c:pt idx="175">
                  <c:v>3282</c:v>
                </c:pt>
                <c:pt idx="176">
                  <c:v>3283.5</c:v>
                </c:pt>
                <c:pt idx="177">
                  <c:v>3283.5</c:v>
                </c:pt>
                <c:pt idx="178">
                  <c:v>3283.5</c:v>
                </c:pt>
                <c:pt idx="179">
                  <c:v>3336</c:v>
                </c:pt>
                <c:pt idx="180">
                  <c:v>3336</c:v>
                </c:pt>
                <c:pt idx="181">
                  <c:v>4000</c:v>
                </c:pt>
                <c:pt idx="182">
                  <c:v>4333.5</c:v>
                </c:pt>
                <c:pt idx="183">
                  <c:v>5016.5</c:v>
                </c:pt>
                <c:pt idx="184">
                  <c:v>5237</c:v>
                </c:pt>
                <c:pt idx="185">
                  <c:v>5426</c:v>
                </c:pt>
                <c:pt idx="186">
                  <c:v>5426</c:v>
                </c:pt>
                <c:pt idx="187">
                  <c:v>5510</c:v>
                </c:pt>
                <c:pt idx="188">
                  <c:v>7167</c:v>
                </c:pt>
                <c:pt idx="189">
                  <c:v>8456</c:v>
                </c:pt>
                <c:pt idx="190">
                  <c:v>8843</c:v>
                </c:pt>
                <c:pt idx="191">
                  <c:v>9098.5</c:v>
                </c:pt>
                <c:pt idx="192">
                  <c:v>9137</c:v>
                </c:pt>
                <c:pt idx="193">
                  <c:v>9137</c:v>
                </c:pt>
                <c:pt idx="194">
                  <c:v>9147</c:v>
                </c:pt>
                <c:pt idx="195">
                  <c:v>9147</c:v>
                </c:pt>
                <c:pt idx="196">
                  <c:v>9200.5</c:v>
                </c:pt>
                <c:pt idx="197">
                  <c:v>9200.5</c:v>
                </c:pt>
                <c:pt idx="198">
                  <c:v>9379</c:v>
                </c:pt>
                <c:pt idx="199">
                  <c:v>9438</c:v>
                </c:pt>
                <c:pt idx="200">
                  <c:v>9610</c:v>
                </c:pt>
                <c:pt idx="201">
                  <c:v>9610</c:v>
                </c:pt>
                <c:pt idx="202">
                  <c:v>9732</c:v>
                </c:pt>
                <c:pt idx="203">
                  <c:v>9732</c:v>
                </c:pt>
                <c:pt idx="204">
                  <c:v>9778.5</c:v>
                </c:pt>
                <c:pt idx="205">
                  <c:v>10752</c:v>
                </c:pt>
                <c:pt idx="206">
                  <c:v>10789</c:v>
                </c:pt>
                <c:pt idx="207">
                  <c:v>11029.5</c:v>
                </c:pt>
                <c:pt idx="208">
                  <c:v>11071</c:v>
                </c:pt>
                <c:pt idx="209">
                  <c:v>11311.5</c:v>
                </c:pt>
                <c:pt idx="210">
                  <c:v>11312</c:v>
                </c:pt>
                <c:pt idx="211">
                  <c:v>11638</c:v>
                </c:pt>
                <c:pt idx="212">
                  <c:v>11941</c:v>
                </c:pt>
                <c:pt idx="213">
                  <c:v>12184.5</c:v>
                </c:pt>
                <c:pt idx="214">
                  <c:v>12190.5</c:v>
                </c:pt>
                <c:pt idx="215">
                  <c:v>12458</c:v>
                </c:pt>
                <c:pt idx="216">
                  <c:v>13023.5</c:v>
                </c:pt>
                <c:pt idx="217">
                  <c:v>14107.5</c:v>
                </c:pt>
                <c:pt idx="218">
                  <c:v>14118</c:v>
                </c:pt>
                <c:pt idx="219">
                  <c:v>14140</c:v>
                </c:pt>
              </c:numCache>
            </c:numRef>
          </c:xVal>
          <c:yVal>
            <c:numRef>
              <c:f>Active!$O$21:$O$994</c:f>
              <c:numCache>
                <c:formatCode>General</c:formatCode>
                <c:ptCount val="974"/>
                <c:pt idx="0">
                  <c:v>-5.2398287570263033E-2</c:v>
                </c:pt>
                <c:pt idx="1">
                  <c:v>-5.1613473122933365E-2</c:v>
                </c:pt>
                <c:pt idx="2">
                  <c:v>-5.104436078302195E-2</c:v>
                </c:pt>
                <c:pt idx="3">
                  <c:v>-5.0729947541700439E-2</c:v>
                </c:pt>
                <c:pt idx="4">
                  <c:v>-5.0679982646761754E-2</c:v>
                </c:pt>
                <c:pt idx="5">
                  <c:v>-5.0249797087899374E-2</c:v>
                </c:pt>
                <c:pt idx="6">
                  <c:v>-4.9752585450460705E-2</c:v>
                </c:pt>
                <c:pt idx="7">
                  <c:v>-4.9719681739159617E-2</c:v>
                </c:pt>
                <c:pt idx="8">
                  <c:v>-4.9684340715910304E-2</c:v>
                </c:pt>
                <c:pt idx="9">
                  <c:v>-4.9544195278887149E-2</c:v>
                </c:pt>
                <c:pt idx="10">
                  <c:v>-4.924440590925501E-2</c:v>
                </c:pt>
                <c:pt idx="11">
                  <c:v>-4.918347311054929E-2</c:v>
                </c:pt>
                <c:pt idx="12">
                  <c:v>-4.9165193270937574E-2</c:v>
                </c:pt>
                <c:pt idx="13">
                  <c:v>-4.9107916440154199E-2</c:v>
                </c:pt>
                <c:pt idx="14">
                  <c:v>-4.904698364144848E-2</c:v>
                </c:pt>
                <c:pt idx="15">
                  <c:v>-4.884956137364195E-2</c:v>
                </c:pt>
                <c:pt idx="16">
                  <c:v>-4.8614360770637875E-2</c:v>
                </c:pt>
                <c:pt idx="17">
                  <c:v>-4.8492495173226437E-2</c:v>
                </c:pt>
                <c:pt idx="18">
                  <c:v>-4.7816141107592955E-2</c:v>
                </c:pt>
                <c:pt idx="19">
                  <c:v>-4.7221436992225134E-2</c:v>
                </c:pt>
                <c:pt idx="20">
                  <c:v>-4.7137349730011248E-2</c:v>
                </c:pt>
                <c:pt idx="21">
                  <c:v>-4.6944802086101176E-2</c:v>
                </c:pt>
                <c:pt idx="22">
                  <c:v>-4.5785860254718397E-2</c:v>
                </c:pt>
                <c:pt idx="23">
                  <c:v>-4.5757831167313766E-2</c:v>
                </c:pt>
                <c:pt idx="24">
                  <c:v>-4.5556752931584892E-2</c:v>
                </c:pt>
                <c:pt idx="25">
                  <c:v>-4.5048573390379196E-2</c:v>
                </c:pt>
                <c:pt idx="26">
                  <c:v>-4.5026637582845135E-2</c:v>
                </c:pt>
                <c:pt idx="27">
                  <c:v>-4.4908427953356041E-2</c:v>
                </c:pt>
                <c:pt idx="28">
                  <c:v>-4.4829215315038605E-2</c:v>
                </c:pt>
                <c:pt idx="29">
                  <c:v>-4.4568422936578131E-2</c:v>
                </c:pt>
                <c:pt idx="30">
                  <c:v>-4.4529425945406466E-2</c:v>
                </c:pt>
                <c:pt idx="31">
                  <c:v>-4.4522114009561783E-2</c:v>
                </c:pt>
                <c:pt idx="32">
                  <c:v>-4.1700925429486987E-2</c:v>
                </c:pt>
                <c:pt idx="33">
                  <c:v>-4.1693613493642305E-2</c:v>
                </c:pt>
                <c:pt idx="34">
                  <c:v>-4.1599776983635497E-2</c:v>
                </c:pt>
                <c:pt idx="35">
                  <c:v>-4.1098909378274484E-2</c:v>
                </c:pt>
                <c:pt idx="36">
                  <c:v>-4.1037976579568765E-2</c:v>
                </c:pt>
                <c:pt idx="37">
                  <c:v>-4.0790589416823543E-2</c:v>
                </c:pt>
                <c:pt idx="38">
                  <c:v>-4.0668723819412111E-2</c:v>
                </c:pt>
                <c:pt idx="39">
                  <c:v>-4.0612665644602849E-2</c:v>
                </c:pt>
                <c:pt idx="40">
                  <c:v>-4.0555388813819468E-2</c:v>
                </c:pt>
                <c:pt idx="41">
                  <c:v>-4.0476176175502039E-2</c:v>
                </c:pt>
                <c:pt idx="42">
                  <c:v>-4.0350654610168256E-2</c:v>
                </c:pt>
                <c:pt idx="43">
                  <c:v>-3.9921687707279989E-2</c:v>
                </c:pt>
                <c:pt idx="44">
                  <c:v>-3.984247506896256E-2</c:v>
                </c:pt>
                <c:pt idx="45">
                  <c:v>-3.9731577375318149E-2</c:v>
                </c:pt>
                <c:pt idx="46">
                  <c:v>-3.9634084897388996E-2</c:v>
                </c:pt>
                <c:pt idx="47">
                  <c:v>-3.9613367745829055E-2</c:v>
                </c:pt>
                <c:pt idx="48">
                  <c:v>-3.9245333641646507E-2</c:v>
                </c:pt>
                <c:pt idx="49">
                  <c:v>-3.918074487501845E-2</c:v>
                </c:pt>
                <c:pt idx="50">
                  <c:v>-3.9015007662538889E-2</c:v>
                </c:pt>
                <c:pt idx="51">
                  <c:v>-3.8832209266421738E-2</c:v>
                </c:pt>
                <c:pt idx="52">
                  <c:v>-3.8547043768478971E-2</c:v>
                </c:pt>
                <c:pt idx="53">
                  <c:v>-3.83886184918441E-2</c:v>
                </c:pt>
                <c:pt idx="54">
                  <c:v>-3.8338653596905407E-2</c:v>
                </c:pt>
                <c:pt idx="55">
                  <c:v>-3.8270408862355006E-2</c:v>
                </c:pt>
                <c:pt idx="56">
                  <c:v>-3.8220443967416314E-2</c:v>
                </c:pt>
                <c:pt idx="57">
                  <c:v>-3.7730544265822334E-2</c:v>
                </c:pt>
                <c:pt idx="58">
                  <c:v>-3.7704952490365935E-2</c:v>
                </c:pt>
                <c:pt idx="59">
                  <c:v>-3.7442941455931342E-2</c:v>
                </c:pt>
                <c:pt idx="60">
                  <c:v>-3.7215052788771949E-2</c:v>
                </c:pt>
                <c:pt idx="61">
                  <c:v>-3.7085875255515828E-2</c:v>
                </c:pt>
                <c:pt idx="62">
                  <c:v>-3.6312028711953194E-2</c:v>
                </c:pt>
                <c:pt idx="63">
                  <c:v>-3.5012941443547267E-2</c:v>
                </c:pt>
                <c:pt idx="64">
                  <c:v>-3.4948352676919203E-2</c:v>
                </c:pt>
                <c:pt idx="65">
                  <c:v>-3.4944696708996859E-2</c:v>
                </c:pt>
                <c:pt idx="66">
                  <c:v>-3.4930072837307487E-2</c:v>
                </c:pt>
                <c:pt idx="67">
                  <c:v>-3.4887419878213484E-2</c:v>
                </c:pt>
                <c:pt idx="68">
                  <c:v>-3.4872796006524112E-2</c:v>
                </c:pt>
                <c:pt idx="69">
                  <c:v>-3.4869140038601767E-2</c:v>
                </c:pt>
                <c:pt idx="70">
                  <c:v>-3.4815519175740738E-2</c:v>
                </c:pt>
                <c:pt idx="71">
                  <c:v>-3.4758242344957363E-2</c:v>
                </c:pt>
                <c:pt idx="72">
                  <c:v>-3.4725338633656275E-2</c:v>
                </c:pt>
                <c:pt idx="73">
                  <c:v>-3.4329275442069096E-2</c:v>
                </c:pt>
                <c:pt idx="74">
                  <c:v>-3.4174506133356569E-2</c:v>
                </c:pt>
                <c:pt idx="75">
                  <c:v>-3.368460643176259E-2</c:v>
                </c:pt>
                <c:pt idx="76">
                  <c:v>-3.3529837123050063E-2</c:v>
                </c:pt>
                <c:pt idx="77">
                  <c:v>-3.292172779196699E-2</c:v>
                </c:pt>
                <c:pt idx="78">
                  <c:v>-3.2431828090373004E-2</c:v>
                </c:pt>
                <c:pt idx="79">
                  <c:v>-3.2424516154528321E-2</c:v>
                </c:pt>
                <c:pt idx="80">
                  <c:v>-3.2385519163356656E-2</c:v>
                </c:pt>
                <c:pt idx="81">
                  <c:v>-3.1629952459405745E-2</c:v>
                </c:pt>
                <c:pt idx="82">
                  <c:v>-3.1618984555638711E-2</c:v>
                </c:pt>
                <c:pt idx="83">
                  <c:v>-3.1425218255754526E-2</c:v>
                </c:pt>
                <c:pt idx="84">
                  <c:v>-3.1414250351987499E-2</c:v>
                </c:pt>
                <c:pt idx="85">
                  <c:v>-3.0924350650393513E-2</c:v>
                </c:pt>
                <c:pt idx="86">
                  <c:v>-3.0897540218963002E-2</c:v>
                </c:pt>
                <c:pt idx="87">
                  <c:v>-3.083417010830905E-2</c:v>
                </c:pt>
                <c:pt idx="88">
                  <c:v>-3.083417010830905E-2</c:v>
                </c:pt>
                <c:pt idx="89">
                  <c:v>-3.083417010830905E-2</c:v>
                </c:pt>
                <c:pt idx="90">
                  <c:v>-3.083417010830905E-2</c:v>
                </c:pt>
                <c:pt idx="91">
                  <c:v>-3.0719616446742301E-2</c:v>
                </c:pt>
                <c:pt idx="92">
                  <c:v>-3.0466136004126509E-2</c:v>
                </c:pt>
                <c:pt idx="93">
                  <c:v>-3.0457605412307708E-2</c:v>
                </c:pt>
                <c:pt idx="94">
                  <c:v>-3.0355238310482098E-2</c:v>
                </c:pt>
                <c:pt idx="95">
                  <c:v>-3.0351582342559753E-2</c:v>
                </c:pt>
                <c:pt idx="96">
                  <c:v>-3.0237028680993004E-2</c:v>
                </c:pt>
                <c:pt idx="97">
                  <c:v>-3.0226060777225977E-2</c:v>
                </c:pt>
                <c:pt idx="98">
                  <c:v>-3.0215092873458943E-2</c:v>
                </c:pt>
                <c:pt idx="99">
                  <c:v>-2.9971361678636066E-2</c:v>
                </c:pt>
                <c:pt idx="100">
                  <c:v>-2.96606044052369E-2</c:v>
                </c:pt>
                <c:pt idx="101">
                  <c:v>-2.9610639510298215E-2</c:v>
                </c:pt>
                <c:pt idx="102">
                  <c:v>-2.9530208216006666E-2</c:v>
                </c:pt>
                <c:pt idx="103">
                  <c:v>-2.8894069797518955E-2</c:v>
                </c:pt>
                <c:pt idx="104">
                  <c:v>-2.8875789957907239E-2</c:v>
                </c:pt>
                <c:pt idx="105">
                  <c:v>-2.8770985544133404E-2</c:v>
                </c:pt>
                <c:pt idx="106">
                  <c:v>-2.8724676617117056E-2</c:v>
                </c:pt>
                <c:pt idx="107">
                  <c:v>-2.840782606384732E-2</c:v>
                </c:pt>
                <c:pt idx="108">
                  <c:v>-2.7800935388738353E-2</c:v>
                </c:pt>
                <c:pt idx="109">
                  <c:v>-2.7630323552362342E-2</c:v>
                </c:pt>
                <c:pt idx="110">
                  <c:v>-2.7460930371960443E-2</c:v>
                </c:pt>
                <c:pt idx="111">
                  <c:v>-2.7357344614160721E-2</c:v>
                </c:pt>
                <c:pt idx="112">
                  <c:v>-2.7146517130638932E-2</c:v>
                </c:pt>
                <c:pt idx="113">
                  <c:v>-2.7142861162716587E-2</c:v>
                </c:pt>
                <c:pt idx="114">
                  <c:v>-2.6821135985550394E-2</c:v>
                </c:pt>
                <c:pt idx="115">
                  <c:v>-2.6766296466715245E-2</c:v>
                </c:pt>
                <c:pt idx="116">
                  <c:v>-2.6766296466715245E-2</c:v>
                </c:pt>
                <c:pt idx="117">
                  <c:v>-2.6766296466715245E-2</c:v>
                </c:pt>
                <c:pt idx="118">
                  <c:v>-2.6648086837226151E-2</c:v>
                </c:pt>
                <c:pt idx="119">
                  <c:v>-2.648356828072071E-2</c:v>
                </c:pt>
                <c:pt idx="120">
                  <c:v>-2.6479912312798365E-2</c:v>
                </c:pt>
                <c:pt idx="121">
                  <c:v>-2.6180122943166226E-2</c:v>
                </c:pt>
                <c:pt idx="122">
                  <c:v>-2.6172811007321543E-2</c:v>
                </c:pt>
                <c:pt idx="123">
                  <c:v>-2.6039977506143078E-2</c:v>
                </c:pt>
                <c:pt idx="124">
                  <c:v>-2.5704847113261618E-2</c:v>
                </c:pt>
                <c:pt idx="125">
                  <c:v>-2.5625634474944183E-2</c:v>
                </c:pt>
                <c:pt idx="126">
                  <c:v>-2.5564701676238463E-2</c:v>
                </c:pt>
                <c:pt idx="127">
                  <c:v>-2.5417244303370626E-2</c:v>
                </c:pt>
                <c:pt idx="128">
                  <c:v>-2.5352655536742562E-2</c:v>
                </c:pt>
                <c:pt idx="129">
                  <c:v>-2.5074801974644484E-2</c:v>
                </c:pt>
                <c:pt idx="130">
                  <c:v>-2.5021181111783454E-2</c:v>
                </c:pt>
                <c:pt idx="131">
                  <c:v>-2.5007775896068195E-2</c:v>
                </c:pt>
                <c:pt idx="132">
                  <c:v>-2.4999245304249393E-2</c:v>
                </c:pt>
                <c:pt idx="133">
                  <c:v>-2.4980965464637676E-2</c:v>
                </c:pt>
                <c:pt idx="134">
                  <c:v>-2.4960248313077735E-2</c:v>
                </c:pt>
                <c:pt idx="135">
                  <c:v>-2.4941968473466018E-2</c:v>
                </c:pt>
                <c:pt idx="136">
                  <c:v>-2.4927344601776646E-2</c:v>
                </c:pt>
                <c:pt idx="137">
                  <c:v>-2.4912720730087275E-2</c:v>
                </c:pt>
                <c:pt idx="138">
                  <c:v>-2.4866411803070927E-2</c:v>
                </c:pt>
                <c:pt idx="139">
                  <c:v>-2.4851787931381555E-2</c:v>
                </c:pt>
                <c:pt idx="140">
                  <c:v>-2.4776231260986464E-2</c:v>
                </c:pt>
                <c:pt idx="141">
                  <c:v>-2.4265614407832536E-2</c:v>
                </c:pt>
                <c:pt idx="142">
                  <c:v>-2.4031632460802574E-2</c:v>
                </c:pt>
                <c:pt idx="143">
                  <c:v>-2.3635569269215402E-2</c:v>
                </c:pt>
                <c:pt idx="144">
                  <c:v>-2.3527108887519223E-2</c:v>
                </c:pt>
                <c:pt idx="145">
                  <c:v>-2.3506391735959274E-2</c:v>
                </c:pt>
                <c:pt idx="146">
                  <c:v>-2.3408899258030122E-2</c:v>
                </c:pt>
                <c:pt idx="147">
                  <c:v>-2.2976276387219517E-2</c:v>
                </c:pt>
                <c:pt idx="148">
                  <c:v>-2.2760574279801271E-2</c:v>
                </c:pt>
                <c:pt idx="149">
                  <c:v>-2.2706953416940241E-2</c:v>
                </c:pt>
                <c:pt idx="150">
                  <c:v>-2.1640629439590157E-2</c:v>
                </c:pt>
                <c:pt idx="151">
                  <c:v>-2.1476110883084716E-2</c:v>
                </c:pt>
                <c:pt idx="152">
                  <c:v>-2.1454175075550655E-2</c:v>
                </c:pt>
                <c:pt idx="153">
                  <c:v>-2.0709576275366771E-2</c:v>
                </c:pt>
                <c:pt idx="154">
                  <c:v>-2.0144119903377698E-2</c:v>
                </c:pt>
                <c:pt idx="155">
                  <c:v>-2.005028339337089E-2</c:v>
                </c:pt>
                <c:pt idx="156">
                  <c:v>-1.9593287403077995E-2</c:v>
                </c:pt>
                <c:pt idx="157">
                  <c:v>-1.867929542249221E-2</c:v>
                </c:pt>
                <c:pt idx="158">
                  <c:v>-1.7300995515768844E-2</c:v>
                </c:pt>
                <c:pt idx="159">
                  <c:v>-1.2041276331491175E-2</c:v>
                </c:pt>
                <c:pt idx="160">
                  <c:v>-1.2033964395646489E-2</c:v>
                </c:pt>
                <c:pt idx="161">
                  <c:v>-1.2030308427724144E-2</c:v>
                </c:pt>
                <c:pt idx="162">
                  <c:v>-1.2026652459801803E-2</c:v>
                </c:pt>
                <c:pt idx="163">
                  <c:v>-1.0723909223473528E-2</c:v>
                </c:pt>
                <c:pt idx="164">
                  <c:v>-1.0716597287628842E-2</c:v>
                </c:pt>
                <c:pt idx="165">
                  <c:v>-1.0712941319706499E-2</c:v>
                </c:pt>
                <c:pt idx="166">
                  <c:v>-1.065200852100078E-2</c:v>
                </c:pt>
                <c:pt idx="167">
                  <c:v>-4.6696263440732817E-3</c:v>
                </c:pt>
                <c:pt idx="168">
                  <c:v>-4.5477607466618431E-3</c:v>
                </c:pt>
                <c:pt idx="169">
                  <c:v>-4.5477607466618431E-3</c:v>
                </c:pt>
                <c:pt idx="170">
                  <c:v>-4.4795160121114379E-3</c:v>
                </c:pt>
                <c:pt idx="171">
                  <c:v>-4.4405190209397772E-3</c:v>
                </c:pt>
                <c:pt idx="172">
                  <c:v>-6.1881388611707746E-4</c:v>
                </c:pt>
                <c:pt idx="173">
                  <c:v>-6.1637657416884883E-4</c:v>
                </c:pt>
                <c:pt idx="174">
                  <c:v>1.5065221327384042E-3</c:v>
                </c:pt>
                <c:pt idx="175">
                  <c:v>3.4514970674249575E-3</c:v>
                </c:pt>
                <c:pt idx="176">
                  <c:v>3.4551530353473005E-3</c:v>
                </c:pt>
                <c:pt idx="177">
                  <c:v>3.4551530353473005E-3</c:v>
                </c:pt>
                <c:pt idx="178">
                  <c:v>3.4551530353473005E-3</c:v>
                </c:pt>
                <c:pt idx="179">
                  <c:v>3.5831119126293106E-3</c:v>
                </c:pt>
                <c:pt idx="180">
                  <c:v>3.5831119126293106E-3</c:v>
                </c:pt>
                <c:pt idx="181">
                  <c:v>5.201487046253209E-3</c:v>
                </c:pt>
                <c:pt idx="182">
                  <c:v>6.0143305809875012E-3</c:v>
                </c:pt>
                <c:pt idx="183">
                  <c:v>7.6790146416277454E-3</c:v>
                </c:pt>
                <c:pt idx="184">
                  <c:v>8.2164419262121882E-3</c:v>
                </c:pt>
                <c:pt idx="185">
                  <c:v>8.677093884427424E-3</c:v>
                </c:pt>
                <c:pt idx="186">
                  <c:v>8.677093884427424E-3</c:v>
                </c:pt>
                <c:pt idx="187">
                  <c:v>8.8818280880786412E-3</c:v>
                </c:pt>
                <c:pt idx="188">
                  <c:v>1.29204539862937E-2</c:v>
                </c:pt>
                <c:pt idx="189">
                  <c:v>1.6062149087560575E-2</c:v>
                </c:pt>
                <c:pt idx="190">
                  <c:v>1.7005388811525107E-2</c:v>
                </c:pt>
                <c:pt idx="191">
                  <c:v>1.7628122014297559E-2</c:v>
                </c:pt>
                <c:pt idx="192">
                  <c:v>1.7721958524304367E-2</c:v>
                </c:pt>
                <c:pt idx="193">
                  <c:v>1.7721958524304367E-2</c:v>
                </c:pt>
                <c:pt idx="194">
                  <c:v>1.7746331643786653E-2</c:v>
                </c:pt>
                <c:pt idx="195">
                  <c:v>1.7746331643786653E-2</c:v>
                </c:pt>
                <c:pt idx="196">
                  <c:v>1.7876727833016894E-2</c:v>
                </c:pt>
                <c:pt idx="197">
                  <c:v>1.7876727833016894E-2</c:v>
                </c:pt>
                <c:pt idx="198">
                  <c:v>1.8311788015775723E-2</c:v>
                </c:pt>
                <c:pt idx="199">
                  <c:v>1.8455589420721223E-2</c:v>
                </c:pt>
                <c:pt idx="200">
                  <c:v>1.8874807075816569E-2</c:v>
                </c:pt>
                <c:pt idx="201">
                  <c:v>1.8874807075816569E-2</c:v>
                </c:pt>
                <c:pt idx="202">
                  <c:v>1.9172159133500476E-2</c:v>
                </c:pt>
                <c:pt idx="203">
                  <c:v>1.9172159133500476E-2</c:v>
                </c:pt>
                <c:pt idx="204">
                  <c:v>1.9285494139093112E-2</c:v>
                </c:pt>
                <c:pt idx="205">
                  <c:v>2.1658217320693819E-2</c:v>
                </c:pt>
                <c:pt idx="206">
                  <c:v>2.1748397862778282E-2</c:v>
                </c:pt>
                <c:pt idx="207">
                  <c:v>2.2334571386327301E-2</c:v>
                </c:pt>
                <c:pt idx="208">
                  <c:v>2.2435719832178791E-2</c:v>
                </c:pt>
                <c:pt idx="209">
                  <c:v>2.302189335572781E-2</c:v>
                </c:pt>
                <c:pt idx="210">
                  <c:v>2.3023112011701923E-2</c:v>
                </c:pt>
                <c:pt idx="211">
                  <c:v>2.3817675706824498E-2</c:v>
                </c:pt>
                <c:pt idx="212">
                  <c:v>2.4556181227137812E-2</c:v>
                </c:pt>
                <c:pt idx="213">
                  <c:v>2.514966668653152E-2</c:v>
                </c:pt>
                <c:pt idx="214">
                  <c:v>2.5164290558220892E-2</c:v>
                </c:pt>
                <c:pt idx="215">
                  <c:v>2.5816271504372088E-2</c:v>
                </c:pt>
                <c:pt idx="216">
                  <c:v>2.719457141109545E-2</c:v>
                </c:pt>
                <c:pt idx="217">
                  <c:v>2.9836617562975433E-2</c:v>
                </c:pt>
                <c:pt idx="218">
                  <c:v>2.9862209338431832E-2</c:v>
                </c:pt>
                <c:pt idx="219">
                  <c:v>2.9915830201292869E-2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627-4894-B6D7-9D3736743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6644744"/>
        <c:axId val="1"/>
      </c:scatterChart>
      <c:valAx>
        <c:axId val="726644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49084345226077514"/>
              <c:y val="0.834355828220858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3.1135531135531136E-2"/>
              <c:y val="0.33128834355828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664474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9743782027246588E-2"/>
          <c:y val="0.91717791411042948"/>
          <c:w val="0.77106361704786908"/>
          <c:h val="6.134969325153372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0</xdr:row>
      <xdr:rowOff>0</xdr:rowOff>
    </xdr:from>
    <xdr:to>
      <xdr:col>15</xdr:col>
      <xdr:colOff>628650</xdr:colOff>
      <xdr:row>17</xdr:row>
      <xdr:rowOff>133350</xdr:rowOff>
    </xdr:to>
    <xdr:graphicFrame macro="">
      <xdr:nvGraphicFramePr>
        <xdr:cNvPr id="1028" name="Chart 2">
          <a:extLst>
            <a:ext uri="{FF2B5EF4-FFF2-40B4-BE49-F238E27FC236}">
              <a16:creationId xmlns:a16="http://schemas.microsoft.com/office/drawing/2014/main" id="{73DA86F9-2389-D827-5EDB-F2E20F7D2A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38100</xdr:colOff>
      <xdr:row>0</xdr:row>
      <xdr:rowOff>28575</xdr:rowOff>
    </xdr:from>
    <xdr:to>
      <xdr:col>25</xdr:col>
      <xdr:colOff>76200</xdr:colOff>
      <xdr:row>17</xdr:row>
      <xdr:rowOff>38100</xdr:rowOff>
    </xdr:to>
    <xdr:graphicFrame macro="">
      <xdr:nvGraphicFramePr>
        <xdr:cNvPr id="1029" name="Chart 3">
          <a:extLst>
            <a:ext uri="{FF2B5EF4-FFF2-40B4-BE49-F238E27FC236}">
              <a16:creationId xmlns:a16="http://schemas.microsoft.com/office/drawing/2014/main" id="{BBACCF2E-A7C9-4C7E-C082-A840F1F262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cdsbib.u-strasbg.fr/cgi-bin/cdsbib?1990RMxAA..21..381G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cdsbib.u-strasbg.fr/cgi-bin/cdsbib?1990RMxAA..21..381G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vsolj.cetus-net.org/bulletin.html" TargetMode="External"/><Relationship Id="rId12" Type="http://schemas.openxmlformats.org/officeDocument/2006/relationships/hyperlink" Target="http://vsolj.cetus-net.org/bulletin.html" TargetMode="External"/><Relationship Id="rId17" Type="http://schemas.openxmlformats.org/officeDocument/2006/relationships/hyperlink" Target="http://vsolj.cetus-net.org/bulletin.html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s://www.aavso.org/ejaavso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v-astro.de/sfs/BAVM_link.php?BAVMnr=56" TargetMode="External"/><Relationship Id="rId13" Type="http://schemas.openxmlformats.org/officeDocument/2006/relationships/hyperlink" Target="http://www.konkoly.hu/cgi-bin/IBVS?5694" TargetMode="External"/><Relationship Id="rId18" Type="http://schemas.openxmlformats.org/officeDocument/2006/relationships/hyperlink" Target="http://var.astro.cz/oejv/issues/oejv0003.pdf" TargetMode="External"/><Relationship Id="rId26" Type="http://schemas.openxmlformats.org/officeDocument/2006/relationships/hyperlink" Target="http://vsolj.cetus-net.org/vsoljno55.pdf" TargetMode="External"/><Relationship Id="rId3" Type="http://schemas.openxmlformats.org/officeDocument/2006/relationships/hyperlink" Target="http://www.bav-astro.de/sfs/BAVM_link.php?BAVMnr=31" TargetMode="External"/><Relationship Id="rId21" Type="http://schemas.openxmlformats.org/officeDocument/2006/relationships/hyperlink" Target="http://www.konkoly.hu/cgi-bin/IBVS?5945" TargetMode="External"/><Relationship Id="rId7" Type="http://schemas.openxmlformats.org/officeDocument/2006/relationships/hyperlink" Target="http://www.bav-astro.de/sfs/BAVM_link.php?BAVMnr=34" TargetMode="External"/><Relationship Id="rId12" Type="http://schemas.openxmlformats.org/officeDocument/2006/relationships/hyperlink" Target="http://www.bav-astro.de/sfs/BAVM_link.php?BAVMnr=158" TargetMode="External"/><Relationship Id="rId17" Type="http://schemas.openxmlformats.org/officeDocument/2006/relationships/hyperlink" Target="http://www.konkoly.hu/cgi-bin/IBVS?5694" TargetMode="External"/><Relationship Id="rId25" Type="http://schemas.openxmlformats.org/officeDocument/2006/relationships/hyperlink" Target="http://www.bav-astro.de/sfs/BAVM_link.php?BAVMnr=225" TargetMode="External"/><Relationship Id="rId2" Type="http://schemas.openxmlformats.org/officeDocument/2006/relationships/hyperlink" Target="http://www.konkoly.hu/cgi-bin/IBVS?951" TargetMode="External"/><Relationship Id="rId16" Type="http://schemas.openxmlformats.org/officeDocument/2006/relationships/hyperlink" Target="http://www.konkoly.hu/cgi-bin/IBVS?5694" TargetMode="External"/><Relationship Id="rId20" Type="http://schemas.openxmlformats.org/officeDocument/2006/relationships/hyperlink" Target="http://www.konkoly.hu/cgi-bin/IBVS?5938" TargetMode="External"/><Relationship Id="rId29" Type="http://schemas.openxmlformats.org/officeDocument/2006/relationships/hyperlink" Target="http://www.bav-astro.de/sfs/BAVM_link.php?BAVMnr=238" TargetMode="External"/><Relationship Id="rId1" Type="http://schemas.openxmlformats.org/officeDocument/2006/relationships/hyperlink" Target="http://www.bav-astro.de/LkDB/index.php?lang=en&amp;sprache_dial=en" TargetMode="External"/><Relationship Id="rId6" Type="http://schemas.openxmlformats.org/officeDocument/2006/relationships/hyperlink" Target="http://www.bav-astro.de/sfs/BAVM_link.php?BAVMnr=34" TargetMode="External"/><Relationship Id="rId11" Type="http://schemas.openxmlformats.org/officeDocument/2006/relationships/hyperlink" Target="http://www.konkoly.hu/cgi-bin/IBVS?5694" TargetMode="External"/><Relationship Id="rId24" Type="http://schemas.openxmlformats.org/officeDocument/2006/relationships/hyperlink" Target="http://www.bav-astro.de/sfs/BAVM_link.php?BAVMnr=215" TargetMode="External"/><Relationship Id="rId5" Type="http://schemas.openxmlformats.org/officeDocument/2006/relationships/hyperlink" Target="http://www.konkoly.hu/cgi-bin/IBVS?2274" TargetMode="External"/><Relationship Id="rId15" Type="http://schemas.openxmlformats.org/officeDocument/2006/relationships/hyperlink" Target="http://www.bav-astro.de/sfs/BAVM_link.php?BAVMnr=172" TargetMode="External"/><Relationship Id="rId23" Type="http://schemas.openxmlformats.org/officeDocument/2006/relationships/hyperlink" Target="http://www.konkoly.hu/cgi-bin/IBVS?5992" TargetMode="External"/><Relationship Id="rId28" Type="http://schemas.openxmlformats.org/officeDocument/2006/relationships/hyperlink" Target="http://www.bav-astro.de/sfs/BAVM_link.php?BAVMnr=232" TargetMode="External"/><Relationship Id="rId10" Type="http://schemas.openxmlformats.org/officeDocument/2006/relationships/hyperlink" Target="http://var.astro.cz/oejv/issues/oejv0074.pdf" TargetMode="External"/><Relationship Id="rId19" Type="http://schemas.openxmlformats.org/officeDocument/2006/relationships/hyperlink" Target="http://www.konkoly.hu/cgi-bin/IBVS?5894" TargetMode="External"/><Relationship Id="rId31" Type="http://schemas.openxmlformats.org/officeDocument/2006/relationships/hyperlink" Target="http://www.bav-astro.de/sfs/BAVM_link.php?BAVMnr=241" TargetMode="External"/><Relationship Id="rId4" Type="http://schemas.openxmlformats.org/officeDocument/2006/relationships/hyperlink" Target="http://www.konkoly.hu/cgi-bin/IBVS?2274" TargetMode="External"/><Relationship Id="rId9" Type="http://schemas.openxmlformats.org/officeDocument/2006/relationships/hyperlink" Target="http://www.konkoly.hu/cgi-bin/IBVS?5040" TargetMode="External"/><Relationship Id="rId14" Type="http://schemas.openxmlformats.org/officeDocument/2006/relationships/hyperlink" Target="http://www.konkoly.hu/cgi-bin/IBVS?5583" TargetMode="External"/><Relationship Id="rId22" Type="http://schemas.openxmlformats.org/officeDocument/2006/relationships/hyperlink" Target="http://www.konkoly.hu/cgi-bin/IBVS?5974" TargetMode="External"/><Relationship Id="rId27" Type="http://schemas.openxmlformats.org/officeDocument/2006/relationships/hyperlink" Target="http://www.konkoly.hu/cgi-bin/IBVS?6029" TargetMode="External"/><Relationship Id="rId30" Type="http://schemas.openxmlformats.org/officeDocument/2006/relationships/hyperlink" Target="http://www.bav-astro.de/sfs/BAVM_link.php?BAVMnr=2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440"/>
  <sheetViews>
    <sheetView tabSelected="1" workbookViewId="0">
      <pane xSplit="13" ySplit="21" topLeftCell="N218" activePane="bottomRight" state="frozen"/>
      <selection pane="topRight" activeCell="N1" sqref="N1"/>
      <selection pane="bottomLeft" activeCell="A22" sqref="A22"/>
      <selection pane="bottomRight" activeCell="A240" sqref="A240"/>
    </sheetView>
  </sheetViews>
  <sheetFormatPr defaultColWidth="10.28515625" defaultRowHeight="12.75" x14ac:dyDescent="0.2"/>
  <cols>
    <col min="1" max="1" width="14" customWidth="1"/>
    <col min="2" max="2" width="5.140625" customWidth="1"/>
    <col min="3" max="3" width="12.28515625" customWidth="1"/>
    <col min="4" max="4" width="7.85546875" customWidth="1"/>
    <col min="5" max="5" width="9.85546875" customWidth="1"/>
    <col min="6" max="6" width="16.85546875" customWidth="1"/>
    <col min="7" max="7" width="11" customWidth="1"/>
    <col min="8" max="16" width="10.28515625" customWidth="1"/>
    <col min="17" max="17" width="12.42578125" customWidth="1"/>
  </cols>
  <sheetData>
    <row r="1" spans="1:8" ht="20.25" x14ac:dyDescent="0.3">
      <c r="A1" s="1" t="s">
        <v>58</v>
      </c>
      <c r="D1" s="5"/>
    </row>
    <row r="2" spans="1:8" x14ac:dyDescent="0.2">
      <c r="A2" t="s">
        <v>21</v>
      </c>
      <c r="B2" t="s">
        <v>1</v>
      </c>
      <c r="C2" s="5"/>
    </row>
    <row r="3" spans="1:8" ht="13.5" thickBot="1" x14ac:dyDescent="0.25"/>
    <row r="4" spans="1:8" ht="14.25" thickTop="1" thickBot="1" x14ac:dyDescent="0.25">
      <c r="A4" s="9" t="s">
        <v>2</v>
      </c>
      <c r="C4" s="3">
        <v>40655.479200000002</v>
      </c>
      <c r="D4" s="4">
        <v>1.319226</v>
      </c>
    </row>
    <row r="5" spans="1:8" ht="13.5" thickTop="1" x14ac:dyDescent="0.2">
      <c r="A5" s="16" t="s">
        <v>66</v>
      </c>
      <c r="B5" s="12"/>
      <c r="C5" s="17">
        <v>-9.5</v>
      </c>
      <c r="D5" s="12" t="s">
        <v>67</v>
      </c>
    </row>
    <row r="6" spans="1:8" x14ac:dyDescent="0.2">
      <c r="A6" s="9" t="s">
        <v>3</v>
      </c>
    </row>
    <row r="7" spans="1:8" x14ac:dyDescent="0.2">
      <c r="A7" t="s">
        <v>4</v>
      </c>
      <c r="C7">
        <v>40655.479200000002</v>
      </c>
    </row>
    <row r="8" spans="1:8" x14ac:dyDescent="0.2">
      <c r="A8" t="s">
        <v>5</v>
      </c>
      <c r="C8">
        <v>1.319226</v>
      </c>
    </row>
    <row r="9" spans="1:8" x14ac:dyDescent="0.2">
      <c r="A9" s="30" t="s">
        <v>72</v>
      </c>
      <c r="B9" s="31">
        <v>190</v>
      </c>
      <c r="C9" s="19" t="str">
        <f>"F"&amp;B9</f>
        <v>F190</v>
      </c>
      <c r="D9" s="20" t="str">
        <f>"G"&amp;B9</f>
        <v>G190</v>
      </c>
      <c r="H9" t="e">
        <f ca="1">E15/D18^2</f>
        <v>#VALUE!</v>
      </c>
    </row>
    <row r="10" spans="1:8" ht="13.5" thickBot="1" x14ac:dyDescent="0.25">
      <c r="A10" s="12"/>
      <c r="B10" s="12"/>
      <c r="C10" s="10" t="s">
        <v>22</v>
      </c>
      <c r="D10" s="10" t="s">
        <v>23</v>
      </c>
      <c r="E10" s="12"/>
    </row>
    <row r="11" spans="1:8" x14ac:dyDescent="0.2">
      <c r="A11" s="12" t="s">
        <v>24</v>
      </c>
      <c r="B11" s="12"/>
      <c r="C11" s="18">
        <f ca="1">INTERCEPT(INDIRECT($D$9):G990,INDIRECT($C$9):F990)</f>
        <v>-4.5477607466618431E-3</v>
      </c>
      <c r="D11" s="8"/>
      <c r="E11" s="12"/>
    </row>
    <row r="12" spans="1:8" x14ac:dyDescent="0.2">
      <c r="A12" s="12" t="s">
        <v>25</v>
      </c>
      <c r="B12" s="12"/>
      <c r="C12" s="18">
        <f ca="1">SLOPE(INDIRECT($D$9):G990,INDIRECT($C$9):F990)</f>
        <v>2.4373119482287629E-6</v>
      </c>
      <c r="D12" s="8"/>
      <c r="E12" s="12"/>
    </row>
    <row r="13" spans="1:8" x14ac:dyDescent="0.2">
      <c r="A13" s="12" t="s">
        <v>26</v>
      </c>
      <c r="B13" s="12"/>
      <c r="C13" s="8" t="s">
        <v>19</v>
      </c>
    </row>
    <row r="14" spans="1:8" x14ac:dyDescent="0.2">
      <c r="A14" s="12"/>
      <c r="B14" s="12"/>
      <c r="C14" s="12"/>
    </row>
    <row r="15" spans="1:8" x14ac:dyDescent="0.2">
      <c r="A15" s="21" t="s">
        <v>68</v>
      </c>
      <c r="B15" s="12"/>
      <c r="C15" s="22">
        <f ca="1">(C7+C11)+(C8+C12)*INT(MAX(F21:F3531))</f>
        <v>59309.364755830204</v>
      </c>
      <c r="E15" s="23" t="s">
        <v>74</v>
      </c>
      <c r="F15" s="17">
        <v>1</v>
      </c>
    </row>
    <row r="16" spans="1:8" x14ac:dyDescent="0.2">
      <c r="A16" s="25" t="s">
        <v>6</v>
      </c>
      <c r="B16" s="12"/>
      <c r="C16" s="26">
        <f ca="1">+C8+C12</f>
        <v>1.3192284373119483</v>
      </c>
      <c r="E16" s="23" t="s">
        <v>69</v>
      </c>
      <c r="F16" s="24">
        <f ca="1">NOW()+15018.5+$C$5/24</f>
        <v>60324.78217337963</v>
      </c>
    </row>
    <row r="17" spans="1:37" ht="13.5" thickBot="1" x14ac:dyDescent="0.25">
      <c r="A17" s="23" t="s">
        <v>60</v>
      </c>
      <c r="B17" s="12"/>
      <c r="C17" s="12">
        <f>COUNT(C21:C2189)</f>
        <v>220</v>
      </c>
      <c r="E17" s="23" t="s">
        <v>75</v>
      </c>
      <c r="F17" s="24">
        <f ca="1">ROUND(2*(F16-$C$7)/$C$8,0)/2+F15</f>
        <v>14910.5</v>
      </c>
    </row>
    <row r="18" spans="1:37" ht="14.25" thickTop="1" thickBot="1" x14ac:dyDescent="0.25">
      <c r="A18" s="25" t="s">
        <v>7</v>
      </c>
      <c r="B18" s="12"/>
      <c r="C18" s="28">
        <f ca="1">+C15</f>
        <v>59309.364755830204</v>
      </c>
      <c r="D18" s="29">
        <f ca="1">+C16</f>
        <v>1.3192284373119483</v>
      </c>
      <c r="E18" s="23" t="s">
        <v>70</v>
      </c>
      <c r="F18" s="20">
        <f ca="1">ROUND(2*(F16-$C$15)/$C$16,0)/2+F15</f>
        <v>770.5</v>
      </c>
    </row>
    <row r="19" spans="1:37" ht="13.5" thickTop="1" x14ac:dyDescent="0.2">
      <c r="E19" s="23" t="s">
        <v>71</v>
      </c>
      <c r="F19" s="27">
        <f ca="1">+$C$15+$C$16*F18-15018.5-$C$5/24</f>
        <v>45307.726100112399</v>
      </c>
      <c r="H19" t="s">
        <v>8</v>
      </c>
      <c r="I19" t="s">
        <v>9</v>
      </c>
      <c r="J19" t="s">
        <v>10</v>
      </c>
    </row>
    <row r="20" spans="1:37" ht="13.5" thickBot="1" x14ac:dyDescent="0.25">
      <c r="A20" s="6" t="s">
        <v>11</v>
      </c>
      <c r="B20" s="6" t="s">
        <v>12</v>
      </c>
      <c r="C20" s="6" t="s">
        <v>13</v>
      </c>
      <c r="D20" s="6" t="s">
        <v>18</v>
      </c>
      <c r="E20" s="6" t="s">
        <v>14</v>
      </c>
      <c r="F20" s="6" t="s">
        <v>15</v>
      </c>
      <c r="G20" s="6" t="s">
        <v>16</v>
      </c>
      <c r="H20" s="7" t="s">
        <v>89</v>
      </c>
      <c r="I20" s="7" t="s">
        <v>92</v>
      </c>
      <c r="J20" s="7" t="s">
        <v>86</v>
      </c>
      <c r="K20" s="7" t="s">
        <v>84</v>
      </c>
      <c r="L20" s="7" t="s">
        <v>56</v>
      </c>
      <c r="M20" s="7" t="s">
        <v>57</v>
      </c>
      <c r="N20" s="7" t="s">
        <v>49</v>
      </c>
      <c r="O20" s="7" t="s">
        <v>48</v>
      </c>
      <c r="P20" s="7" t="s">
        <v>50</v>
      </c>
      <c r="Q20" s="10" t="s">
        <v>27</v>
      </c>
    </row>
    <row r="21" spans="1:37" ht="13.5" thickTop="1" x14ac:dyDescent="0.2">
      <c r="A21" s="57" t="s">
        <v>99</v>
      </c>
      <c r="B21" s="56" t="s">
        <v>54</v>
      </c>
      <c r="C21" s="57">
        <v>14755.654</v>
      </c>
      <c r="D21" s="57" t="s">
        <v>92</v>
      </c>
      <c r="E21">
        <f t="shared" ref="E21:E84" si="0">(C21-C$7)/C$8</f>
        <v>-19632.591534733245</v>
      </c>
      <c r="F21">
        <f t="shared" ref="F21:F84" si="1">ROUND(2*E21,0)/2</f>
        <v>-19632.5</v>
      </c>
      <c r="G21">
        <f t="shared" ref="G21:G52" si="2">C21-(C$7+C$8*F21)</f>
        <v>-0.12075500000173633</v>
      </c>
      <c r="I21">
        <f t="shared" ref="I21:I52" si="3">G21</f>
        <v>-0.12075500000173633</v>
      </c>
      <c r="O21">
        <f t="shared" ref="O21:O84" ca="1" si="4">+C$11+C$12*F21</f>
        <v>-5.2398287570263033E-2</v>
      </c>
      <c r="Q21" s="64" t="s">
        <v>750</v>
      </c>
      <c r="AF21">
        <v>6</v>
      </c>
      <c r="AH21" t="s">
        <v>28</v>
      </c>
      <c r="AI21" t="s">
        <v>29</v>
      </c>
      <c r="AK21" t="s">
        <v>31</v>
      </c>
    </row>
    <row r="22" spans="1:37" x14ac:dyDescent="0.2">
      <c r="A22" s="57" t="s">
        <v>99</v>
      </c>
      <c r="B22" s="56" t="s">
        <v>54</v>
      </c>
      <c r="C22" s="57">
        <v>15180.628000000001</v>
      </c>
      <c r="D22" s="57" t="s">
        <v>92</v>
      </c>
      <c r="E22">
        <f t="shared" si="0"/>
        <v>-19310.452644201978</v>
      </c>
      <c r="F22">
        <f t="shared" si="1"/>
        <v>-19310.5</v>
      </c>
      <c r="G22">
        <f t="shared" si="2"/>
        <v>6.2472999998135492E-2</v>
      </c>
      <c r="I22">
        <f t="shared" si="3"/>
        <v>6.2472999998135492E-2</v>
      </c>
      <c r="O22">
        <f t="shared" ca="1" si="4"/>
        <v>-5.1613473122933365E-2</v>
      </c>
      <c r="Q22" s="2">
        <f t="shared" ref="Q21:Q84" si="5">C22-15018.5</f>
        <v>162.12800000000061</v>
      </c>
    </row>
    <row r="23" spans="1:37" x14ac:dyDescent="0.2">
      <c r="A23" s="57" t="s">
        <v>99</v>
      </c>
      <c r="B23" s="56" t="s">
        <v>53</v>
      </c>
      <c r="C23" s="57">
        <v>15488.601000000001</v>
      </c>
      <c r="D23" s="57" t="s">
        <v>92</v>
      </c>
      <c r="E23">
        <f t="shared" si="0"/>
        <v>-19077.002878960844</v>
      </c>
      <c r="F23">
        <f t="shared" si="1"/>
        <v>-19077</v>
      </c>
      <c r="G23">
        <f t="shared" si="2"/>
        <v>-3.7979999997332925E-3</v>
      </c>
      <c r="I23">
        <f t="shared" si="3"/>
        <v>-3.7979999997332925E-3</v>
      </c>
      <c r="O23">
        <f t="shared" ca="1" si="4"/>
        <v>-5.104436078302195E-2</v>
      </c>
      <c r="Q23" s="2">
        <f t="shared" si="5"/>
        <v>470.10100000000057</v>
      </c>
    </row>
    <row r="24" spans="1:37" x14ac:dyDescent="0.2">
      <c r="A24" s="57" t="s">
        <v>99</v>
      </c>
      <c r="B24" s="56" t="s">
        <v>53</v>
      </c>
      <c r="C24" s="57">
        <v>15658.857</v>
      </c>
      <c r="D24" s="57" t="s">
        <v>92</v>
      </c>
      <c r="E24">
        <f t="shared" si="0"/>
        <v>-18947.945386158248</v>
      </c>
      <c r="F24">
        <f t="shared" si="1"/>
        <v>-18948</v>
      </c>
      <c r="G24">
        <f t="shared" si="2"/>
        <v>7.2047999998176238E-2</v>
      </c>
      <c r="I24">
        <f t="shared" si="3"/>
        <v>7.2047999998176238E-2</v>
      </c>
      <c r="O24">
        <f t="shared" ca="1" si="4"/>
        <v>-5.0729947541700439E-2</v>
      </c>
      <c r="Q24" s="2">
        <f t="shared" si="5"/>
        <v>640.35699999999997</v>
      </c>
    </row>
    <row r="25" spans="1:37" x14ac:dyDescent="0.2">
      <c r="A25" s="57" t="s">
        <v>99</v>
      </c>
      <c r="B25" s="56" t="s">
        <v>54</v>
      </c>
      <c r="C25" s="57">
        <v>15685.895</v>
      </c>
      <c r="D25" s="57" t="s">
        <v>92</v>
      </c>
      <c r="E25">
        <f t="shared" si="0"/>
        <v>-18927.450035096339</v>
      </c>
      <c r="F25">
        <f t="shared" si="1"/>
        <v>-18927.5</v>
      </c>
      <c r="G25">
        <f t="shared" si="2"/>
        <v>6.5914999999222346E-2</v>
      </c>
      <c r="I25">
        <f t="shared" si="3"/>
        <v>6.5914999999222346E-2</v>
      </c>
      <c r="O25">
        <f t="shared" ca="1" si="4"/>
        <v>-5.0679982646761754E-2</v>
      </c>
      <c r="Q25" s="2">
        <f t="shared" si="5"/>
        <v>667.39500000000044</v>
      </c>
      <c r="AF25">
        <v>10</v>
      </c>
      <c r="AH25" t="s">
        <v>28</v>
      </c>
      <c r="AI25" t="s">
        <v>29</v>
      </c>
      <c r="AK25" t="s">
        <v>31</v>
      </c>
    </row>
    <row r="26" spans="1:37" x14ac:dyDescent="0.2">
      <c r="A26" s="57" t="s">
        <v>99</v>
      </c>
      <c r="B26" s="56" t="s">
        <v>53</v>
      </c>
      <c r="C26" s="57">
        <v>15918.638000000001</v>
      </c>
      <c r="D26" s="57" t="s">
        <v>92</v>
      </c>
      <c r="E26">
        <f t="shared" si="0"/>
        <v>-18751.026131989518</v>
      </c>
      <c r="F26">
        <f t="shared" si="1"/>
        <v>-18751</v>
      </c>
      <c r="G26">
        <f t="shared" si="2"/>
        <v>-3.4474000001864624E-2</v>
      </c>
      <c r="I26">
        <f t="shared" si="3"/>
        <v>-3.4474000001864624E-2</v>
      </c>
      <c r="O26">
        <f t="shared" ca="1" si="4"/>
        <v>-5.0249797087899374E-2</v>
      </c>
      <c r="Q26" s="2">
        <f t="shared" si="5"/>
        <v>900.13800000000083</v>
      </c>
      <c r="AF26">
        <v>7</v>
      </c>
      <c r="AH26" t="s">
        <v>28</v>
      </c>
      <c r="AI26" t="s">
        <v>29</v>
      </c>
      <c r="AK26" t="s">
        <v>31</v>
      </c>
    </row>
    <row r="27" spans="1:37" x14ac:dyDescent="0.2">
      <c r="A27" s="57" t="s">
        <v>99</v>
      </c>
      <c r="B27" s="56" t="s">
        <v>53</v>
      </c>
      <c r="C27" s="57">
        <v>16187.777</v>
      </c>
      <c r="D27" s="57" t="s">
        <v>92</v>
      </c>
      <c r="E27">
        <f t="shared" si="0"/>
        <v>-18547.013324479656</v>
      </c>
      <c r="F27">
        <f t="shared" si="1"/>
        <v>-18547</v>
      </c>
      <c r="G27">
        <f t="shared" si="2"/>
        <v>-1.7578000000867178E-2</v>
      </c>
      <c r="I27">
        <f t="shared" si="3"/>
        <v>-1.7578000000867178E-2</v>
      </c>
      <c r="O27">
        <f t="shared" ca="1" si="4"/>
        <v>-4.9752585450460705E-2</v>
      </c>
      <c r="Q27" s="2">
        <f t="shared" si="5"/>
        <v>1169.277</v>
      </c>
      <c r="AF27">
        <v>9</v>
      </c>
      <c r="AH27" t="s">
        <v>28</v>
      </c>
      <c r="AI27" t="s">
        <v>29</v>
      </c>
      <c r="AK27" t="s">
        <v>31</v>
      </c>
    </row>
    <row r="28" spans="1:37" x14ac:dyDescent="0.2">
      <c r="A28" s="57" t="s">
        <v>99</v>
      </c>
      <c r="B28" s="56" t="s">
        <v>54</v>
      </c>
      <c r="C28" s="57">
        <v>16205.655000000001</v>
      </c>
      <c r="D28" s="57" t="s">
        <v>92</v>
      </c>
      <c r="E28">
        <f t="shared" si="0"/>
        <v>-18533.461438752725</v>
      </c>
      <c r="F28">
        <f t="shared" si="1"/>
        <v>-18533.5</v>
      </c>
      <c r="G28">
        <f t="shared" si="2"/>
        <v>5.0870999997641775E-2</v>
      </c>
      <c r="I28">
        <f t="shared" si="3"/>
        <v>5.0870999997641775E-2</v>
      </c>
      <c r="O28">
        <f t="shared" ca="1" si="4"/>
        <v>-4.9719681739159617E-2</v>
      </c>
      <c r="Q28" s="2">
        <f t="shared" si="5"/>
        <v>1187.1550000000007</v>
      </c>
      <c r="AD28" t="s">
        <v>34</v>
      </c>
      <c r="AK28" t="s">
        <v>36</v>
      </c>
    </row>
    <row r="29" spans="1:37" x14ac:dyDescent="0.2">
      <c r="A29" s="57" t="s">
        <v>99</v>
      </c>
      <c r="B29" s="56" t="s">
        <v>53</v>
      </c>
      <c r="C29" s="57">
        <v>16224.635</v>
      </c>
      <c r="D29" s="57" t="s">
        <v>92</v>
      </c>
      <c r="E29">
        <f t="shared" si="0"/>
        <v>-18519.074214728938</v>
      </c>
      <c r="F29">
        <f t="shared" si="1"/>
        <v>-18519</v>
      </c>
      <c r="G29">
        <f t="shared" si="2"/>
        <v>-9.7906000000875792E-2</v>
      </c>
      <c r="I29">
        <f t="shared" si="3"/>
        <v>-9.7906000000875792E-2</v>
      </c>
      <c r="O29">
        <f t="shared" ca="1" si="4"/>
        <v>-4.9684340715910304E-2</v>
      </c>
      <c r="Q29" s="2">
        <f t="shared" si="5"/>
        <v>1206.1350000000002</v>
      </c>
    </row>
    <row r="30" spans="1:37" x14ac:dyDescent="0.2">
      <c r="A30" s="57" t="s">
        <v>99</v>
      </c>
      <c r="B30" s="56" t="s">
        <v>54</v>
      </c>
      <c r="C30" s="57">
        <v>16300.593000000001</v>
      </c>
      <c r="D30" s="57" t="s">
        <v>92</v>
      </c>
      <c r="E30">
        <f t="shared" si="0"/>
        <v>-18461.49651386495</v>
      </c>
      <c r="F30">
        <f t="shared" si="1"/>
        <v>-18461.5</v>
      </c>
      <c r="G30">
        <f t="shared" si="2"/>
        <v>4.5989999998710118E-3</v>
      </c>
      <c r="I30">
        <f t="shared" si="3"/>
        <v>4.5989999998710118E-3</v>
      </c>
      <c r="O30">
        <f t="shared" ca="1" si="4"/>
        <v>-4.9544195278887149E-2</v>
      </c>
      <c r="Q30" s="2">
        <f t="shared" si="5"/>
        <v>1282.0930000000008</v>
      </c>
    </row>
    <row r="31" spans="1:37" x14ac:dyDescent="0.2">
      <c r="A31" s="57" t="s">
        <v>99</v>
      </c>
      <c r="B31" s="56" t="s">
        <v>54</v>
      </c>
      <c r="C31" s="57">
        <v>16462.901000000002</v>
      </c>
      <c r="D31" s="57" t="s">
        <v>92</v>
      </c>
      <c r="E31">
        <f t="shared" si="0"/>
        <v>-18338.46376587484</v>
      </c>
      <c r="F31">
        <f t="shared" si="1"/>
        <v>-18338.5</v>
      </c>
      <c r="G31">
        <f t="shared" si="2"/>
        <v>4.7801000000617933E-2</v>
      </c>
      <c r="I31">
        <f t="shared" si="3"/>
        <v>4.7801000000617933E-2</v>
      </c>
      <c r="O31">
        <f t="shared" ca="1" si="4"/>
        <v>-4.924440590925501E-2</v>
      </c>
      <c r="Q31" s="2">
        <f t="shared" si="5"/>
        <v>1444.4010000000017</v>
      </c>
    </row>
    <row r="32" spans="1:37" x14ac:dyDescent="0.2">
      <c r="A32" s="57" t="s">
        <v>99</v>
      </c>
      <c r="B32" s="56" t="s">
        <v>54</v>
      </c>
      <c r="C32" s="57">
        <v>16495.829000000002</v>
      </c>
      <c r="D32" s="57" t="s">
        <v>92</v>
      </c>
      <c r="E32">
        <f t="shared" si="0"/>
        <v>-18313.50367564011</v>
      </c>
      <c r="F32">
        <f t="shared" si="1"/>
        <v>-18313.5</v>
      </c>
      <c r="G32">
        <f t="shared" si="2"/>
        <v>-4.8490000008314382E-3</v>
      </c>
      <c r="I32">
        <f t="shared" si="3"/>
        <v>-4.8490000008314382E-3</v>
      </c>
      <c r="O32">
        <f t="shared" ca="1" si="4"/>
        <v>-4.918347311054929E-2</v>
      </c>
      <c r="Q32" s="2">
        <f t="shared" si="5"/>
        <v>1477.3290000000015</v>
      </c>
      <c r="AD32" t="s">
        <v>34</v>
      </c>
      <c r="AK32" t="s">
        <v>36</v>
      </c>
    </row>
    <row r="33" spans="1:37" x14ac:dyDescent="0.2">
      <c r="A33" s="57" t="s">
        <v>99</v>
      </c>
      <c r="B33" s="56" t="s">
        <v>53</v>
      </c>
      <c r="C33" s="57">
        <v>16505.780999999999</v>
      </c>
      <c r="D33" s="57" t="s">
        <v>92</v>
      </c>
      <c r="E33">
        <f t="shared" si="0"/>
        <v>-18305.959858280537</v>
      </c>
      <c r="F33">
        <f t="shared" si="1"/>
        <v>-18306</v>
      </c>
      <c r="G33">
        <f t="shared" si="2"/>
        <v>5.2955999995901948E-2</v>
      </c>
      <c r="I33">
        <f t="shared" si="3"/>
        <v>5.2955999995901948E-2</v>
      </c>
      <c r="O33">
        <f t="shared" ca="1" si="4"/>
        <v>-4.9165193270937574E-2</v>
      </c>
      <c r="Q33" s="2">
        <f t="shared" si="5"/>
        <v>1487.280999999999</v>
      </c>
      <c r="AD33" t="s">
        <v>34</v>
      </c>
      <c r="AK33" t="s">
        <v>36</v>
      </c>
    </row>
    <row r="34" spans="1:37" x14ac:dyDescent="0.2">
      <c r="A34" s="57" t="s">
        <v>99</v>
      </c>
      <c r="B34" s="56" t="s">
        <v>54</v>
      </c>
      <c r="C34" s="57">
        <v>16536.733</v>
      </c>
      <c r="D34" s="57" t="s">
        <v>92</v>
      </c>
      <c r="E34">
        <f t="shared" si="0"/>
        <v>-18282.497616026369</v>
      </c>
      <c r="F34">
        <f t="shared" si="1"/>
        <v>-18282.5</v>
      </c>
      <c r="G34">
        <f t="shared" si="2"/>
        <v>3.1449999987671617E-3</v>
      </c>
      <c r="I34">
        <f t="shared" si="3"/>
        <v>3.1449999987671617E-3</v>
      </c>
      <c r="O34">
        <f t="shared" ca="1" si="4"/>
        <v>-4.9107916440154199E-2</v>
      </c>
      <c r="Q34" s="2">
        <f t="shared" si="5"/>
        <v>1518.2330000000002</v>
      </c>
      <c r="AD34" t="s">
        <v>34</v>
      </c>
      <c r="AK34" t="s">
        <v>36</v>
      </c>
    </row>
    <row r="35" spans="1:37" x14ac:dyDescent="0.2">
      <c r="A35" s="57" t="s">
        <v>99</v>
      </c>
      <c r="B35" s="56" t="s">
        <v>54</v>
      </c>
      <c r="C35" s="57">
        <v>16569.659</v>
      </c>
      <c r="D35" s="57" t="s">
        <v>92</v>
      </c>
      <c r="E35">
        <f t="shared" si="0"/>
        <v>-18257.539041832108</v>
      </c>
      <c r="F35">
        <f t="shared" si="1"/>
        <v>-18257.5</v>
      </c>
      <c r="G35">
        <f t="shared" si="2"/>
        <v>-5.1505000003089663E-2</v>
      </c>
      <c r="I35">
        <f t="shared" si="3"/>
        <v>-5.1505000003089663E-2</v>
      </c>
      <c r="O35">
        <f t="shared" ca="1" si="4"/>
        <v>-4.904698364144848E-2</v>
      </c>
      <c r="Q35" s="2">
        <f t="shared" si="5"/>
        <v>1551.1589999999997</v>
      </c>
      <c r="AD35" t="s">
        <v>34</v>
      </c>
      <c r="AK35" t="s">
        <v>36</v>
      </c>
    </row>
    <row r="36" spans="1:37" x14ac:dyDescent="0.2">
      <c r="A36" s="57" t="s">
        <v>99</v>
      </c>
      <c r="B36" s="56" t="s">
        <v>54</v>
      </c>
      <c r="C36" s="57">
        <v>16676.582999999999</v>
      </c>
      <c r="D36" s="57" t="s">
        <v>92</v>
      </c>
      <c r="E36">
        <f t="shared" si="0"/>
        <v>-18176.48848643068</v>
      </c>
      <c r="F36">
        <f t="shared" si="1"/>
        <v>-18176.5</v>
      </c>
      <c r="G36">
        <f t="shared" si="2"/>
        <v>1.5188999997917563E-2</v>
      </c>
      <c r="I36">
        <f t="shared" si="3"/>
        <v>1.5188999997917563E-2</v>
      </c>
      <c r="O36">
        <f t="shared" ca="1" si="4"/>
        <v>-4.884956137364195E-2</v>
      </c>
      <c r="Q36" s="2">
        <f t="shared" si="5"/>
        <v>1658.0829999999987</v>
      </c>
      <c r="AD36" t="s">
        <v>34</v>
      </c>
      <c r="AF36">
        <v>7</v>
      </c>
      <c r="AH36" t="s">
        <v>41</v>
      </c>
      <c r="AK36" t="s">
        <v>31</v>
      </c>
    </row>
    <row r="37" spans="1:37" x14ac:dyDescent="0.2">
      <c r="A37" s="57" t="s">
        <v>99</v>
      </c>
      <c r="B37" s="56" t="s">
        <v>53</v>
      </c>
      <c r="C37" s="57">
        <v>16803.858</v>
      </c>
      <c r="D37" s="57" t="s">
        <v>92</v>
      </c>
      <c r="E37">
        <f t="shared" si="0"/>
        <v>-18080.011461265924</v>
      </c>
      <c r="F37">
        <f t="shared" si="1"/>
        <v>-18080</v>
      </c>
      <c r="G37">
        <f t="shared" si="2"/>
        <v>-1.5120000000024447E-2</v>
      </c>
      <c r="I37">
        <f t="shared" si="3"/>
        <v>-1.5120000000024447E-2</v>
      </c>
      <c r="O37">
        <f t="shared" ca="1" si="4"/>
        <v>-4.8614360770637875E-2</v>
      </c>
      <c r="Q37" s="2">
        <f t="shared" si="5"/>
        <v>1785.3580000000002</v>
      </c>
      <c r="AD37" t="s">
        <v>34</v>
      </c>
      <c r="AF37">
        <v>7</v>
      </c>
      <c r="AH37" t="s">
        <v>41</v>
      </c>
      <c r="AK37" t="s">
        <v>31</v>
      </c>
    </row>
    <row r="38" spans="1:37" x14ac:dyDescent="0.2">
      <c r="A38" s="57" t="s">
        <v>99</v>
      </c>
      <c r="B38" s="56" t="s">
        <v>53</v>
      </c>
      <c r="C38" s="57">
        <v>16869.767</v>
      </c>
      <c r="D38" s="57" t="s">
        <v>92</v>
      </c>
      <c r="E38">
        <f t="shared" si="0"/>
        <v>-18030.051105724116</v>
      </c>
      <c r="F38">
        <f t="shared" si="1"/>
        <v>-18030</v>
      </c>
      <c r="G38">
        <f t="shared" si="2"/>
        <v>-6.7420000003039604E-2</v>
      </c>
      <c r="I38">
        <f t="shared" si="3"/>
        <v>-6.7420000003039604E-2</v>
      </c>
      <c r="O38">
        <f t="shared" ca="1" si="4"/>
        <v>-4.8492495173226437E-2</v>
      </c>
      <c r="Q38" s="2">
        <f t="shared" si="5"/>
        <v>1851.2669999999998</v>
      </c>
      <c r="AD38" t="s">
        <v>37</v>
      </c>
      <c r="AK38" t="s">
        <v>36</v>
      </c>
    </row>
    <row r="39" spans="1:37" x14ac:dyDescent="0.2">
      <c r="A39" s="57" t="s">
        <v>99</v>
      </c>
      <c r="B39" s="56" t="s">
        <v>54</v>
      </c>
      <c r="C39" s="57">
        <v>17235.91</v>
      </c>
      <c r="D39" s="57" t="s">
        <v>92</v>
      </c>
      <c r="E39">
        <f t="shared" si="0"/>
        <v>-17752.507303524948</v>
      </c>
      <c r="F39">
        <f t="shared" si="1"/>
        <v>-17752.5</v>
      </c>
      <c r="G39">
        <f t="shared" si="2"/>
        <v>-9.6350000021629967E-3</v>
      </c>
      <c r="I39">
        <f t="shared" si="3"/>
        <v>-9.6350000021629967E-3</v>
      </c>
      <c r="O39">
        <f t="shared" ca="1" si="4"/>
        <v>-4.7816141107592955E-2</v>
      </c>
      <c r="Q39" s="2">
        <f t="shared" si="5"/>
        <v>2217.41</v>
      </c>
      <c r="AD39" t="s">
        <v>37</v>
      </c>
      <c r="AK39" t="s">
        <v>36</v>
      </c>
    </row>
    <row r="40" spans="1:37" x14ac:dyDescent="0.2">
      <c r="A40" s="57" t="s">
        <v>99</v>
      </c>
      <c r="B40" s="56" t="s">
        <v>54</v>
      </c>
      <c r="C40" s="57">
        <v>17557.850999999999</v>
      </c>
      <c r="D40" s="57" t="s">
        <v>92</v>
      </c>
      <c r="E40">
        <f t="shared" si="0"/>
        <v>-17508.469511668209</v>
      </c>
      <c r="F40">
        <f t="shared" si="1"/>
        <v>-17508.5</v>
      </c>
      <c r="G40">
        <f t="shared" si="2"/>
        <v>4.0220999995653983E-2</v>
      </c>
      <c r="I40">
        <f t="shared" si="3"/>
        <v>4.0220999995653983E-2</v>
      </c>
      <c r="O40">
        <f t="shared" ca="1" si="4"/>
        <v>-4.7221436992225134E-2</v>
      </c>
      <c r="Q40" s="2">
        <f t="shared" si="5"/>
        <v>2539.3509999999987</v>
      </c>
      <c r="AD40" t="s">
        <v>34</v>
      </c>
      <c r="AF40">
        <v>11</v>
      </c>
      <c r="AH40" t="s">
        <v>41</v>
      </c>
      <c r="AK40" t="s">
        <v>31</v>
      </c>
    </row>
    <row r="41" spans="1:37" x14ac:dyDescent="0.2">
      <c r="A41" s="57" t="s">
        <v>99</v>
      </c>
      <c r="B41" s="56" t="s">
        <v>53</v>
      </c>
      <c r="C41" s="57">
        <v>17603.558000000001</v>
      </c>
      <c r="D41" s="57" t="s">
        <v>92</v>
      </c>
      <c r="E41">
        <f t="shared" si="0"/>
        <v>-17473.822680874997</v>
      </c>
      <c r="F41">
        <f t="shared" si="1"/>
        <v>-17474</v>
      </c>
      <c r="G41">
        <f t="shared" si="2"/>
        <v>0.23392400000011548</v>
      </c>
      <c r="I41">
        <f t="shared" si="3"/>
        <v>0.23392400000011548</v>
      </c>
      <c r="O41">
        <f t="shared" ca="1" si="4"/>
        <v>-4.7137349730011248E-2</v>
      </c>
      <c r="Q41" s="2">
        <f t="shared" si="5"/>
        <v>2585.0580000000009</v>
      </c>
      <c r="AD41" t="s">
        <v>34</v>
      </c>
      <c r="AF41">
        <v>10</v>
      </c>
      <c r="AH41" t="s">
        <v>46</v>
      </c>
      <c r="AK41" t="s">
        <v>31</v>
      </c>
    </row>
    <row r="42" spans="1:37" x14ac:dyDescent="0.2">
      <c r="A42" s="57" t="s">
        <v>99</v>
      </c>
      <c r="B42" s="56" t="s">
        <v>53</v>
      </c>
      <c r="C42" s="57">
        <v>17707.572</v>
      </c>
      <c r="D42" s="57" t="s">
        <v>92</v>
      </c>
      <c r="E42">
        <f t="shared" si="0"/>
        <v>-17394.977964351827</v>
      </c>
      <c r="F42">
        <f t="shared" si="1"/>
        <v>-17395</v>
      </c>
      <c r="G42">
        <f t="shared" si="2"/>
        <v>2.907000000050175E-2</v>
      </c>
      <c r="I42">
        <f t="shared" si="3"/>
        <v>2.907000000050175E-2</v>
      </c>
      <c r="O42">
        <f t="shared" ca="1" si="4"/>
        <v>-4.6944802086101176E-2</v>
      </c>
      <c r="Q42" s="2">
        <f t="shared" si="5"/>
        <v>2689.0720000000001</v>
      </c>
    </row>
    <row r="43" spans="1:37" x14ac:dyDescent="0.2">
      <c r="A43" s="57" t="s">
        <v>99</v>
      </c>
      <c r="B43" s="56" t="s">
        <v>54</v>
      </c>
      <c r="C43" s="57">
        <v>18334.777999999998</v>
      </c>
      <c r="D43" s="57" t="s">
        <v>92</v>
      </c>
      <c r="E43">
        <f t="shared" si="0"/>
        <v>-16919.543126045122</v>
      </c>
      <c r="F43">
        <f t="shared" si="1"/>
        <v>-16919.5</v>
      </c>
      <c r="G43">
        <f t="shared" si="2"/>
        <v>-5.6893000004492933E-2</v>
      </c>
      <c r="I43">
        <f t="shared" si="3"/>
        <v>-5.6893000004492933E-2</v>
      </c>
      <c r="O43">
        <f t="shared" ca="1" si="4"/>
        <v>-4.5785860254718397E-2</v>
      </c>
      <c r="Q43" s="2">
        <f t="shared" si="5"/>
        <v>3316.2779999999984</v>
      </c>
    </row>
    <row r="44" spans="1:37" x14ac:dyDescent="0.2">
      <c r="A44" s="57" t="s">
        <v>99</v>
      </c>
      <c r="B44" s="56" t="s">
        <v>53</v>
      </c>
      <c r="C44" s="57">
        <v>18349.941999999999</v>
      </c>
      <c r="D44" s="57" t="s">
        <v>92</v>
      </c>
      <c r="E44">
        <f t="shared" si="0"/>
        <v>-16908.048507230757</v>
      </c>
      <c r="F44">
        <f t="shared" si="1"/>
        <v>-16908</v>
      </c>
      <c r="G44">
        <f t="shared" si="2"/>
        <v>-6.3992000003054272E-2</v>
      </c>
      <c r="I44">
        <f t="shared" si="3"/>
        <v>-6.3992000003054272E-2</v>
      </c>
      <c r="O44">
        <f t="shared" ca="1" si="4"/>
        <v>-4.5757831167313766E-2</v>
      </c>
      <c r="Q44" s="2">
        <f t="shared" si="5"/>
        <v>3331.4419999999991</v>
      </c>
    </row>
    <row r="45" spans="1:37" x14ac:dyDescent="0.2">
      <c r="A45" s="57" t="s">
        <v>99</v>
      </c>
      <c r="B45" s="56" t="s">
        <v>54</v>
      </c>
      <c r="C45" s="57">
        <v>18458.744999999999</v>
      </c>
      <c r="D45" s="57" t="s">
        <v>92</v>
      </c>
      <c r="E45">
        <f t="shared" si="0"/>
        <v>-16825.573631811381</v>
      </c>
      <c r="F45">
        <f t="shared" si="1"/>
        <v>-16825.5</v>
      </c>
      <c r="G45">
        <f t="shared" si="2"/>
        <v>-9.7137000000657281E-2</v>
      </c>
      <c r="I45">
        <f t="shared" si="3"/>
        <v>-9.7137000000657281E-2</v>
      </c>
      <c r="O45">
        <f t="shared" ca="1" si="4"/>
        <v>-4.5556752931584892E-2</v>
      </c>
      <c r="Q45" s="2">
        <f t="shared" si="5"/>
        <v>3440.244999999999</v>
      </c>
    </row>
    <row r="46" spans="1:37" x14ac:dyDescent="0.2">
      <c r="A46" s="57" t="s">
        <v>99</v>
      </c>
      <c r="B46" s="56" t="s">
        <v>53</v>
      </c>
      <c r="C46" s="57">
        <v>18733.857</v>
      </c>
      <c r="D46" s="57" t="s">
        <v>92</v>
      </c>
      <c r="E46">
        <f t="shared" si="0"/>
        <v>-16617.033169449362</v>
      </c>
      <c r="F46">
        <f t="shared" si="1"/>
        <v>-16617</v>
      </c>
      <c r="G46">
        <f t="shared" si="2"/>
        <v>-4.3757999999797903E-2</v>
      </c>
      <c r="I46">
        <f t="shared" si="3"/>
        <v>-4.3757999999797903E-2</v>
      </c>
      <c r="O46">
        <f t="shared" ca="1" si="4"/>
        <v>-4.5048573390379196E-2</v>
      </c>
      <c r="Q46" s="2">
        <f t="shared" si="5"/>
        <v>3715.357</v>
      </c>
    </row>
    <row r="47" spans="1:37" x14ac:dyDescent="0.2">
      <c r="A47" s="57" t="s">
        <v>99</v>
      </c>
      <c r="B47" s="56" t="s">
        <v>53</v>
      </c>
      <c r="C47" s="57">
        <v>18745.702000000001</v>
      </c>
      <c r="D47" s="57" t="s">
        <v>92</v>
      </c>
      <c r="E47">
        <f t="shared" si="0"/>
        <v>-16608.054419788572</v>
      </c>
      <c r="F47">
        <f t="shared" si="1"/>
        <v>-16608</v>
      </c>
      <c r="G47">
        <f t="shared" si="2"/>
        <v>-7.1791999998822575E-2</v>
      </c>
      <c r="I47">
        <f t="shared" si="3"/>
        <v>-7.1791999998822575E-2</v>
      </c>
      <c r="O47">
        <f t="shared" ca="1" si="4"/>
        <v>-4.5026637582845135E-2</v>
      </c>
      <c r="Q47" s="2">
        <f t="shared" si="5"/>
        <v>3727.2020000000011</v>
      </c>
    </row>
    <row r="48" spans="1:37" x14ac:dyDescent="0.2">
      <c r="A48" s="57" t="s">
        <v>99</v>
      </c>
      <c r="B48" s="56" t="s">
        <v>54</v>
      </c>
      <c r="C48" s="57">
        <v>18809.635999999999</v>
      </c>
      <c r="D48" s="57" t="s">
        <v>92</v>
      </c>
      <c r="E48">
        <f t="shared" si="0"/>
        <v>-16559.59115420709</v>
      </c>
      <c r="F48">
        <f t="shared" si="1"/>
        <v>-16559.5</v>
      </c>
      <c r="G48">
        <f t="shared" si="2"/>
        <v>-0.12025300000459538</v>
      </c>
      <c r="I48">
        <f t="shared" si="3"/>
        <v>-0.12025300000459538</v>
      </c>
      <c r="O48">
        <f t="shared" ca="1" si="4"/>
        <v>-4.4908427953356041E-2</v>
      </c>
      <c r="Q48" s="2">
        <f t="shared" si="5"/>
        <v>3791.1359999999986</v>
      </c>
    </row>
    <row r="49" spans="1:17" x14ac:dyDescent="0.2">
      <c r="A49" s="57" t="s">
        <v>99</v>
      </c>
      <c r="B49" s="56" t="s">
        <v>53</v>
      </c>
      <c r="C49" s="57">
        <v>18852.582999999999</v>
      </c>
      <c r="D49" s="57" t="s">
        <v>92</v>
      </c>
      <c r="E49">
        <f t="shared" si="0"/>
        <v>-16527.036459257171</v>
      </c>
      <c r="F49">
        <f t="shared" si="1"/>
        <v>-16527</v>
      </c>
      <c r="G49">
        <f t="shared" si="2"/>
        <v>-4.8098000002937624E-2</v>
      </c>
      <c r="I49">
        <f t="shared" si="3"/>
        <v>-4.8098000002937624E-2</v>
      </c>
      <c r="O49">
        <f t="shared" ca="1" si="4"/>
        <v>-4.4829215315038605E-2</v>
      </c>
      <c r="Q49" s="2">
        <f t="shared" si="5"/>
        <v>3834.0829999999987</v>
      </c>
    </row>
    <row r="50" spans="1:17" x14ac:dyDescent="0.2">
      <c r="A50" s="57" t="s">
        <v>99</v>
      </c>
      <c r="B50" s="56" t="s">
        <v>53</v>
      </c>
      <c r="C50" s="57">
        <v>18993.795999999998</v>
      </c>
      <c r="D50" s="57" t="s">
        <v>92</v>
      </c>
      <c r="E50">
        <f t="shared" si="0"/>
        <v>-16419.994148083802</v>
      </c>
      <c r="F50">
        <f t="shared" si="1"/>
        <v>-16420</v>
      </c>
      <c r="G50">
        <f t="shared" si="2"/>
        <v>7.719999997789273E-3</v>
      </c>
      <c r="I50">
        <f t="shared" si="3"/>
        <v>7.719999997789273E-3</v>
      </c>
      <c r="O50">
        <f t="shared" ca="1" si="4"/>
        <v>-4.4568422936578131E-2</v>
      </c>
      <c r="Q50" s="2">
        <f t="shared" si="5"/>
        <v>3975.2959999999985</v>
      </c>
    </row>
    <row r="51" spans="1:17" x14ac:dyDescent="0.2">
      <c r="A51" s="57" t="s">
        <v>99</v>
      </c>
      <c r="B51" s="56" t="s">
        <v>53</v>
      </c>
      <c r="C51" s="57">
        <v>19014.929</v>
      </c>
      <c r="D51" s="57" t="s">
        <v>92</v>
      </c>
      <c r="E51">
        <f t="shared" si="0"/>
        <v>-16403.974906498206</v>
      </c>
      <c r="F51">
        <f t="shared" si="1"/>
        <v>-16404</v>
      </c>
      <c r="G51">
        <f t="shared" si="2"/>
        <v>3.3103999998274958E-2</v>
      </c>
      <c r="I51">
        <f t="shared" si="3"/>
        <v>3.3103999998274958E-2</v>
      </c>
      <c r="O51">
        <f t="shared" ca="1" si="4"/>
        <v>-4.4529425945406466E-2</v>
      </c>
      <c r="Q51" s="2">
        <f t="shared" si="5"/>
        <v>3996.4290000000001</v>
      </c>
    </row>
    <row r="52" spans="1:17" x14ac:dyDescent="0.2">
      <c r="A52" s="57" t="s">
        <v>99</v>
      </c>
      <c r="B52" s="56" t="s">
        <v>53</v>
      </c>
      <c r="C52" s="57">
        <v>19018.905999999999</v>
      </c>
      <c r="D52" s="57" t="s">
        <v>92</v>
      </c>
      <c r="E52">
        <f t="shared" si="0"/>
        <v>-16400.960260031261</v>
      </c>
      <c r="F52">
        <f t="shared" si="1"/>
        <v>-16401</v>
      </c>
      <c r="G52">
        <f t="shared" si="2"/>
        <v>5.2425999998376938E-2</v>
      </c>
      <c r="I52">
        <f t="shared" si="3"/>
        <v>5.2425999998376938E-2</v>
      </c>
      <c r="O52">
        <f t="shared" ca="1" si="4"/>
        <v>-4.4522114009561783E-2</v>
      </c>
      <c r="Q52" s="2">
        <f t="shared" si="5"/>
        <v>4000.405999999999</v>
      </c>
    </row>
    <row r="53" spans="1:17" x14ac:dyDescent="0.2">
      <c r="A53" s="57" t="s">
        <v>99</v>
      </c>
      <c r="B53" s="56" t="s">
        <v>54</v>
      </c>
      <c r="C53" s="57">
        <v>20545.802</v>
      </c>
      <c r="D53" s="57" t="s">
        <v>92</v>
      </c>
      <c r="E53">
        <f t="shared" si="0"/>
        <v>-15243.542198228357</v>
      </c>
      <c r="F53">
        <f t="shared" si="1"/>
        <v>-15243.5</v>
      </c>
      <c r="G53">
        <f t="shared" ref="G53:G84" si="6">C53-(C$7+C$8*F53)</f>
        <v>-5.5669000001216773E-2</v>
      </c>
      <c r="I53">
        <f t="shared" ref="I53:I84" si="7">G53</f>
        <v>-5.5669000001216773E-2</v>
      </c>
      <c r="O53">
        <f t="shared" ca="1" si="4"/>
        <v>-4.1700925429486987E-2</v>
      </c>
      <c r="Q53" s="2">
        <f t="shared" si="5"/>
        <v>5527.3019999999997</v>
      </c>
    </row>
    <row r="54" spans="1:17" x14ac:dyDescent="0.2">
      <c r="A54" s="57" t="s">
        <v>99</v>
      </c>
      <c r="B54" s="56" t="s">
        <v>54</v>
      </c>
      <c r="C54" s="57">
        <v>20549.838</v>
      </c>
      <c r="D54" s="57" t="s">
        <v>92</v>
      </c>
      <c r="E54">
        <f t="shared" si="0"/>
        <v>-15240.482828567661</v>
      </c>
      <c r="F54">
        <f t="shared" si="1"/>
        <v>-15240.5</v>
      </c>
      <c r="G54">
        <f t="shared" si="6"/>
        <v>2.2652999999991152E-2</v>
      </c>
      <c r="I54">
        <f t="shared" si="7"/>
        <v>2.2652999999991152E-2</v>
      </c>
      <c r="O54">
        <f t="shared" ca="1" si="4"/>
        <v>-4.1693613493642305E-2</v>
      </c>
      <c r="Q54" s="2">
        <f t="shared" si="5"/>
        <v>5531.3379999999997</v>
      </c>
    </row>
    <row r="55" spans="1:17" x14ac:dyDescent="0.2">
      <c r="A55" s="57" t="s">
        <v>99</v>
      </c>
      <c r="B55" s="56" t="s">
        <v>53</v>
      </c>
      <c r="C55" s="57">
        <v>20600.633000000002</v>
      </c>
      <c r="D55" s="57" t="s">
        <v>92</v>
      </c>
      <c r="E55">
        <f t="shared" si="0"/>
        <v>-15201.979190828561</v>
      </c>
      <c r="F55">
        <f t="shared" si="1"/>
        <v>-15202</v>
      </c>
      <c r="G55">
        <f t="shared" si="6"/>
        <v>2.7451999998447718E-2</v>
      </c>
      <c r="I55">
        <f t="shared" si="7"/>
        <v>2.7451999998447718E-2</v>
      </c>
      <c r="O55">
        <f t="shared" ca="1" si="4"/>
        <v>-4.1599776983635497E-2</v>
      </c>
      <c r="Q55" s="2">
        <f t="shared" si="5"/>
        <v>5582.1330000000016</v>
      </c>
    </row>
    <row r="56" spans="1:17" x14ac:dyDescent="0.2">
      <c r="A56" s="57" t="s">
        <v>99</v>
      </c>
      <c r="B56" s="56" t="s">
        <v>54</v>
      </c>
      <c r="C56" s="57">
        <v>20871.764999999999</v>
      </c>
      <c r="D56" s="57" t="s">
        <v>92</v>
      </c>
      <c r="E56">
        <f t="shared" si="0"/>
        <v>-14996.455648994184</v>
      </c>
      <c r="F56">
        <f t="shared" si="1"/>
        <v>-14996.5</v>
      </c>
      <c r="G56">
        <f t="shared" si="6"/>
        <v>5.8508999998593936E-2</v>
      </c>
      <c r="I56">
        <f t="shared" si="7"/>
        <v>5.8508999998593936E-2</v>
      </c>
      <c r="O56">
        <f t="shared" ca="1" si="4"/>
        <v>-4.1098909378274484E-2</v>
      </c>
      <c r="Q56" s="2">
        <f t="shared" si="5"/>
        <v>5853.2649999999994</v>
      </c>
    </row>
    <row r="57" spans="1:17" x14ac:dyDescent="0.2">
      <c r="A57" s="57" t="s">
        <v>99</v>
      </c>
      <c r="B57" s="56" t="s">
        <v>54</v>
      </c>
      <c r="C57" s="57">
        <v>20904.732</v>
      </c>
      <c r="D57" s="57" t="s">
        <v>92</v>
      </c>
      <c r="E57">
        <f t="shared" si="0"/>
        <v>-14971.465995970366</v>
      </c>
      <c r="F57">
        <f t="shared" si="1"/>
        <v>-14971.5</v>
      </c>
      <c r="G57">
        <f t="shared" si="6"/>
        <v>4.4858999997813953E-2</v>
      </c>
      <c r="I57">
        <f t="shared" si="7"/>
        <v>4.4858999997813953E-2</v>
      </c>
      <c r="O57">
        <f t="shared" ca="1" si="4"/>
        <v>-4.1037976579568765E-2</v>
      </c>
      <c r="Q57" s="2">
        <f t="shared" si="5"/>
        <v>5886.232</v>
      </c>
    </row>
    <row r="58" spans="1:17" x14ac:dyDescent="0.2">
      <c r="A58" s="57" t="s">
        <v>99</v>
      </c>
      <c r="B58" s="56" t="s">
        <v>53</v>
      </c>
      <c r="C58" s="57">
        <v>21038.591</v>
      </c>
      <c r="D58" s="57" t="s">
        <v>92</v>
      </c>
      <c r="E58">
        <f t="shared" si="0"/>
        <v>-14869.998165591036</v>
      </c>
      <c r="F58">
        <f t="shared" si="1"/>
        <v>-14870</v>
      </c>
      <c r="G58">
        <f t="shared" si="6"/>
        <v>2.4200000007112976E-3</v>
      </c>
      <c r="I58">
        <f t="shared" si="7"/>
        <v>2.4200000007112976E-3</v>
      </c>
      <c r="O58">
        <f t="shared" ca="1" si="4"/>
        <v>-4.0790589416823543E-2</v>
      </c>
      <c r="Q58" s="2">
        <f t="shared" si="5"/>
        <v>6020.0910000000003</v>
      </c>
    </row>
    <row r="59" spans="1:17" x14ac:dyDescent="0.2">
      <c r="A59" s="57" t="s">
        <v>99</v>
      </c>
      <c r="B59" s="56" t="s">
        <v>53</v>
      </c>
      <c r="C59" s="57">
        <v>21104.572</v>
      </c>
      <c r="D59" s="57" t="s">
        <v>92</v>
      </c>
      <c r="E59">
        <f t="shared" si="0"/>
        <v>-14819.983232592445</v>
      </c>
      <c r="F59">
        <f t="shared" si="1"/>
        <v>-14820</v>
      </c>
      <c r="G59">
        <f t="shared" si="6"/>
        <v>2.2119999997812556E-2</v>
      </c>
      <c r="I59">
        <f t="shared" si="7"/>
        <v>2.2119999997812556E-2</v>
      </c>
      <c r="O59">
        <f t="shared" ca="1" si="4"/>
        <v>-4.0668723819412111E-2</v>
      </c>
      <c r="Q59" s="2">
        <f t="shared" si="5"/>
        <v>6086.0720000000001</v>
      </c>
    </row>
    <row r="60" spans="1:17" x14ac:dyDescent="0.2">
      <c r="A60" s="57" t="s">
        <v>99</v>
      </c>
      <c r="B60" s="56" t="s">
        <v>53</v>
      </c>
      <c r="C60" s="57">
        <v>21134.815999999999</v>
      </c>
      <c r="D60" s="57" t="s">
        <v>92</v>
      </c>
      <c r="E60">
        <f t="shared" si="0"/>
        <v>-14797.057668663294</v>
      </c>
      <c r="F60">
        <f t="shared" si="1"/>
        <v>-14797</v>
      </c>
      <c r="G60">
        <f t="shared" si="6"/>
        <v>-7.607800000187126E-2</v>
      </c>
      <c r="I60">
        <f t="shared" si="7"/>
        <v>-7.607800000187126E-2</v>
      </c>
      <c r="O60">
        <f t="shared" ca="1" si="4"/>
        <v>-4.0612665644602849E-2</v>
      </c>
      <c r="Q60" s="2">
        <f t="shared" si="5"/>
        <v>6116.3159999999989</v>
      </c>
    </row>
    <row r="61" spans="1:17" x14ac:dyDescent="0.2">
      <c r="A61" s="57" t="s">
        <v>99</v>
      </c>
      <c r="B61" s="56" t="s">
        <v>54</v>
      </c>
      <c r="C61" s="57">
        <v>21165.913</v>
      </c>
      <c r="D61" s="57" t="s">
        <v>92</v>
      </c>
      <c r="E61">
        <f t="shared" si="0"/>
        <v>-14773.485513475327</v>
      </c>
      <c r="F61">
        <f t="shared" si="1"/>
        <v>-14773.5</v>
      </c>
      <c r="G61">
        <f t="shared" si="6"/>
        <v>1.9110999997792533E-2</v>
      </c>
      <c r="I61">
        <f t="shared" si="7"/>
        <v>1.9110999997792533E-2</v>
      </c>
      <c r="O61">
        <f t="shared" ca="1" si="4"/>
        <v>-4.0555388813819468E-2</v>
      </c>
      <c r="Q61" s="2">
        <f t="shared" si="5"/>
        <v>6147.4130000000005</v>
      </c>
    </row>
    <row r="62" spans="1:17" x14ac:dyDescent="0.2">
      <c r="A62" s="57" t="s">
        <v>99</v>
      </c>
      <c r="B62" s="56" t="s">
        <v>53</v>
      </c>
      <c r="C62" s="57">
        <v>21208.781999999999</v>
      </c>
      <c r="D62" s="57" t="s">
        <v>92</v>
      </c>
      <c r="E62">
        <f t="shared" si="0"/>
        <v>-14740.98994410359</v>
      </c>
      <c r="F62">
        <f t="shared" si="1"/>
        <v>-14741</v>
      </c>
      <c r="G62">
        <f t="shared" si="6"/>
        <v>1.3265999998111511E-2</v>
      </c>
      <c r="I62">
        <f t="shared" si="7"/>
        <v>1.3265999998111511E-2</v>
      </c>
      <c r="O62">
        <f t="shared" ca="1" si="4"/>
        <v>-4.0476176175502039E-2</v>
      </c>
      <c r="Q62" s="2">
        <f t="shared" si="5"/>
        <v>6190.2819999999992</v>
      </c>
    </row>
    <row r="63" spans="1:17" x14ac:dyDescent="0.2">
      <c r="A63" s="57" t="s">
        <v>99</v>
      </c>
      <c r="B63" s="56" t="s">
        <v>54</v>
      </c>
      <c r="C63" s="57">
        <v>21276.754000000001</v>
      </c>
      <c r="D63" s="57" t="s">
        <v>92</v>
      </c>
      <c r="E63">
        <f t="shared" si="0"/>
        <v>-14689.465792820942</v>
      </c>
      <c r="F63">
        <f t="shared" si="1"/>
        <v>-14689.5</v>
      </c>
      <c r="G63">
        <f t="shared" si="6"/>
        <v>4.5126999997592065E-2</v>
      </c>
      <c r="I63">
        <f t="shared" si="7"/>
        <v>4.5126999997592065E-2</v>
      </c>
      <c r="O63">
        <f t="shared" ca="1" si="4"/>
        <v>-4.0350654610168256E-2</v>
      </c>
      <c r="Q63" s="2">
        <f t="shared" si="5"/>
        <v>6258.2540000000008</v>
      </c>
    </row>
    <row r="64" spans="1:17" x14ac:dyDescent="0.2">
      <c r="A64" s="57" t="s">
        <v>99</v>
      </c>
      <c r="B64" s="56" t="s">
        <v>54</v>
      </c>
      <c r="C64" s="57">
        <v>21508.895</v>
      </c>
      <c r="D64" s="57" t="s">
        <v>92</v>
      </c>
      <c r="E64">
        <f t="shared" si="0"/>
        <v>-14513.498217894432</v>
      </c>
      <c r="F64">
        <f t="shared" si="1"/>
        <v>-14513.5</v>
      </c>
      <c r="G64">
        <f t="shared" si="6"/>
        <v>2.3509999991802033E-3</v>
      </c>
      <c r="I64">
        <f t="shared" si="7"/>
        <v>2.3509999991802033E-3</v>
      </c>
      <c r="O64">
        <f t="shared" ca="1" si="4"/>
        <v>-3.9921687707279989E-2</v>
      </c>
      <c r="Q64" s="2">
        <f t="shared" si="5"/>
        <v>6490.3950000000004</v>
      </c>
    </row>
    <row r="65" spans="1:17" x14ac:dyDescent="0.2">
      <c r="A65" s="57" t="s">
        <v>99</v>
      </c>
      <c r="B65" s="56" t="s">
        <v>53</v>
      </c>
      <c r="C65" s="57">
        <v>21551.8</v>
      </c>
      <c r="D65" s="57" t="s">
        <v>92</v>
      </c>
      <c r="E65">
        <f t="shared" si="0"/>
        <v>-14480.975359794305</v>
      </c>
      <c r="F65">
        <f t="shared" si="1"/>
        <v>-14481</v>
      </c>
      <c r="G65">
        <f t="shared" si="6"/>
        <v>3.2505999999557389E-2</v>
      </c>
      <c r="I65">
        <f t="shared" si="7"/>
        <v>3.2505999999557389E-2</v>
      </c>
      <c r="O65">
        <f t="shared" ca="1" si="4"/>
        <v>-3.984247506896256E-2</v>
      </c>
      <c r="Q65" s="2">
        <f t="shared" si="5"/>
        <v>6533.2999999999993</v>
      </c>
    </row>
    <row r="66" spans="1:17" x14ac:dyDescent="0.2">
      <c r="A66" s="57" t="s">
        <v>99</v>
      </c>
      <c r="B66" s="56" t="s">
        <v>54</v>
      </c>
      <c r="C66" s="57">
        <v>21611.788</v>
      </c>
      <c r="D66" s="57" t="s">
        <v>92</v>
      </c>
      <c r="E66">
        <f t="shared" si="0"/>
        <v>-14435.503242052537</v>
      </c>
      <c r="F66">
        <f t="shared" si="1"/>
        <v>-14435.5</v>
      </c>
      <c r="G66">
        <f t="shared" si="6"/>
        <v>-4.2770000000018626E-3</v>
      </c>
      <c r="I66">
        <f t="shared" si="7"/>
        <v>-4.2770000000018626E-3</v>
      </c>
      <c r="O66">
        <f t="shared" ca="1" si="4"/>
        <v>-3.9731577375318149E-2</v>
      </c>
      <c r="Q66" s="2">
        <f t="shared" si="5"/>
        <v>6593.2880000000005</v>
      </c>
    </row>
    <row r="67" spans="1:17" x14ac:dyDescent="0.2">
      <c r="A67" s="57" t="s">
        <v>99</v>
      </c>
      <c r="B67" s="56" t="s">
        <v>54</v>
      </c>
      <c r="C67" s="57">
        <v>21664.615000000002</v>
      </c>
      <c r="D67" s="57" t="s">
        <v>92</v>
      </c>
      <c r="E67">
        <f t="shared" si="0"/>
        <v>-14395.459307199828</v>
      </c>
      <c r="F67">
        <f t="shared" si="1"/>
        <v>-14395.5</v>
      </c>
      <c r="G67">
        <f t="shared" si="6"/>
        <v>5.3683000001910841E-2</v>
      </c>
      <c r="I67">
        <f t="shared" si="7"/>
        <v>5.3683000001910841E-2</v>
      </c>
      <c r="O67">
        <f t="shared" ca="1" si="4"/>
        <v>-3.9634084897388996E-2</v>
      </c>
      <c r="Q67" s="2">
        <f t="shared" si="5"/>
        <v>6646.1150000000016</v>
      </c>
    </row>
    <row r="68" spans="1:17" x14ac:dyDescent="0.2">
      <c r="A68" s="57" t="s">
        <v>99</v>
      </c>
      <c r="B68" s="56" t="s">
        <v>53</v>
      </c>
      <c r="C68" s="57">
        <v>21675.755000000001</v>
      </c>
      <c r="D68" s="57" t="s">
        <v>92</v>
      </c>
      <c r="E68">
        <f t="shared" si="0"/>
        <v>-14387.014961803361</v>
      </c>
      <c r="F68">
        <f t="shared" si="1"/>
        <v>-14387</v>
      </c>
      <c r="G68">
        <f t="shared" si="6"/>
        <v>-1.9737999999051681E-2</v>
      </c>
      <c r="I68">
        <f t="shared" si="7"/>
        <v>-1.9737999999051681E-2</v>
      </c>
      <c r="O68">
        <f t="shared" ca="1" si="4"/>
        <v>-3.9613367745829055E-2</v>
      </c>
      <c r="Q68" s="2">
        <f t="shared" si="5"/>
        <v>6657.255000000001</v>
      </c>
    </row>
    <row r="69" spans="1:17" x14ac:dyDescent="0.2">
      <c r="A69" s="57" t="s">
        <v>99</v>
      </c>
      <c r="B69" s="56" t="s">
        <v>53</v>
      </c>
      <c r="C69" s="57">
        <v>21874.894</v>
      </c>
      <c r="D69" s="57" t="s">
        <v>92</v>
      </c>
      <c r="E69">
        <f t="shared" si="0"/>
        <v>-14236.063570608827</v>
      </c>
      <c r="F69">
        <f t="shared" si="1"/>
        <v>-14236</v>
      </c>
      <c r="G69">
        <f t="shared" si="6"/>
        <v>-8.386400000017602E-2</v>
      </c>
      <c r="I69">
        <f t="shared" si="7"/>
        <v>-8.386400000017602E-2</v>
      </c>
      <c r="O69">
        <f t="shared" ca="1" si="4"/>
        <v>-3.9245333641646507E-2</v>
      </c>
      <c r="Q69" s="2">
        <f t="shared" si="5"/>
        <v>6856.3940000000002</v>
      </c>
    </row>
    <row r="70" spans="1:17" x14ac:dyDescent="0.2">
      <c r="A70" s="57" t="s">
        <v>99</v>
      </c>
      <c r="B70" s="56" t="s">
        <v>54</v>
      </c>
      <c r="C70" s="57">
        <v>21909.843000000001</v>
      </c>
      <c r="D70" s="57" t="s">
        <v>92</v>
      </c>
      <c r="E70">
        <f t="shared" si="0"/>
        <v>-14209.571521483052</v>
      </c>
      <c r="F70">
        <f t="shared" si="1"/>
        <v>-14209.5</v>
      </c>
      <c r="G70">
        <f t="shared" si="6"/>
        <v>-9.4353000000410248E-2</v>
      </c>
      <c r="I70">
        <f t="shared" si="7"/>
        <v>-9.4353000000410248E-2</v>
      </c>
      <c r="O70">
        <f t="shared" ca="1" si="4"/>
        <v>-3.918074487501845E-2</v>
      </c>
      <c r="Q70" s="2">
        <f t="shared" si="5"/>
        <v>6891.3430000000008</v>
      </c>
    </row>
    <row r="71" spans="1:17" x14ac:dyDescent="0.2">
      <c r="A71" s="57" t="s">
        <v>99</v>
      </c>
      <c r="B71" s="56" t="s">
        <v>54</v>
      </c>
      <c r="C71" s="57">
        <v>21999.727999999999</v>
      </c>
      <c r="D71" s="57" t="s">
        <v>92</v>
      </c>
      <c r="E71">
        <f t="shared" si="0"/>
        <v>-14141.436872833012</v>
      </c>
      <c r="F71">
        <f t="shared" si="1"/>
        <v>-14141.5</v>
      </c>
      <c r="G71">
        <f t="shared" si="6"/>
        <v>8.3278999998583458E-2</v>
      </c>
      <c r="I71">
        <f t="shared" si="7"/>
        <v>8.3278999998583458E-2</v>
      </c>
      <c r="O71">
        <f t="shared" ca="1" si="4"/>
        <v>-3.9015007662538889E-2</v>
      </c>
      <c r="Q71" s="2">
        <f t="shared" si="5"/>
        <v>6981.2279999999992</v>
      </c>
    </row>
    <row r="72" spans="1:17" x14ac:dyDescent="0.2">
      <c r="A72" s="57" t="s">
        <v>99</v>
      </c>
      <c r="B72" s="56" t="s">
        <v>54</v>
      </c>
      <c r="C72" s="57">
        <v>22098.637999999999</v>
      </c>
      <c r="D72" s="57" t="s">
        <v>92</v>
      </c>
      <c r="E72">
        <f t="shared" si="0"/>
        <v>-14066.461091579458</v>
      </c>
      <c r="F72">
        <f t="shared" si="1"/>
        <v>-14066.5</v>
      </c>
      <c r="G72">
        <f t="shared" si="6"/>
        <v>5.1328999998077052E-2</v>
      </c>
      <c r="I72">
        <f t="shared" si="7"/>
        <v>5.1328999998077052E-2</v>
      </c>
      <c r="O72">
        <f t="shared" ca="1" si="4"/>
        <v>-3.8832209266421738E-2</v>
      </c>
      <c r="Q72" s="2">
        <f t="shared" si="5"/>
        <v>7080.137999999999</v>
      </c>
    </row>
    <row r="73" spans="1:17" x14ac:dyDescent="0.2">
      <c r="A73" s="57" t="s">
        <v>99</v>
      </c>
      <c r="B73" s="56" t="s">
        <v>54</v>
      </c>
      <c r="C73" s="57">
        <v>22252.904999999999</v>
      </c>
      <c r="D73" s="57" t="s">
        <v>92</v>
      </c>
      <c r="E73">
        <f t="shared" si="0"/>
        <v>-13949.523584283514</v>
      </c>
      <c r="F73">
        <f t="shared" si="1"/>
        <v>-13949.5</v>
      </c>
      <c r="G73">
        <f t="shared" si="6"/>
        <v>-3.1113000000914326E-2</v>
      </c>
      <c r="I73">
        <f t="shared" si="7"/>
        <v>-3.1113000000914326E-2</v>
      </c>
      <c r="O73">
        <f t="shared" ca="1" si="4"/>
        <v>-3.8547043768478971E-2</v>
      </c>
      <c r="Q73" s="2">
        <f t="shared" si="5"/>
        <v>7234.4049999999988</v>
      </c>
    </row>
    <row r="74" spans="1:17" x14ac:dyDescent="0.2">
      <c r="A74" s="57" t="s">
        <v>99</v>
      </c>
      <c r="B74" s="56" t="s">
        <v>54</v>
      </c>
      <c r="C74" s="57">
        <v>22338.724999999999</v>
      </c>
      <c r="D74" s="57" t="s">
        <v>92</v>
      </c>
      <c r="E74">
        <f t="shared" si="0"/>
        <v>-13884.470287880926</v>
      </c>
      <c r="F74">
        <f t="shared" si="1"/>
        <v>-13884.5</v>
      </c>
      <c r="G74">
        <f t="shared" si="6"/>
        <v>3.9196999998239335E-2</v>
      </c>
      <c r="I74">
        <f t="shared" si="7"/>
        <v>3.9196999998239335E-2</v>
      </c>
      <c r="O74">
        <f t="shared" ca="1" si="4"/>
        <v>-3.83886184918441E-2</v>
      </c>
      <c r="Q74" s="2">
        <f t="shared" si="5"/>
        <v>7320.2249999999985</v>
      </c>
    </row>
    <row r="75" spans="1:17" x14ac:dyDescent="0.2">
      <c r="A75" s="57" t="s">
        <v>99</v>
      </c>
      <c r="B75" s="56" t="s">
        <v>53</v>
      </c>
      <c r="C75" s="57">
        <v>22365.793000000001</v>
      </c>
      <c r="D75" s="57" t="s">
        <v>92</v>
      </c>
      <c r="E75">
        <f t="shared" si="0"/>
        <v>-13863.952196212022</v>
      </c>
      <c r="F75">
        <f t="shared" si="1"/>
        <v>-13864</v>
      </c>
      <c r="G75">
        <f t="shared" si="6"/>
        <v>6.3064000001759268E-2</v>
      </c>
      <c r="I75">
        <f t="shared" si="7"/>
        <v>6.3064000001759268E-2</v>
      </c>
      <c r="O75">
        <f t="shared" ca="1" si="4"/>
        <v>-3.8338653596905407E-2</v>
      </c>
      <c r="Q75" s="2">
        <f t="shared" si="5"/>
        <v>7347.2930000000015</v>
      </c>
    </row>
    <row r="76" spans="1:17" x14ac:dyDescent="0.2">
      <c r="A76" s="57" t="s">
        <v>99</v>
      </c>
      <c r="B76" s="56" t="s">
        <v>53</v>
      </c>
      <c r="C76" s="57">
        <v>22402.659</v>
      </c>
      <c r="D76" s="57" t="s">
        <v>92</v>
      </c>
      <c r="E76">
        <f t="shared" si="0"/>
        <v>-13836.00702229944</v>
      </c>
      <c r="F76">
        <f t="shared" si="1"/>
        <v>-13836</v>
      </c>
      <c r="G76">
        <f t="shared" si="6"/>
        <v>-9.2640000002575107E-3</v>
      </c>
      <c r="I76">
        <f t="shared" si="7"/>
        <v>-9.2640000002575107E-3</v>
      </c>
      <c r="O76">
        <f t="shared" ca="1" si="4"/>
        <v>-3.8270408862355006E-2</v>
      </c>
      <c r="Q76" s="2">
        <f t="shared" si="5"/>
        <v>7384.1589999999997</v>
      </c>
    </row>
    <row r="77" spans="1:17" x14ac:dyDescent="0.2">
      <c r="A77" s="57" t="s">
        <v>99</v>
      </c>
      <c r="B77" s="56" t="s">
        <v>54</v>
      </c>
      <c r="C77" s="57">
        <v>22429.668000000001</v>
      </c>
      <c r="D77" s="57" t="s">
        <v>92</v>
      </c>
      <c r="E77">
        <f t="shared" si="0"/>
        <v>-13815.533653824288</v>
      </c>
      <c r="F77">
        <f t="shared" si="1"/>
        <v>-13815.5</v>
      </c>
      <c r="G77">
        <f t="shared" si="6"/>
        <v>-4.4397000001481501E-2</v>
      </c>
      <c r="I77">
        <f t="shared" si="7"/>
        <v>-4.4397000001481501E-2</v>
      </c>
      <c r="O77">
        <f t="shared" ca="1" si="4"/>
        <v>-3.8220443967416314E-2</v>
      </c>
      <c r="Q77" s="2">
        <f t="shared" si="5"/>
        <v>7411.1680000000015</v>
      </c>
    </row>
    <row r="78" spans="1:17" x14ac:dyDescent="0.2">
      <c r="A78" s="57" t="s">
        <v>99</v>
      </c>
      <c r="B78" s="56" t="s">
        <v>54</v>
      </c>
      <c r="C78" s="57">
        <v>22694.83</v>
      </c>
      <c r="D78" s="57" t="s">
        <v>92</v>
      </c>
      <c r="E78">
        <f t="shared" si="0"/>
        <v>-13614.535492781373</v>
      </c>
      <c r="F78">
        <f t="shared" si="1"/>
        <v>-13614.5</v>
      </c>
      <c r="G78">
        <f t="shared" si="6"/>
        <v>-4.6823000000586035E-2</v>
      </c>
      <c r="I78">
        <f t="shared" si="7"/>
        <v>-4.6823000000586035E-2</v>
      </c>
      <c r="O78">
        <f t="shared" ca="1" si="4"/>
        <v>-3.7730544265822334E-2</v>
      </c>
      <c r="Q78" s="2">
        <f t="shared" si="5"/>
        <v>7676.3300000000017</v>
      </c>
    </row>
    <row r="79" spans="1:17" x14ac:dyDescent="0.2">
      <c r="A79" s="57" t="s">
        <v>99</v>
      </c>
      <c r="B79" s="56" t="s">
        <v>53</v>
      </c>
      <c r="C79" s="57">
        <v>22708.79</v>
      </c>
      <c r="D79" s="57" t="s">
        <v>92</v>
      </c>
      <c r="E79">
        <f t="shared" si="0"/>
        <v>-13603.953530327632</v>
      </c>
      <c r="F79">
        <f t="shared" si="1"/>
        <v>-13604</v>
      </c>
      <c r="G79">
        <f t="shared" si="6"/>
        <v>6.1303999998926884E-2</v>
      </c>
      <c r="I79">
        <f t="shared" si="7"/>
        <v>6.1303999998926884E-2</v>
      </c>
      <c r="O79">
        <f t="shared" ca="1" si="4"/>
        <v>-3.7704952490365935E-2</v>
      </c>
      <c r="Q79" s="2">
        <f t="shared" si="5"/>
        <v>7690.2900000000009</v>
      </c>
    </row>
    <row r="80" spans="1:17" x14ac:dyDescent="0.2">
      <c r="A80" s="57" t="s">
        <v>99</v>
      </c>
      <c r="B80" s="56" t="s">
        <v>54</v>
      </c>
      <c r="C80" s="57">
        <v>22850.616000000002</v>
      </c>
      <c r="D80" s="57" t="s">
        <v>92</v>
      </c>
      <c r="E80">
        <f t="shared" si="0"/>
        <v>-13496.446552751386</v>
      </c>
      <c r="F80">
        <f t="shared" si="1"/>
        <v>-13496.5</v>
      </c>
      <c r="G80">
        <f t="shared" si="6"/>
        <v>7.0509000001038658E-2</v>
      </c>
      <c r="I80">
        <f t="shared" si="7"/>
        <v>7.0509000001038658E-2</v>
      </c>
      <c r="O80">
        <f t="shared" ca="1" si="4"/>
        <v>-3.7442941455931342E-2</v>
      </c>
      <c r="Q80" s="2">
        <f t="shared" si="5"/>
        <v>7832.1160000000018</v>
      </c>
    </row>
    <row r="81" spans="1:17" x14ac:dyDescent="0.2">
      <c r="A81" s="57" t="s">
        <v>99</v>
      </c>
      <c r="B81" s="56" t="s">
        <v>53</v>
      </c>
      <c r="C81" s="57">
        <v>22973.823</v>
      </c>
      <c r="D81" s="57" t="s">
        <v>92</v>
      </c>
      <c r="E81">
        <f t="shared" si="0"/>
        <v>-13403.053153894785</v>
      </c>
      <c r="F81">
        <f t="shared" si="1"/>
        <v>-13403</v>
      </c>
      <c r="G81">
        <f t="shared" si="6"/>
        <v>-7.0122000000992557E-2</v>
      </c>
      <c r="I81">
        <f t="shared" si="7"/>
        <v>-7.0122000000992557E-2</v>
      </c>
      <c r="O81">
        <f t="shared" ca="1" si="4"/>
        <v>-3.7215052788771949E-2</v>
      </c>
      <c r="Q81" s="2">
        <f t="shared" si="5"/>
        <v>7955.3230000000003</v>
      </c>
    </row>
    <row r="82" spans="1:17" x14ac:dyDescent="0.2">
      <c r="A82" s="57" t="s">
        <v>99</v>
      </c>
      <c r="B82" s="56" t="s">
        <v>53</v>
      </c>
      <c r="C82" s="57">
        <v>23043.754000000001</v>
      </c>
      <c r="D82" s="57" t="s">
        <v>92</v>
      </c>
      <c r="E82">
        <f t="shared" si="0"/>
        <v>-13350.044040975543</v>
      </c>
      <c r="F82">
        <f t="shared" si="1"/>
        <v>-13350</v>
      </c>
      <c r="G82">
        <f t="shared" si="6"/>
        <v>-5.8100000002013985E-2</v>
      </c>
      <c r="I82">
        <f t="shared" si="7"/>
        <v>-5.8100000002013985E-2</v>
      </c>
      <c r="O82">
        <f t="shared" ca="1" si="4"/>
        <v>-3.7085875255515828E-2</v>
      </c>
      <c r="Q82" s="2">
        <f t="shared" si="5"/>
        <v>8025.2540000000008</v>
      </c>
    </row>
    <row r="83" spans="1:17" x14ac:dyDescent="0.2">
      <c r="A83" s="57" t="s">
        <v>99</v>
      </c>
      <c r="B83" s="56" t="s">
        <v>54</v>
      </c>
      <c r="C83" s="57">
        <v>23462.732</v>
      </c>
      <c r="D83" s="57" t="s">
        <v>92</v>
      </c>
      <c r="E83">
        <f t="shared" si="0"/>
        <v>-13032.450239761802</v>
      </c>
      <c r="F83">
        <f t="shared" si="1"/>
        <v>-13032.5</v>
      </c>
      <c r="G83">
        <f t="shared" si="6"/>
        <v>6.5644999998767162E-2</v>
      </c>
      <c r="I83">
        <f t="shared" si="7"/>
        <v>6.5644999998767162E-2</v>
      </c>
      <c r="O83">
        <f t="shared" ca="1" si="4"/>
        <v>-3.6312028711953194E-2</v>
      </c>
      <c r="Q83" s="2">
        <f t="shared" si="5"/>
        <v>8444.232</v>
      </c>
    </row>
    <row r="84" spans="1:17" x14ac:dyDescent="0.2">
      <c r="A84" s="57" t="s">
        <v>99</v>
      </c>
      <c r="B84" s="56" t="s">
        <v>54</v>
      </c>
      <c r="C84" s="57">
        <v>24165.848000000002</v>
      </c>
      <c r="D84" s="57" t="s">
        <v>92</v>
      </c>
      <c r="E84">
        <f t="shared" si="0"/>
        <v>-12499.474085562291</v>
      </c>
      <c r="F84">
        <f t="shared" si="1"/>
        <v>-12499.5</v>
      </c>
      <c r="G84">
        <f t="shared" si="6"/>
        <v>3.4187000001111301E-2</v>
      </c>
      <c r="I84">
        <f t="shared" si="7"/>
        <v>3.4187000001111301E-2</v>
      </c>
      <c r="O84">
        <f t="shared" ca="1" si="4"/>
        <v>-3.5012941443547267E-2</v>
      </c>
      <c r="Q84" s="2">
        <f t="shared" si="5"/>
        <v>9147.3480000000018</v>
      </c>
    </row>
    <row r="85" spans="1:17" x14ac:dyDescent="0.2">
      <c r="A85" s="57" t="s">
        <v>99</v>
      </c>
      <c r="B85" s="56" t="s">
        <v>53</v>
      </c>
      <c r="C85" s="57">
        <v>24200.720000000001</v>
      </c>
      <c r="D85" s="57" t="s">
        <v>92</v>
      </c>
      <c r="E85">
        <f t="shared" ref="E85:E148" si="8">(C85-C$7)/C$8</f>
        <v>-12473.040403994464</v>
      </c>
      <c r="F85">
        <f t="shared" ref="F85:F148" si="9">ROUND(2*E85,0)/2</f>
        <v>-12473</v>
      </c>
      <c r="G85">
        <f t="shared" ref="G85:G116" si="10">C85-(C$7+C$8*F85)</f>
        <v>-5.3302000000257976E-2</v>
      </c>
      <c r="I85">
        <f t="shared" ref="I85:I116" si="11">G85</f>
        <v>-5.3302000000257976E-2</v>
      </c>
      <c r="O85">
        <f t="shared" ref="O85:O148" ca="1" si="12">+C$11+C$12*F85</f>
        <v>-3.4948352676919203E-2</v>
      </c>
      <c r="Q85" s="2">
        <f t="shared" ref="Q85:Q148" si="13">C85-15018.5</f>
        <v>9182.2200000000012</v>
      </c>
    </row>
    <row r="86" spans="1:17" x14ac:dyDescent="0.2">
      <c r="A86" s="57" t="s">
        <v>99</v>
      </c>
      <c r="B86" s="56" t="s">
        <v>54</v>
      </c>
      <c r="C86" s="57">
        <v>24202.719000000001</v>
      </c>
      <c r="D86" s="57" t="s">
        <v>92</v>
      </c>
      <c r="E86">
        <f t="shared" si="8"/>
        <v>-12471.525121548544</v>
      </c>
      <c r="F86">
        <f t="shared" si="9"/>
        <v>-12471.5</v>
      </c>
      <c r="G86">
        <f t="shared" si="10"/>
        <v>-3.3140999999886844E-2</v>
      </c>
      <c r="I86">
        <f t="shared" si="11"/>
        <v>-3.3140999999886844E-2</v>
      </c>
      <c r="O86">
        <f t="shared" ca="1" si="12"/>
        <v>-3.4944696708996859E-2</v>
      </c>
      <c r="Q86" s="2">
        <f t="shared" si="13"/>
        <v>9184.219000000001</v>
      </c>
    </row>
    <row r="87" spans="1:17" x14ac:dyDescent="0.2">
      <c r="A87" s="57" t="s">
        <v>99</v>
      </c>
      <c r="B87" s="56" t="s">
        <v>54</v>
      </c>
      <c r="C87" s="57">
        <v>24210.716</v>
      </c>
      <c r="D87" s="57" t="s">
        <v>92</v>
      </c>
      <c r="E87">
        <f t="shared" si="8"/>
        <v>-12465.463233744636</v>
      </c>
      <c r="F87">
        <f t="shared" si="9"/>
        <v>-12465.5</v>
      </c>
      <c r="G87">
        <f t="shared" si="10"/>
        <v>4.8502999998163432E-2</v>
      </c>
      <c r="I87">
        <f t="shared" si="11"/>
        <v>4.8502999998163432E-2</v>
      </c>
      <c r="O87">
        <f t="shared" ca="1" si="12"/>
        <v>-3.4930072837307487E-2</v>
      </c>
      <c r="Q87" s="2">
        <f t="shared" si="13"/>
        <v>9192.2160000000003</v>
      </c>
    </row>
    <row r="88" spans="1:17" x14ac:dyDescent="0.2">
      <c r="A88" s="57" t="s">
        <v>99</v>
      </c>
      <c r="B88" s="56" t="s">
        <v>53</v>
      </c>
      <c r="C88" s="57">
        <v>24233.641</v>
      </c>
      <c r="D88" s="57" t="s">
        <v>89</v>
      </c>
      <c r="E88">
        <f t="shared" si="8"/>
        <v>-12448.085619901367</v>
      </c>
      <c r="F88">
        <f t="shared" si="9"/>
        <v>-12448</v>
      </c>
      <c r="G88">
        <f t="shared" si="10"/>
        <v>-0.11295200000313343</v>
      </c>
      <c r="I88">
        <f t="shared" si="11"/>
        <v>-0.11295200000313343</v>
      </c>
      <c r="O88">
        <f t="shared" ca="1" si="12"/>
        <v>-3.4887419878213484E-2</v>
      </c>
      <c r="Q88" s="2">
        <f t="shared" si="13"/>
        <v>9215.1409999999996</v>
      </c>
    </row>
    <row r="89" spans="1:17" x14ac:dyDescent="0.2">
      <c r="A89" s="57" t="s">
        <v>99</v>
      </c>
      <c r="B89" s="56" t="s">
        <v>53</v>
      </c>
      <c r="C89" s="57">
        <v>24241.594000000001</v>
      </c>
      <c r="D89" s="57" t="s">
        <v>89</v>
      </c>
      <c r="E89">
        <f t="shared" si="8"/>
        <v>-12442.057084987713</v>
      </c>
      <c r="F89">
        <f t="shared" si="9"/>
        <v>-12442</v>
      </c>
      <c r="G89">
        <f t="shared" si="10"/>
        <v>-7.5307999999495223E-2</v>
      </c>
      <c r="I89">
        <f t="shared" si="11"/>
        <v>-7.5307999999495223E-2</v>
      </c>
      <c r="O89">
        <f t="shared" ca="1" si="12"/>
        <v>-3.4872796006524112E-2</v>
      </c>
      <c r="Q89" s="2">
        <f t="shared" si="13"/>
        <v>9223.094000000001</v>
      </c>
    </row>
    <row r="90" spans="1:17" x14ac:dyDescent="0.2">
      <c r="A90" s="57" t="s">
        <v>99</v>
      </c>
      <c r="B90" s="56" t="s">
        <v>54</v>
      </c>
      <c r="C90" s="57">
        <v>24243.589</v>
      </c>
      <c r="D90" s="57" t="s">
        <v>89</v>
      </c>
      <c r="E90">
        <f t="shared" si="8"/>
        <v>-12440.544834622728</v>
      </c>
      <c r="F90">
        <f t="shared" si="9"/>
        <v>-12440.5</v>
      </c>
      <c r="G90">
        <f t="shared" si="10"/>
        <v>-5.9146999999938998E-2</v>
      </c>
      <c r="I90">
        <f t="shared" si="11"/>
        <v>-5.9146999999938998E-2</v>
      </c>
      <c r="O90">
        <f t="shared" ca="1" si="12"/>
        <v>-3.4869140038601767E-2</v>
      </c>
      <c r="Q90" s="2">
        <f t="shared" si="13"/>
        <v>9225.0889999999999</v>
      </c>
    </row>
    <row r="91" spans="1:17" x14ac:dyDescent="0.2">
      <c r="A91" s="57" t="s">
        <v>99</v>
      </c>
      <c r="B91" s="56" t="s">
        <v>54</v>
      </c>
      <c r="C91" s="57">
        <v>24272.609</v>
      </c>
      <c r="D91" s="57" t="s">
        <v>89</v>
      </c>
      <c r="E91">
        <f t="shared" si="8"/>
        <v>-12418.547087458859</v>
      </c>
      <c r="F91">
        <f t="shared" si="9"/>
        <v>-12418.5</v>
      </c>
      <c r="G91">
        <f t="shared" si="10"/>
        <v>-6.2119000001985114E-2</v>
      </c>
      <c r="I91">
        <f t="shared" si="11"/>
        <v>-6.2119000001985114E-2</v>
      </c>
      <c r="O91">
        <f t="shared" ca="1" si="12"/>
        <v>-3.4815519175740738E-2</v>
      </c>
      <c r="Q91" s="2">
        <f t="shared" si="13"/>
        <v>9254.1090000000004</v>
      </c>
    </row>
    <row r="92" spans="1:17" x14ac:dyDescent="0.2">
      <c r="A92" s="57" t="s">
        <v>99</v>
      </c>
      <c r="B92" s="56" t="s">
        <v>53</v>
      </c>
      <c r="C92" s="57">
        <v>24303.647000000001</v>
      </c>
      <c r="D92" s="57" t="s">
        <v>89</v>
      </c>
      <c r="E92">
        <f t="shared" si="8"/>
        <v>-12395.019655464645</v>
      </c>
      <c r="F92">
        <f t="shared" si="9"/>
        <v>-12395</v>
      </c>
      <c r="G92">
        <f t="shared" si="10"/>
        <v>-2.5929999999789288E-2</v>
      </c>
      <c r="I92">
        <f t="shared" si="11"/>
        <v>-2.5929999999789288E-2</v>
      </c>
      <c r="O92">
        <f t="shared" ca="1" si="12"/>
        <v>-3.4758242344957363E-2</v>
      </c>
      <c r="Q92" s="2">
        <f t="shared" si="13"/>
        <v>9285.1470000000008</v>
      </c>
    </row>
    <row r="93" spans="1:17" x14ac:dyDescent="0.2">
      <c r="A93" s="57" t="s">
        <v>99</v>
      </c>
      <c r="B93" s="56" t="s">
        <v>54</v>
      </c>
      <c r="C93" s="57">
        <v>24321.588</v>
      </c>
      <c r="D93" s="57" t="s">
        <v>92</v>
      </c>
      <c r="E93">
        <f t="shared" si="8"/>
        <v>-12381.420014463027</v>
      </c>
      <c r="F93">
        <f t="shared" si="9"/>
        <v>-12381.5</v>
      </c>
      <c r="G93">
        <f t="shared" si="10"/>
        <v>0.10551900000064052</v>
      </c>
      <c r="I93">
        <f t="shared" si="11"/>
        <v>0.10551900000064052</v>
      </c>
      <c r="O93">
        <f t="shared" ca="1" si="12"/>
        <v>-3.4725338633656275E-2</v>
      </c>
      <c r="Q93" s="2">
        <f t="shared" si="13"/>
        <v>9303.0879999999997</v>
      </c>
    </row>
    <row r="94" spans="1:17" x14ac:dyDescent="0.2">
      <c r="A94" s="57" t="s">
        <v>99</v>
      </c>
      <c r="B94" s="56" t="s">
        <v>53</v>
      </c>
      <c r="C94" s="57">
        <v>24535.861000000001</v>
      </c>
      <c r="D94" s="57" t="s">
        <v>92</v>
      </c>
      <c r="E94">
        <f t="shared" si="8"/>
        <v>-12218.99674506112</v>
      </c>
      <c r="F94">
        <f t="shared" si="9"/>
        <v>-12219</v>
      </c>
      <c r="G94">
        <f t="shared" si="10"/>
        <v>4.2939999984810129E-3</v>
      </c>
      <c r="I94">
        <f t="shared" si="11"/>
        <v>4.2939999984810129E-3</v>
      </c>
      <c r="O94">
        <f t="shared" ca="1" si="12"/>
        <v>-3.4329275442069096E-2</v>
      </c>
      <c r="Q94" s="2">
        <f t="shared" si="13"/>
        <v>9517.3610000000008</v>
      </c>
    </row>
    <row r="95" spans="1:17" x14ac:dyDescent="0.2">
      <c r="A95" s="57" t="s">
        <v>99</v>
      </c>
      <c r="B95" s="56" t="s">
        <v>54</v>
      </c>
      <c r="C95" s="57">
        <v>24619.615000000002</v>
      </c>
      <c r="D95" s="57" t="s">
        <v>92</v>
      </c>
      <c r="E95">
        <f t="shared" si="8"/>
        <v>-12155.509518460067</v>
      </c>
      <c r="F95">
        <f t="shared" si="9"/>
        <v>-12155.5</v>
      </c>
      <c r="G95">
        <f t="shared" si="10"/>
        <v>-1.2556999998196261E-2</v>
      </c>
      <c r="I95">
        <f t="shared" si="11"/>
        <v>-1.2556999998196261E-2</v>
      </c>
      <c r="O95">
        <f t="shared" ca="1" si="12"/>
        <v>-3.4174506133356569E-2</v>
      </c>
      <c r="Q95" s="2">
        <f t="shared" si="13"/>
        <v>9601.1150000000016</v>
      </c>
    </row>
    <row r="96" spans="1:17" x14ac:dyDescent="0.2">
      <c r="A96" s="57" t="s">
        <v>99</v>
      </c>
      <c r="B96" s="56" t="s">
        <v>54</v>
      </c>
      <c r="C96" s="57">
        <v>24884.825000000001</v>
      </c>
      <c r="D96" s="57" t="s">
        <v>92</v>
      </c>
      <c r="E96">
        <f t="shared" si="8"/>
        <v>-11954.474972445965</v>
      </c>
      <c r="F96">
        <f t="shared" si="9"/>
        <v>-11954.5</v>
      </c>
      <c r="G96">
        <f t="shared" si="10"/>
        <v>3.3016999997926177E-2</v>
      </c>
      <c r="I96">
        <f t="shared" si="11"/>
        <v>3.3016999997926177E-2</v>
      </c>
      <c r="O96">
        <f t="shared" ca="1" si="12"/>
        <v>-3.368460643176259E-2</v>
      </c>
      <c r="Q96" s="2">
        <f t="shared" si="13"/>
        <v>9866.3250000000007</v>
      </c>
    </row>
    <row r="97" spans="1:17" x14ac:dyDescent="0.2">
      <c r="A97" s="57" t="s">
        <v>99</v>
      </c>
      <c r="B97" s="56" t="s">
        <v>53</v>
      </c>
      <c r="C97" s="57">
        <v>24968.645</v>
      </c>
      <c r="D97" s="57" t="s">
        <v>92</v>
      </c>
      <c r="E97">
        <f t="shared" si="8"/>
        <v>-11890.93771650953</v>
      </c>
      <c r="F97">
        <f t="shared" si="9"/>
        <v>-11891</v>
      </c>
      <c r="G97">
        <f t="shared" si="10"/>
        <v>8.2165999996504979E-2</v>
      </c>
      <c r="I97">
        <f t="shared" si="11"/>
        <v>8.2165999996504979E-2</v>
      </c>
      <c r="O97">
        <f t="shared" ca="1" si="12"/>
        <v>-3.3529837123050063E-2</v>
      </c>
      <c r="Q97" s="2">
        <f t="shared" si="13"/>
        <v>9950.1450000000004</v>
      </c>
    </row>
    <row r="98" spans="1:17" x14ac:dyDescent="0.2">
      <c r="A98" s="57" t="s">
        <v>99</v>
      </c>
      <c r="B98" s="56" t="s">
        <v>54</v>
      </c>
      <c r="C98" s="57">
        <v>25297.744999999999</v>
      </c>
      <c r="D98" s="57" t="s">
        <v>92</v>
      </c>
      <c r="E98">
        <f t="shared" si="8"/>
        <v>-11641.473257804199</v>
      </c>
      <c r="F98">
        <f t="shared" si="9"/>
        <v>-11641.5</v>
      </c>
      <c r="G98">
        <f t="shared" si="10"/>
        <v>3.5278999999718508E-2</v>
      </c>
      <c r="I98">
        <f t="shared" si="11"/>
        <v>3.5278999999718508E-2</v>
      </c>
      <c r="O98">
        <f t="shared" ca="1" si="12"/>
        <v>-3.292172779196699E-2</v>
      </c>
      <c r="Q98" s="2">
        <f t="shared" si="13"/>
        <v>10279.244999999999</v>
      </c>
    </row>
    <row r="99" spans="1:17" x14ac:dyDescent="0.2">
      <c r="A99" s="57" t="s">
        <v>99</v>
      </c>
      <c r="B99" s="56" t="s">
        <v>54</v>
      </c>
      <c r="C99" s="57">
        <v>25562.929</v>
      </c>
      <c r="D99" s="57" t="s">
        <v>92</v>
      </c>
      <c r="E99">
        <f t="shared" si="8"/>
        <v>-11440.458420316156</v>
      </c>
      <c r="F99">
        <f t="shared" si="9"/>
        <v>-11440.5</v>
      </c>
      <c r="G99">
        <f t="shared" si="10"/>
        <v>5.4852999997820007E-2</v>
      </c>
      <c r="I99">
        <f t="shared" si="11"/>
        <v>5.4852999997820007E-2</v>
      </c>
      <c r="O99">
        <f t="shared" ca="1" si="12"/>
        <v>-3.2431828090373004E-2</v>
      </c>
      <c r="Q99" s="2">
        <f t="shared" si="13"/>
        <v>10544.429</v>
      </c>
    </row>
    <row r="100" spans="1:17" x14ac:dyDescent="0.2">
      <c r="A100" s="57" t="s">
        <v>99</v>
      </c>
      <c r="B100" s="56" t="s">
        <v>54</v>
      </c>
      <c r="C100" s="57">
        <v>25566.880000000001</v>
      </c>
      <c r="D100" s="57" t="s">
        <v>92</v>
      </c>
      <c r="E100">
        <f t="shared" si="8"/>
        <v>-11437.463482375271</v>
      </c>
      <c r="F100">
        <f t="shared" si="9"/>
        <v>-11437.5</v>
      </c>
      <c r="G100">
        <f t="shared" si="10"/>
        <v>4.8174999999901047E-2</v>
      </c>
      <c r="I100">
        <f t="shared" si="11"/>
        <v>4.8174999999901047E-2</v>
      </c>
      <c r="O100">
        <f t="shared" ca="1" si="12"/>
        <v>-3.2424516154528321E-2</v>
      </c>
      <c r="Q100" s="2">
        <f t="shared" si="13"/>
        <v>10548.380000000001</v>
      </c>
    </row>
    <row r="101" spans="1:17" x14ac:dyDescent="0.2">
      <c r="A101" s="57" t="s">
        <v>99</v>
      </c>
      <c r="B101" s="56" t="s">
        <v>54</v>
      </c>
      <c r="C101" s="57">
        <v>25587.883999999998</v>
      </c>
      <c r="D101" s="57" t="s">
        <v>92</v>
      </c>
      <c r="E101">
        <f t="shared" si="8"/>
        <v>-11421.542025399744</v>
      </c>
      <c r="F101">
        <f t="shared" si="9"/>
        <v>-11421.5</v>
      </c>
      <c r="G101">
        <f t="shared" si="10"/>
        <v>-5.5441000004066154E-2</v>
      </c>
      <c r="I101">
        <f t="shared" si="11"/>
        <v>-5.5441000004066154E-2</v>
      </c>
      <c r="O101">
        <f t="shared" ca="1" si="12"/>
        <v>-3.2385519163356656E-2</v>
      </c>
      <c r="Q101" s="2">
        <f t="shared" si="13"/>
        <v>10569.383999999998</v>
      </c>
    </row>
    <row r="102" spans="1:17" x14ac:dyDescent="0.2">
      <c r="A102" s="57" t="s">
        <v>99</v>
      </c>
      <c r="B102" s="56" t="s">
        <v>54</v>
      </c>
      <c r="C102" s="57">
        <v>25996.880000000001</v>
      </c>
      <c r="D102" s="57" t="s">
        <v>92</v>
      </c>
      <c r="E102">
        <f t="shared" si="8"/>
        <v>-11111.514782152566</v>
      </c>
      <c r="F102">
        <f t="shared" si="9"/>
        <v>-11111.5</v>
      </c>
      <c r="G102">
        <f t="shared" si="10"/>
        <v>-1.950099999885424E-2</v>
      </c>
      <c r="I102">
        <f t="shared" si="11"/>
        <v>-1.950099999885424E-2</v>
      </c>
      <c r="O102">
        <f t="shared" ca="1" si="12"/>
        <v>-3.1629952459405745E-2</v>
      </c>
      <c r="Q102" s="2">
        <f t="shared" si="13"/>
        <v>10978.380000000001</v>
      </c>
    </row>
    <row r="103" spans="1:17" x14ac:dyDescent="0.2">
      <c r="A103" s="57" t="s">
        <v>99</v>
      </c>
      <c r="B103" s="56" t="s">
        <v>53</v>
      </c>
      <c r="C103" s="57">
        <v>26002.804</v>
      </c>
      <c r="D103" s="57" t="s">
        <v>92</v>
      </c>
      <c r="E103">
        <f t="shared" si="8"/>
        <v>-11107.024270291824</v>
      </c>
      <c r="F103">
        <f t="shared" si="9"/>
        <v>-11107</v>
      </c>
      <c r="G103">
        <f t="shared" si="10"/>
        <v>-3.2018000001698965E-2</v>
      </c>
      <c r="I103">
        <f t="shared" si="11"/>
        <v>-3.2018000001698965E-2</v>
      </c>
      <c r="O103">
        <f t="shared" ca="1" si="12"/>
        <v>-3.1618984555638711E-2</v>
      </c>
      <c r="Q103" s="2">
        <f t="shared" si="13"/>
        <v>10984.304</v>
      </c>
    </row>
    <row r="104" spans="1:17" x14ac:dyDescent="0.2">
      <c r="A104" s="57" t="s">
        <v>99</v>
      </c>
      <c r="B104" s="56" t="s">
        <v>54</v>
      </c>
      <c r="C104" s="57">
        <v>26107.646000000001</v>
      </c>
      <c r="D104" s="57" t="s">
        <v>92</v>
      </c>
      <c r="E104">
        <f t="shared" si="8"/>
        <v>-11027.551913015663</v>
      </c>
      <c r="F104">
        <f t="shared" si="9"/>
        <v>-11027.5</v>
      </c>
      <c r="G104">
        <f t="shared" si="10"/>
        <v>-6.8485000003420282E-2</v>
      </c>
      <c r="I104">
        <f t="shared" si="11"/>
        <v>-6.8485000003420282E-2</v>
      </c>
      <c r="O104">
        <f t="shared" ca="1" si="12"/>
        <v>-3.1425218255754526E-2</v>
      </c>
      <c r="Q104" s="2">
        <f t="shared" si="13"/>
        <v>11089.146000000001</v>
      </c>
    </row>
    <row r="105" spans="1:17" x14ac:dyDescent="0.2">
      <c r="A105" s="57" t="s">
        <v>99</v>
      </c>
      <c r="B105" s="56" t="s">
        <v>53</v>
      </c>
      <c r="C105" s="57">
        <v>26113.578000000001</v>
      </c>
      <c r="D105" s="57" t="s">
        <v>92</v>
      </c>
      <c r="E105">
        <f t="shared" si="8"/>
        <v>-11023.055336993055</v>
      </c>
      <c r="F105">
        <f t="shared" si="9"/>
        <v>-11023</v>
      </c>
      <c r="G105">
        <f t="shared" si="10"/>
        <v>-7.3002000000997214E-2</v>
      </c>
      <c r="I105">
        <f t="shared" si="11"/>
        <v>-7.3002000000997214E-2</v>
      </c>
      <c r="O105">
        <f t="shared" ca="1" si="12"/>
        <v>-3.1414250351987499E-2</v>
      </c>
      <c r="Q105" s="2">
        <f t="shared" si="13"/>
        <v>11095.078000000001</v>
      </c>
    </row>
    <row r="106" spans="1:17" x14ac:dyDescent="0.2">
      <c r="A106" s="57" t="s">
        <v>99</v>
      </c>
      <c r="B106" s="56" t="s">
        <v>53</v>
      </c>
      <c r="C106" s="57">
        <v>26378.714</v>
      </c>
      <c r="D106" s="57" t="s">
        <v>92</v>
      </c>
      <c r="E106">
        <f t="shared" si="8"/>
        <v>-10822.076884476202</v>
      </c>
      <c r="F106">
        <f t="shared" si="9"/>
        <v>-10822</v>
      </c>
      <c r="G106">
        <f t="shared" si="10"/>
        <v>-0.10142800000176067</v>
      </c>
      <c r="I106">
        <f t="shared" si="11"/>
        <v>-0.10142800000176067</v>
      </c>
      <c r="O106">
        <f t="shared" ca="1" si="12"/>
        <v>-3.0924350650393513E-2</v>
      </c>
      <c r="Q106" s="2">
        <f t="shared" si="13"/>
        <v>11360.214</v>
      </c>
    </row>
    <row r="107" spans="1:17" x14ac:dyDescent="0.2">
      <c r="A107" s="57" t="s">
        <v>351</v>
      </c>
      <c r="B107" s="56" t="s">
        <v>53</v>
      </c>
      <c r="C107" s="57">
        <v>26393.3</v>
      </c>
      <c r="D107" s="57" t="s">
        <v>92</v>
      </c>
      <c r="E107">
        <f t="shared" si="8"/>
        <v>-10811.020401356554</v>
      </c>
      <c r="F107">
        <f t="shared" si="9"/>
        <v>-10811</v>
      </c>
      <c r="G107">
        <f t="shared" si="10"/>
        <v>-2.6914000001852401E-2</v>
      </c>
      <c r="I107">
        <f t="shared" si="11"/>
        <v>-2.6914000001852401E-2</v>
      </c>
      <c r="O107">
        <f t="shared" ca="1" si="12"/>
        <v>-3.0897540218963002E-2</v>
      </c>
      <c r="Q107" s="2">
        <f t="shared" si="13"/>
        <v>11374.8</v>
      </c>
    </row>
    <row r="108" spans="1:17" x14ac:dyDescent="0.2">
      <c r="A108" s="57" t="s">
        <v>351</v>
      </c>
      <c r="B108" s="56" t="s">
        <v>53</v>
      </c>
      <c r="C108" s="57">
        <v>26427.574000000001</v>
      </c>
      <c r="D108" s="57" t="s">
        <v>92</v>
      </c>
      <c r="E108">
        <f t="shared" si="8"/>
        <v>-10785.040015888106</v>
      </c>
      <c r="F108">
        <f t="shared" si="9"/>
        <v>-10785</v>
      </c>
      <c r="G108">
        <f t="shared" si="10"/>
        <v>-5.2790000001550652E-2</v>
      </c>
      <c r="I108">
        <f t="shared" si="11"/>
        <v>-5.2790000001550652E-2</v>
      </c>
      <c r="O108">
        <f t="shared" ca="1" si="12"/>
        <v>-3.083417010830905E-2</v>
      </c>
      <c r="Q108" s="2">
        <f t="shared" si="13"/>
        <v>11409.074000000001</v>
      </c>
    </row>
    <row r="109" spans="1:17" x14ac:dyDescent="0.2">
      <c r="A109" s="57" t="s">
        <v>351</v>
      </c>
      <c r="B109" s="56" t="s">
        <v>53</v>
      </c>
      <c r="C109" s="57">
        <v>26427.609</v>
      </c>
      <c r="D109" s="57" t="s">
        <v>92</v>
      </c>
      <c r="E109">
        <f t="shared" si="8"/>
        <v>-10785.013485179947</v>
      </c>
      <c r="F109">
        <f t="shared" si="9"/>
        <v>-10785</v>
      </c>
      <c r="G109">
        <f t="shared" si="10"/>
        <v>-1.7790000001696171E-2</v>
      </c>
      <c r="I109">
        <f t="shared" si="11"/>
        <v>-1.7790000001696171E-2</v>
      </c>
      <c r="O109">
        <f t="shared" ca="1" si="12"/>
        <v>-3.083417010830905E-2</v>
      </c>
      <c r="Q109" s="2">
        <f t="shared" si="13"/>
        <v>11409.109</v>
      </c>
    </row>
    <row r="110" spans="1:17" x14ac:dyDescent="0.2">
      <c r="A110" s="57" t="s">
        <v>351</v>
      </c>
      <c r="B110" s="56" t="s">
        <v>53</v>
      </c>
      <c r="C110" s="57">
        <v>26427.621999999999</v>
      </c>
      <c r="D110" s="57" t="s">
        <v>92</v>
      </c>
      <c r="E110">
        <f t="shared" si="8"/>
        <v>-10785.003630916917</v>
      </c>
      <c r="F110">
        <f t="shared" si="9"/>
        <v>-10785</v>
      </c>
      <c r="G110">
        <f t="shared" si="10"/>
        <v>-4.7900000026857015E-3</v>
      </c>
      <c r="I110">
        <f t="shared" si="11"/>
        <v>-4.7900000026857015E-3</v>
      </c>
      <c r="O110">
        <f t="shared" ca="1" si="12"/>
        <v>-3.083417010830905E-2</v>
      </c>
      <c r="Q110" s="2">
        <f t="shared" si="13"/>
        <v>11409.121999999999</v>
      </c>
    </row>
    <row r="111" spans="1:17" x14ac:dyDescent="0.2">
      <c r="A111" s="57" t="s">
        <v>351</v>
      </c>
      <c r="B111" s="56" t="s">
        <v>53</v>
      </c>
      <c r="C111" s="57">
        <v>26427.634999999998</v>
      </c>
      <c r="D111" s="57" t="s">
        <v>92</v>
      </c>
      <c r="E111">
        <f t="shared" si="8"/>
        <v>-10784.99377665389</v>
      </c>
      <c r="F111">
        <f t="shared" si="9"/>
        <v>-10785</v>
      </c>
      <c r="G111">
        <f t="shared" si="10"/>
        <v>8.2099999963247683E-3</v>
      </c>
      <c r="I111">
        <f t="shared" si="11"/>
        <v>8.2099999963247683E-3</v>
      </c>
      <c r="O111">
        <f t="shared" ca="1" si="12"/>
        <v>-3.083417010830905E-2</v>
      </c>
      <c r="Q111" s="2">
        <f t="shared" si="13"/>
        <v>11409.134999999998</v>
      </c>
    </row>
    <row r="112" spans="1:17" x14ac:dyDescent="0.2">
      <c r="A112" s="57" t="s">
        <v>99</v>
      </c>
      <c r="B112" s="56" t="s">
        <v>53</v>
      </c>
      <c r="C112" s="57">
        <v>26489.579000000002</v>
      </c>
      <c r="D112" s="57" t="s">
        <v>92</v>
      </c>
      <c r="E112">
        <f t="shared" si="8"/>
        <v>-10738.038971336224</v>
      </c>
      <c r="F112">
        <f t="shared" si="9"/>
        <v>-10738</v>
      </c>
      <c r="G112">
        <f t="shared" si="10"/>
        <v>-5.1412000000709668E-2</v>
      </c>
      <c r="I112">
        <f t="shared" si="11"/>
        <v>-5.1412000000709668E-2</v>
      </c>
      <c r="O112">
        <f t="shared" ca="1" si="12"/>
        <v>-3.0719616446742301E-2</v>
      </c>
      <c r="Q112" s="2">
        <f t="shared" si="13"/>
        <v>11471.079000000002</v>
      </c>
    </row>
    <row r="113" spans="1:17" x14ac:dyDescent="0.2">
      <c r="A113" s="57" t="s">
        <v>99</v>
      </c>
      <c r="B113" s="56" t="s">
        <v>53</v>
      </c>
      <c r="C113" s="57">
        <v>26626.892</v>
      </c>
      <c r="D113" s="57" t="s">
        <v>92</v>
      </c>
      <c r="E113">
        <f t="shared" si="8"/>
        <v>-10633.952939071851</v>
      </c>
      <c r="F113">
        <f t="shared" si="9"/>
        <v>-10634</v>
      </c>
      <c r="G113">
        <f t="shared" si="10"/>
        <v>6.208399999741232E-2</v>
      </c>
      <c r="I113">
        <f t="shared" si="11"/>
        <v>6.208399999741232E-2</v>
      </c>
      <c r="O113">
        <f t="shared" ca="1" si="12"/>
        <v>-3.0466136004126509E-2</v>
      </c>
      <c r="Q113" s="2">
        <f t="shared" si="13"/>
        <v>11608.392</v>
      </c>
    </row>
    <row r="114" spans="1:17" x14ac:dyDescent="0.2">
      <c r="A114" s="57" t="s">
        <v>351</v>
      </c>
      <c r="B114" s="56" t="s">
        <v>54</v>
      </c>
      <c r="C114" s="57">
        <v>26631.424999999999</v>
      </c>
      <c r="D114" s="57" t="s">
        <v>92</v>
      </c>
      <c r="E114">
        <f t="shared" si="8"/>
        <v>-10630.516833355317</v>
      </c>
      <c r="F114">
        <f t="shared" si="9"/>
        <v>-10630.5</v>
      </c>
      <c r="G114">
        <f t="shared" si="10"/>
        <v>-2.2207000001799315E-2</v>
      </c>
      <c r="I114">
        <f t="shared" si="11"/>
        <v>-2.2207000001799315E-2</v>
      </c>
      <c r="O114">
        <f t="shared" ca="1" si="12"/>
        <v>-3.0457605412307708E-2</v>
      </c>
      <c r="Q114" s="2">
        <f t="shared" si="13"/>
        <v>11612.924999999999</v>
      </c>
    </row>
    <row r="115" spans="1:17" x14ac:dyDescent="0.2">
      <c r="A115" s="57" t="s">
        <v>99</v>
      </c>
      <c r="B115" s="56" t="s">
        <v>54</v>
      </c>
      <c r="C115" s="57">
        <v>26686.86</v>
      </c>
      <c r="D115" s="57" t="s">
        <v>92</v>
      </c>
      <c r="E115">
        <f t="shared" si="8"/>
        <v>-10588.495981734744</v>
      </c>
      <c r="F115">
        <f t="shared" si="9"/>
        <v>-10588.5</v>
      </c>
      <c r="G115">
        <f t="shared" si="10"/>
        <v>5.3009999974165112E-3</v>
      </c>
      <c r="I115">
        <f t="shared" si="11"/>
        <v>5.3009999974165112E-3</v>
      </c>
      <c r="O115">
        <f t="shared" ca="1" si="12"/>
        <v>-3.0355238310482098E-2</v>
      </c>
      <c r="Q115" s="2">
        <f t="shared" si="13"/>
        <v>11668.36</v>
      </c>
    </row>
    <row r="116" spans="1:17" x14ac:dyDescent="0.2">
      <c r="A116" s="57" t="s">
        <v>99</v>
      </c>
      <c r="B116" s="56" t="s">
        <v>53</v>
      </c>
      <c r="C116" s="57">
        <v>26688.856</v>
      </c>
      <c r="D116" s="57" t="s">
        <v>92</v>
      </c>
      <c r="E116">
        <f t="shared" si="8"/>
        <v>-10586.982973349526</v>
      </c>
      <c r="F116">
        <f t="shared" si="9"/>
        <v>-10587</v>
      </c>
      <c r="G116">
        <f t="shared" si="10"/>
        <v>2.2462000000814442E-2</v>
      </c>
      <c r="I116">
        <f t="shared" si="11"/>
        <v>2.2462000000814442E-2</v>
      </c>
      <c r="O116">
        <f t="shared" ca="1" si="12"/>
        <v>-3.0351582342559753E-2</v>
      </c>
      <c r="Q116" s="2">
        <f t="shared" si="13"/>
        <v>11670.356</v>
      </c>
    </row>
    <row r="117" spans="1:17" x14ac:dyDescent="0.2">
      <c r="A117" s="57" t="s">
        <v>99</v>
      </c>
      <c r="B117" s="56" t="s">
        <v>53</v>
      </c>
      <c r="C117" s="57">
        <v>26750.774000000001</v>
      </c>
      <c r="D117" s="57" t="s">
        <v>92</v>
      </c>
      <c r="E117">
        <f t="shared" si="8"/>
        <v>-10540.047876557921</v>
      </c>
      <c r="F117">
        <f t="shared" si="9"/>
        <v>-10540</v>
      </c>
      <c r="G117">
        <f t="shared" ref="G117:G148" si="14">C117-(C$7+C$8*F117)</f>
        <v>-6.3160000001516892E-2</v>
      </c>
      <c r="I117">
        <f t="shared" ref="I117:I148" si="15">G117</f>
        <v>-6.3160000001516892E-2</v>
      </c>
      <c r="O117">
        <f t="shared" ca="1" si="12"/>
        <v>-3.0237028680993004E-2</v>
      </c>
      <c r="Q117" s="2">
        <f t="shared" si="13"/>
        <v>11732.274000000001</v>
      </c>
    </row>
    <row r="118" spans="1:17" x14ac:dyDescent="0.2">
      <c r="A118" s="57" t="s">
        <v>99</v>
      </c>
      <c r="B118" s="56" t="s">
        <v>54</v>
      </c>
      <c r="C118" s="57">
        <v>26756.697</v>
      </c>
      <c r="D118" s="57" t="s">
        <v>92</v>
      </c>
      <c r="E118">
        <f t="shared" si="8"/>
        <v>-10535.558122717413</v>
      </c>
      <c r="F118">
        <f t="shared" si="9"/>
        <v>-10535.5</v>
      </c>
      <c r="G118">
        <f t="shared" si="14"/>
        <v>-7.6677000000927364E-2</v>
      </c>
      <c r="I118">
        <f t="shared" si="15"/>
        <v>-7.6677000000927364E-2</v>
      </c>
      <c r="O118">
        <f t="shared" ca="1" si="12"/>
        <v>-3.0226060777225977E-2</v>
      </c>
      <c r="Q118" s="2">
        <f t="shared" si="13"/>
        <v>11738.197</v>
      </c>
    </row>
    <row r="119" spans="1:17" x14ac:dyDescent="0.2">
      <c r="A119" s="57" t="s">
        <v>99</v>
      </c>
      <c r="B119" s="56" t="s">
        <v>53</v>
      </c>
      <c r="C119" s="57">
        <v>26762.776000000002</v>
      </c>
      <c r="D119" s="57" t="s">
        <v>92</v>
      </c>
      <c r="E119">
        <f t="shared" si="8"/>
        <v>-10530.950117720542</v>
      </c>
      <c r="F119">
        <f t="shared" si="9"/>
        <v>-10531</v>
      </c>
      <c r="G119">
        <f t="shared" si="14"/>
        <v>6.5806000002339715E-2</v>
      </c>
      <c r="I119">
        <f t="shared" si="15"/>
        <v>6.5806000002339715E-2</v>
      </c>
      <c r="O119">
        <f t="shared" ca="1" si="12"/>
        <v>-3.0215092873458943E-2</v>
      </c>
      <c r="Q119" s="2">
        <f t="shared" si="13"/>
        <v>11744.276000000002</v>
      </c>
    </row>
    <row r="120" spans="1:17" x14ac:dyDescent="0.2">
      <c r="A120" s="57" t="s">
        <v>99</v>
      </c>
      <c r="B120" s="56" t="s">
        <v>53</v>
      </c>
      <c r="C120" s="57">
        <v>26894.589</v>
      </c>
      <c r="D120" s="57" t="s">
        <v>92</v>
      </c>
      <c r="E120">
        <f t="shared" si="8"/>
        <v>-10431.033196738088</v>
      </c>
      <c r="F120">
        <f t="shared" si="9"/>
        <v>-10431</v>
      </c>
      <c r="G120">
        <f t="shared" si="14"/>
        <v>-4.3794000001071254E-2</v>
      </c>
      <c r="I120">
        <f t="shared" si="15"/>
        <v>-4.3794000001071254E-2</v>
      </c>
      <c r="O120">
        <f t="shared" ca="1" si="12"/>
        <v>-2.9971361678636066E-2</v>
      </c>
      <c r="Q120" s="2">
        <f t="shared" si="13"/>
        <v>11876.089</v>
      </c>
    </row>
    <row r="121" spans="1:17" x14ac:dyDescent="0.2">
      <c r="A121" s="57" t="s">
        <v>99</v>
      </c>
      <c r="B121" s="56" t="s">
        <v>54</v>
      </c>
      <c r="C121" s="57">
        <v>27062.901000000002</v>
      </c>
      <c r="D121" s="57" t="s">
        <v>92</v>
      </c>
      <c r="E121">
        <f t="shared" si="8"/>
        <v>-10303.449295268589</v>
      </c>
      <c r="F121">
        <f t="shared" si="9"/>
        <v>-10303.5</v>
      </c>
      <c r="G121">
        <f t="shared" si="14"/>
        <v>6.6890999998577172E-2</v>
      </c>
      <c r="I121">
        <f t="shared" si="15"/>
        <v>6.6890999998577172E-2</v>
      </c>
      <c r="O121">
        <f t="shared" ca="1" si="12"/>
        <v>-2.96606044052369E-2</v>
      </c>
      <c r="Q121" s="2">
        <f t="shared" si="13"/>
        <v>12044.401000000002</v>
      </c>
    </row>
    <row r="122" spans="1:17" x14ac:dyDescent="0.2">
      <c r="A122" s="57" t="s">
        <v>99</v>
      </c>
      <c r="B122" s="56" t="s">
        <v>53</v>
      </c>
      <c r="C122" s="57">
        <v>27089.826000000001</v>
      </c>
      <c r="D122" s="57" t="s">
        <v>92</v>
      </c>
      <c r="E122">
        <f t="shared" si="8"/>
        <v>-10283.039600493017</v>
      </c>
      <c r="F122">
        <f t="shared" si="9"/>
        <v>-10283</v>
      </c>
      <c r="G122">
        <f t="shared" si="14"/>
        <v>-5.2241999997931998E-2</v>
      </c>
      <c r="I122">
        <f t="shared" si="15"/>
        <v>-5.2241999997931998E-2</v>
      </c>
      <c r="O122">
        <f t="shared" ca="1" si="12"/>
        <v>-2.9610639510298215E-2</v>
      </c>
      <c r="Q122" s="2">
        <f t="shared" si="13"/>
        <v>12071.326000000001</v>
      </c>
    </row>
    <row r="123" spans="1:17" x14ac:dyDescent="0.2">
      <c r="A123" s="57" t="s">
        <v>351</v>
      </c>
      <c r="B123" s="56" t="s">
        <v>53</v>
      </c>
      <c r="C123" s="57">
        <v>27133.373</v>
      </c>
      <c r="D123" s="57" t="s">
        <v>92</v>
      </c>
      <c r="E123">
        <f t="shared" si="8"/>
        <v>-10250.030093403255</v>
      </c>
      <c r="F123">
        <f t="shared" si="9"/>
        <v>-10250</v>
      </c>
      <c r="G123">
        <f t="shared" si="14"/>
        <v>-3.9700000001175795E-2</v>
      </c>
      <c r="I123">
        <f t="shared" si="15"/>
        <v>-3.9700000001175795E-2</v>
      </c>
      <c r="O123">
        <f t="shared" ca="1" si="12"/>
        <v>-2.9530208216006666E-2</v>
      </c>
      <c r="Q123" s="2">
        <f t="shared" si="13"/>
        <v>12114.873</v>
      </c>
    </row>
    <row r="124" spans="1:17" x14ac:dyDescent="0.2">
      <c r="A124" s="57" t="s">
        <v>99</v>
      </c>
      <c r="B124" s="56" t="s">
        <v>53</v>
      </c>
      <c r="C124" s="57">
        <v>27477.796999999999</v>
      </c>
      <c r="D124" s="57" t="s">
        <v>92</v>
      </c>
      <c r="E124">
        <f t="shared" si="8"/>
        <v>-9988.9497326462661</v>
      </c>
      <c r="F124">
        <f t="shared" si="9"/>
        <v>-9989</v>
      </c>
      <c r="G124">
        <f t="shared" si="14"/>
        <v>6.6313999996054918E-2</v>
      </c>
      <c r="I124">
        <f t="shared" si="15"/>
        <v>6.6313999996054918E-2</v>
      </c>
      <c r="O124">
        <f t="shared" ca="1" si="12"/>
        <v>-2.8894069797518955E-2</v>
      </c>
      <c r="Q124" s="2">
        <f t="shared" si="13"/>
        <v>12459.296999999999</v>
      </c>
    </row>
    <row r="125" spans="1:17" x14ac:dyDescent="0.2">
      <c r="A125" s="57" t="s">
        <v>99</v>
      </c>
      <c r="B125" s="56" t="s">
        <v>54</v>
      </c>
      <c r="C125" s="57">
        <v>27487.690999999999</v>
      </c>
      <c r="D125" s="57" t="s">
        <v>92</v>
      </c>
      <c r="E125">
        <f t="shared" si="8"/>
        <v>-9981.4498804602117</v>
      </c>
      <c r="F125">
        <f t="shared" si="9"/>
        <v>-9981.5</v>
      </c>
      <c r="G125">
        <f t="shared" si="14"/>
        <v>6.6118999995524064E-2</v>
      </c>
      <c r="I125">
        <f t="shared" si="15"/>
        <v>6.6118999995524064E-2</v>
      </c>
      <c r="O125">
        <f t="shared" ca="1" si="12"/>
        <v>-2.8875789957907239E-2</v>
      </c>
      <c r="Q125" s="2">
        <f t="shared" si="13"/>
        <v>12469.190999999999</v>
      </c>
    </row>
    <row r="126" spans="1:17" x14ac:dyDescent="0.2">
      <c r="A126" s="57" t="s">
        <v>351</v>
      </c>
      <c r="B126" s="56" t="s">
        <v>54</v>
      </c>
      <c r="C126" s="57">
        <v>27544.387999999999</v>
      </c>
      <c r="D126" s="57" t="s">
        <v>92</v>
      </c>
      <c r="E126">
        <f t="shared" si="8"/>
        <v>-9938.4724073054986</v>
      </c>
      <c r="F126">
        <f t="shared" si="9"/>
        <v>-9938.5</v>
      </c>
      <c r="G126">
        <f t="shared" si="14"/>
        <v>3.6400999997567851E-2</v>
      </c>
      <c r="I126">
        <f t="shared" si="15"/>
        <v>3.6400999997567851E-2</v>
      </c>
      <c r="O126">
        <f t="shared" ca="1" si="12"/>
        <v>-2.8770985544133404E-2</v>
      </c>
      <c r="Q126" s="2">
        <f t="shared" si="13"/>
        <v>12525.887999999999</v>
      </c>
    </row>
    <row r="127" spans="1:17" x14ac:dyDescent="0.2">
      <c r="A127" s="57" t="s">
        <v>351</v>
      </c>
      <c r="B127" s="56" t="s">
        <v>54</v>
      </c>
      <c r="C127" s="57">
        <v>27569.441999999999</v>
      </c>
      <c r="D127" s="57" t="s">
        <v>92</v>
      </c>
      <c r="E127">
        <f t="shared" si="8"/>
        <v>-9919.4809683860094</v>
      </c>
      <c r="F127">
        <f t="shared" si="9"/>
        <v>-9919.5</v>
      </c>
      <c r="G127">
        <f t="shared" si="14"/>
        <v>2.5106999997660751E-2</v>
      </c>
      <c r="I127">
        <f t="shared" si="15"/>
        <v>2.5106999997660751E-2</v>
      </c>
      <c r="O127">
        <f t="shared" ca="1" si="12"/>
        <v>-2.8724676617117056E-2</v>
      </c>
      <c r="Q127" s="2">
        <f t="shared" si="13"/>
        <v>12550.941999999999</v>
      </c>
    </row>
    <row r="128" spans="1:17" x14ac:dyDescent="0.2">
      <c r="A128" s="57" t="s">
        <v>99</v>
      </c>
      <c r="B128" s="56" t="s">
        <v>54</v>
      </c>
      <c r="C128" s="57">
        <v>27740.851999999999</v>
      </c>
      <c r="D128" s="57" t="s">
        <v>92</v>
      </c>
      <c r="E128">
        <f t="shared" si="8"/>
        <v>-9789.548720234443</v>
      </c>
      <c r="F128">
        <f t="shared" si="9"/>
        <v>-9789.5</v>
      </c>
      <c r="G128">
        <f t="shared" si="14"/>
        <v>-6.4273000003595371E-2</v>
      </c>
      <c r="I128">
        <f t="shared" si="15"/>
        <v>-6.4273000003595371E-2</v>
      </c>
      <c r="O128">
        <f t="shared" ca="1" si="12"/>
        <v>-2.840782606384732E-2</v>
      </c>
      <c r="Q128" s="2">
        <f t="shared" si="13"/>
        <v>12722.351999999999</v>
      </c>
    </row>
    <row r="129" spans="1:17" x14ac:dyDescent="0.2">
      <c r="A129" s="57" t="s">
        <v>351</v>
      </c>
      <c r="B129" s="56" t="s">
        <v>54</v>
      </c>
      <c r="C129" s="57">
        <v>28069.348000000002</v>
      </c>
      <c r="D129" s="57" t="s">
        <v>92</v>
      </c>
      <c r="E129">
        <f t="shared" si="8"/>
        <v>-9540.5421057498861</v>
      </c>
      <c r="F129">
        <f t="shared" si="9"/>
        <v>-9540.5</v>
      </c>
      <c r="G129">
        <f t="shared" si="14"/>
        <v>-5.5546999999933178E-2</v>
      </c>
      <c r="I129">
        <f t="shared" si="15"/>
        <v>-5.5546999999933178E-2</v>
      </c>
      <c r="O129">
        <f t="shared" ca="1" si="12"/>
        <v>-2.7800935388738353E-2</v>
      </c>
      <c r="Q129" s="2">
        <f t="shared" si="13"/>
        <v>13050.848000000002</v>
      </c>
    </row>
    <row r="130" spans="1:17" x14ac:dyDescent="0.2">
      <c r="A130" s="57" t="s">
        <v>99</v>
      </c>
      <c r="B130" s="56" t="s">
        <v>54</v>
      </c>
      <c r="C130" s="57">
        <v>28161.839</v>
      </c>
      <c r="D130" s="57" t="s">
        <v>92</v>
      </c>
      <c r="E130">
        <f t="shared" si="8"/>
        <v>-9470.4320563724505</v>
      </c>
      <c r="F130">
        <f t="shared" si="9"/>
        <v>-9470.5</v>
      </c>
      <c r="G130">
        <f t="shared" si="14"/>
        <v>8.9632999995956197E-2</v>
      </c>
      <c r="I130">
        <f t="shared" si="15"/>
        <v>8.9632999995956197E-2</v>
      </c>
      <c r="O130">
        <f t="shared" ca="1" si="12"/>
        <v>-2.7630323552362342E-2</v>
      </c>
      <c r="Q130" s="2">
        <f t="shared" si="13"/>
        <v>13143.339</v>
      </c>
    </row>
    <row r="131" spans="1:17" x14ac:dyDescent="0.2">
      <c r="A131" s="57" t="s">
        <v>351</v>
      </c>
      <c r="B131" s="56" t="s">
        <v>53</v>
      </c>
      <c r="C131" s="57">
        <v>28253.402999999998</v>
      </c>
      <c r="D131" s="57" t="s">
        <v>92</v>
      </c>
      <c r="E131">
        <f t="shared" si="8"/>
        <v>-9401.024691751074</v>
      </c>
      <c r="F131">
        <f t="shared" si="9"/>
        <v>-9401</v>
      </c>
      <c r="G131">
        <f t="shared" si="14"/>
        <v>-3.2574000004387926E-2</v>
      </c>
      <c r="I131">
        <f t="shared" si="15"/>
        <v>-3.2574000004387926E-2</v>
      </c>
      <c r="O131">
        <f t="shared" ca="1" si="12"/>
        <v>-2.7460930371960443E-2</v>
      </c>
      <c r="Q131" s="2">
        <f t="shared" si="13"/>
        <v>13234.902999999998</v>
      </c>
    </row>
    <row r="132" spans="1:17" x14ac:dyDescent="0.2">
      <c r="A132" s="57" t="s">
        <v>351</v>
      </c>
      <c r="B132" s="56" t="s">
        <v>54</v>
      </c>
      <c r="C132" s="57">
        <v>28309.455000000002</v>
      </c>
      <c r="D132" s="57" t="s">
        <v>92</v>
      </c>
      <c r="E132">
        <f t="shared" si="8"/>
        <v>-9358.5361416466931</v>
      </c>
      <c r="F132">
        <f t="shared" si="9"/>
        <v>-9358.5</v>
      </c>
      <c r="G132">
        <f t="shared" si="14"/>
        <v>-4.7678999999334337E-2</v>
      </c>
      <c r="I132">
        <f t="shared" si="15"/>
        <v>-4.7678999999334337E-2</v>
      </c>
      <c r="O132">
        <f t="shared" ca="1" si="12"/>
        <v>-2.7357344614160721E-2</v>
      </c>
      <c r="Q132" s="2">
        <f t="shared" si="13"/>
        <v>13290.955000000002</v>
      </c>
    </row>
    <row r="133" spans="1:17" x14ac:dyDescent="0.2">
      <c r="A133" s="57" t="s">
        <v>351</v>
      </c>
      <c r="B133" s="56" t="s">
        <v>53</v>
      </c>
      <c r="C133" s="57">
        <v>28423.557000000001</v>
      </c>
      <c r="D133" s="57" t="s">
        <v>92</v>
      </c>
      <c r="E133">
        <f t="shared" si="8"/>
        <v>-9272.0445170122493</v>
      </c>
      <c r="F133">
        <f t="shared" si="9"/>
        <v>-9272</v>
      </c>
      <c r="G133">
        <f t="shared" si="14"/>
        <v>-5.872799999997369E-2</v>
      </c>
      <c r="I133">
        <f t="shared" si="15"/>
        <v>-5.872799999997369E-2</v>
      </c>
      <c r="O133">
        <f t="shared" ca="1" si="12"/>
        <v>-2.7146517130638932E-2</v>
      </c>
      <c r="Q133" s="2">
        <f t="shared" si="13"/>
        <v>13405.057000000001</v>
      </c>
    </row>
    <row r="134" spans="1:17" x14ac:dyDescent="0.2">
      <c r="A134" s="57" t="s">
        <v>351</v>
      </c>
      <c r="B134" s="56" t="s">
        <v>54</v>
      </c>
      <c r="C134" s="57">
        <v>28425.572</v>
      </c>
      <c r="D134" s="57" t="s">
        <v>92</v>
      </c>
      <c r="E134">
        <f t="shared" si="8"/>
        <v>-9270.5171062426016</v>
      </c>
      <c r="F134">
        <f t="shared" si="9"/>
        <v>-9270.5</v>
      </c>
      <c r="G134">
        <f t="shared" si="14"/>
        <v>-2.2566999999980908E-2</v>
      </c>
      <c r="I134">
        <f t="shared" si="15"/>
        <v>-2.2566999999980908E-2</v>
      </c>
      <c r="O134">
        <f t="shared" ca="1" si="12"/>
        <v>-2.7142861162716587E-2</v>
      </c>
      <c r="Q134" s="2">
        <f t="shared" si="13"/>
        <v>13407.072</v>
      </c>
    </row>
    <row r="135" spans="1:17" x14ac:dyDescent="0.2">
      <c r="A135" s="57" t="s">
        <v>99</v>
      </c>
      <c r="B135" s="56" t="s">
        <v>54</v>
      </c>
      <c r="C135" s="57">
        <v>28599.642</v>
      </c>
      <c r="D135" s="57" t="s">
        <v>92</v>
      </c>
      <c r="E135">
        <f t="shared" si="8"/>
        <v>-9138.5685242710515</v>
      </c>
      <c r="F135">
        <f t="shared" si="9"/>
        <v>-9138.5</v>
      </c>
      <c r="G135">
        <f t="shared" si="14"/>
        <v>-9.039900000061607E-2</v>
      </c>
      <c r="I135">
        <f t="shared" si="15"/>
        <v>-9.039900000061607E-2</v>
      </c>
      <c r="O135">
        <f t="shared" ca="1" si="12"/>
        <v>-2.6821135985550394E-2</v>
      </c>
      <c r="Q135" s="2">
        <f t="shared" si="13"/>
        <v>13581.142</v>
      </c>
    </row>
    <row r="136" spans="1:17" x14ac:dyDescent="0.2">
      <c r="A136" s="57" t="s">
        <v>351</v>
      </c>
      <c r="B136" s="56" t="s">
        <v>53</v>
      </c>
      <c r="C136" s="57">
        <v>28629.378000000001</v>
      </c>
      <c r="D136" s="57" t="s">
        <v>92</v>
      </c>
      <c r="E136">
        <f t="shared" si="8"/>
        <v>-9116.0280346202999</v>
      </c>
      <c r="F136">
        <f t="shared" si="9"/>
        <v>-9116</v>
      </c>
      <c r="G136">
        <f t="shared" si="14"/>
        <v>-3.698400000212132E-2</v>
      </c>
      <c r="I136">
        <f t="shared" si="15"/>
        <v>-3.698400000212132E-2</v>
      </c>
      <c r="O136">
        <f t="shared" ca="1" si="12"/>
        <v>-2.6766296466715245E-2</v>
      </c>
      <c r="Q136" s="2">
        <f t="shared" si="13"/>
        <v>13610.878000000001</v>
      </c>
    </row>
    <row r="137" spans="1:17" x14ac:dyDescent="0.2">
      <c r="A137" s="57" t="s">
        <v>351</v>
      </c>
      <c r="B137" s="56" t="s">
        <v>53</v>
      </c>
      <c r="C137" s="57">
        <v>28629.388999999999</v>
      </c>
      <c r="D137" s="57" t="s">
        <v>92</v>
      </c>
      <c r="E137">
        <f t="shared" si="8"/>
        <v>-9116.0196963977378</v>
      </c>
      <c r="F137">
        <f t="shared" si="9"/>
        <v>-9116</v>
      </c>
      <c r="G137">
        <f t="shared" si="14"/>
        <v>-2.5984000003518304E-2</v>
      </c>
      <c r="I137">
        <f t="shared" si="15"/>
        <v>-2.5984000003518304E-2</v>
      </c>
      <c r="O137">
        <f t="shared" ca="1" si="12"/>
        <v>-2.6766296466715245E-2</v>
      </c>
      <c r="Q137" s="2">
        <f t="shared" si="13"/>
        <v>13610.888999999999</v>
      </c>
    </row>
    <row r="138" spans="1:17" x14ac:dyDescent="0.2">
      <c r="A138" s="57" t="s">
        <v>351</v>
      </c>
      <c r="B138" s="56" t="s">
        <v>53</v>
      </c>
      <c r="C138" s="57">
        <v>28629.4</v>
      </c>
      <c r="D138" s="57" t="s">
        <v>92</v>
      </c>
      <c r="E138">
        <f t="shared" si="8"/>
        <v>-9116.0113581751721</v>
      </c>
      <c r="F138">
        <f t="shared" si="9"/>
        <v>-9116</v>
      </c>
      <c r="G138">
        <f t="shared" si="14"/>
        <v>-1.4984000001277309E-2</v>
      </c>
      <c r="I138">
        <f t="shared" si="15"/>
        <v>-1.4984000001277309E-2</v>
      </c>
      <c r="O138">
        <f t="shared" ca="1" si="12"/>
        <v>-2.6766296466715245E-2</v>
      </c>
      <c r="Q138" s="2">
        <f t="shared" si="13"/>
        <v>13610.900000000001</v>
      </c>
    </row>
    <row r="139" spans="1:17" x14ac:dyDescent="0.2">
      <c r="A139" s="57" t="s">
        <v>351</v>
      </c>
      <c r="B139" s="56" t="s">
        <v>54</v>
      </c>
      <c r="C139" s="57">
        <v>28693.435000000001</v>
      </c>
      <c r="D139" s="57" t="s">
        <v>92</v>
      </c>
      <c r="E139">
        <f t="shared" si="8"/>
        <v>-9067.4715325501475</v>
      </c>
      <c r="F139">
        <f t="shared" si="9"/>
        <v>-9067.5</v>
      </c>
      <c r="G139">
        <f t="shared" si="14"/>
        <v>3.7554999998974381E-2</v>
      </c>
      <c r="I139">
        <f t="shared" si="15"/>
        <v>3.7554999998974381E-2</v>
      </c>
      <c r="O139">
        <f t="shared" ca="1" si="12"/>
        <v>-2.6648086837226151E-2</v>
      </c>
      <c r="Q139" s="2">
        <f t="shared" si="13"/>
        <v>13674.935000000001</v>
      </c>
    </row>
    <row r="140" spans="1:17" x14ac:dyDescent="0.2">
      <c r="A140" s="57" t="s">
        <v>351</v>
      </c>
      <c r="B140" s="56" t="s">
        <v>53</v>
      </c>
      <c r="C140" s="57">
        <v>28782.465</v>
      </c>
      <c r="D140" s="57" t="s">
        <v>92</v>
      </c>
      <c r="E140">
        <f t="shared" si="8"/>
        <v>-8999.9849911993861</v>
      </c>
      <c r="F140">
        <f t="shared" si="9"/>
        <v>-9000</v>
      </c>
      <c r="G140">
        <f t="shared" si="14"/>
        <v>1.9799999998213025E-2</v>
      </c>
      <c r="I140">
        <f t="shared" si="15"/>
        <v>1.9799999998213025E-2</v>
      </c>
      <c r="O140">
        <f t="shared" ca="1" si="12"/>
        <v>-2.648356828072071E-2</v>
      </c>
      <c r="Q140" s="2">
        <f t="shared" si="13"/>
        <v>13763.965</v>
      </c>
    </row>
    <row r="141" spans="1:17" x14ac:dyDescent="0.2">
      <c r="A141" s="57" t="s">
        <v>351</v>
      </c>
      <c r="B141" s="56" t="s">
        <v>54</v>
      </c>
      <c r="C141" s="57">
        <v>28784.419000000002</v>
      </c>
      <c r="D141" s="57" t="s">
        <v>92</v>
      </c>
      <c r="E141">
        <f t="shared" si="8"/>
        <v>-8998.5038196639543</v>
      </c>
      <c r="F141">
        <f t="shared" si="9"/>
        <v>-8998.5</v>
      </c>
      <c r="G141">
        <f t="shared" si="14"/>
        <v>-5.0389999996696133E-3</v>
      </c>
      <c r="I141">
        <f t="shared" si="15"/>
        <v>-5.0389999996696133E-3</v>
      </c>
      <c r="O141">
        <f t="shared" ca="1" si="12"/>
        <v>-2.6479912312798365E-2</v>
      </c>
      <c r="Q141" s="2">
        <f t="shared" si="13"/>
        <v>13765.919000000002</v>
      </c>
    </row>
    <row r="142" spans="1:17" x14ac:dyDescent="0.2">
      <c r="A142" s="57" t="s">
        <v>99</v>
      </c>
      <c r="B142" s="56" t="s">
        <v>54</v>
      </c>
      <c r="C142" s="57">
        <v>28946.757000000001</v>
      </c>
      <c r="D142" s="57" t="s">
        <v>92</v>
      </c>
      <c r="E142">
        <f t="shared" si="8"/>
        <v>-8875.4483310668529</v>
      </c>
      <c r="F142">
        <f t="shared" si="9"/>
        <v>-8875.5</v>
      </c>
      <c r="G142">
        <f t="shared" si="14"/>
        <v>6.8162999999913154E-2</v>
      </c>
      <c r="I142">
        <f t="shared" si="15"/>
        <v>6.8162999999913154E-2</v>
      </c>
      <c r="O142">
        <f t="shared" ca="1" si="12"/>
        <v>-2.6180122943166226E-2</v>
      </c>
      <c r="Q142" s="2">
        <f t="shared" si="13"/>
        <v>13928.257000000001</v>
      </c>
    </row>
    <row r="143" spans="1:17" x14ac:dyDescent="0.2">
      <c r="A143" s="57" t="s">
        <v>99</v>
      </c>
      <c r="B143" s="56" t="s">
        <v>54</v>
      </c>
      <c r="C143" s="57">
        <v>28950.639999999999</v>
      </c>
      <c r="D143" s="57" t="s">
        <v>92</v>
      </c>
      <c r="E143">
        <f t="shared" si="8"/>
        <v>-8872.5049385018192</v>
      </c>
      <c r="F143">
        <f t="shared" si="9"/>
        <v>-8872.5</v>
      </c>
      <c r="G143">
        <f t="shared" si="14"/>
        <v>-6.5150000009452924E-3</v>
      </c>
      <c r="I143">
        <f t="shared" si="15"/>
        <v>-6.5150000009452924E-3</v>
      </c>
      <c r="O143">
        <f t="shared" ca="1" si="12"/>
        <v>-2.6172811007321543E-2</v>
      </c>
      <c r="Q143" s="2">
        <f t="shared" si="13"/>
        <v>13932.14</v>
      </c>
    </row>
    <row r="144" spans="1:17" x14ac:dyDescent="0.2">
      <c r="A144" s="57" t="s">
        <v>99</v>
      </c>
      <c r="B144" s="56" t="s">
        <v>53</v>
      </c>
      <c r="C144" s="57">
        <v>29022.573</v>
      </c>
      <c r="D144" s="57" t="s">
        <v>92</v>
      </c>
      <c r="E144">
        <f t="shared" si="8"/>
        <v>-8817.9782690759585</v>
      </c>
      <c r="F144">
        <f t="shared" si="9"/>
        <v>-8818</v>
      </c>
      <c r="G144">
        <f t="shared" si="14"/>
        <v>2.8667999999015592E-2</v>
      </c>
      <c r="I144">
        <f t="shared" si="15"/>
        <v>2.8667999999015592E-2</v>
      </c>
      <c r="O144">
        <f t="shared" ca="1" si="12"/>
        <v>-2.6039977506143078E-2</v>
      </c>
      <c r="Q144" s="2">
        <f t="shared" si="13"/>
        <v>14004.073</v>
      </c>
    </row>
    <row r="145" spans="1:17" x14ac:dyDescent="0.2">
      <c r="A145" s="57" t="s">
        <v>99</v>
      </c>
      <c r="B145" s="56" t="s">
        <v>54</v>
      </c>
      <c r="C145" s="57">
        <v>29203.903999999999</v>
      </c>
      <c r="D145" s="57" t="s">
        <v>92</v>
      </c>
      <c r="E145">
        <f t="shared" si="8"/>
        <v>-8680.5257021920443</v>
      </c>
      <c r="F145">
        <f t="shared" si="9"/>
        <v>-8680.5</v>
      </c>
      <c r="G145">
        <f t="shared" si="14"/>
        <v>-3.3907000000908738E-2</v>
      </c>
      <c r="I145">
        <f t="shared" si="15"/>
        <v>-3.3907000000908738E-2</v>
      </c>
      <c r="O145">
        <f t="shared" ca="1" si="12"/>
        <v>-2.5704847113261618E-2</v>
      </c>
      <c r="Q145" s="2">
        <f t="shared" si="13"/>
        <v>14185.403999999999</v>
      </c>
    </row>
    <row r="146" spans="1:17" x14ac:dyDescent="0.2">
      <c r="A146" s="57" t="s">
        <v>99</v>
      </c>
      <c r="B146" s="56" t="s">
        <v>53</v>
      </c>
      <c r="C146" s="57">
        <v>29246.887999999999</v>
      </c>
      <c r="D146" s="57" t="s">
        <v>92</v>
      </c>
      <c r="E146">
        <f t="shared" si="8"/>
        <v>-8647.9429604935031</v>
      </c>
      <c r="F146">
        <f t="shared" si="9"/>
        <v>-8648</v>
      </c>
      <c r="G146">
        <f t="shared" si="14"/>
        <v>7.5247999997372972E-2</v>
      </c>
      <c r="I146">
        <f t="shared" si="15"/>
        <v>7.5247999997372972E-2</v>
      </c>
      <c r="O146">
        <f t="shared" ca="1" si="12"/>
        <v>-2.5625634474944183E-2</v>
      </c>
      <c r="Q146" s="2">
        <f t="shared" si="13"/>
        <v>14228.387999999999</v>
      </c>
    </row>
    <row r="147" spans="1:17" x14ac:dyDescent="0.2">
      <c r="A147" s="57" t="s">
        <v>99</v>
      </c>
      <c r="B147" s="56" t="s">
        <v>53</v>
      </c>
      <c r="C147" s="57">
        <v>29279.735000000001</v>
      </c>
      <c r="D147" s="57" t="s">
        <v>92</v>
      </c>
      <c r="E147">
        <f t="shared" si="8"/>
        <v>-8623.0442698976531</v>
      </c>
      <c r="F147">
        <f t="shared" si="9"/>
        <v>-8623</v>
      </c>
      <c r="G147">
        <f t="shared" si="14"/>
        <v>-5.8402000002388377E-2</v>
      </c>
      <c r="I147">
        <f t="shared" si="15"/>
        <v>-5.8402000002388377E-2</v>
      </c>
      <c r="O147">
        <f t="shared" ca="1" si="12"/>
        <v>-2.5564701676238463E-2</v>
      </c>
      <c r="Q147" s="2">
        <f t="shared" si="13"/>
        <v>14261.235000000001</v>
      </c>
    </row>
    <row r="148" spans="1:17" x14ac:dyDescent="0.2">
      <c r="A148" s="57" t="s">
        <v>99</v>
      </c>
      <c r="B148" s="56" t="s">
        <v>54</v>
      </c>
      <c r="C148" s="57">
        <v>29359.561000000002</v>
      </c>
      <c r="D148" s="57" t="s">
        <v>92</v>
      </c>
      <c r="E148">
        <f t="shared" si="8"/>
        <v>-8562.5345467721218</v>
      </c>
      <c r="F148">
        <f t="shared" si="9"/>
        <v>-8562.5</v>
      </c>
      <c r="G148">
        <f t="shared" si="14"/>
        <v>-4.5575000000098953E-2</v>
      </c>
      <c r="I148">
        <f t="shared" si="15"/>
        <v>-4.5575000000098953E-2</v>
      </c>
      <c r="O148">
        <f t="shared" ca="1" si="12"/>
        <v>-2.5417244303370626E-2</v>
      </c>
      <c r="Q148" s="2">
        <f t="shared" si="13"/>
        <v>14341.061000000002</v>
      </c>
    </row>
    <row r="149" spans="1:17" x14ac:dyDescent="0.2">
      <c r="A149" s="57" t="s">
        <v>99</v>
      </c>
      <c r="B149" s="56" t="s">
        <v>53</v>
      </c>
      <c r="C149" s="57">
        <v>29394.579000000002</v>
      </c>
      <c r="D149" s="57" t="s">
        <v>92</v>
      </c>
      <c r="E149">
        <f t="shared" ref="E149:E212" si="16">(C149-C$7)/C$8</f>
        <v>-8535.9901942502656</v>
      </c>
      <c r="F149">
        <f t="shared" ref="F149:F212" si="17">ROUND(2*E149,0)/2</f>
        <v>-8536</v>
      </c>
      <c r="G149">
        <f t="shared" ref="G149:G180" si="18">C149-(C$7+C$8*F149)</f>
        <v>1.2935999999172054E-2</v>
      </c>
      <c r="I149">
        <f t="shared" ref="I149:I180" si="19">G149</f>
        <v>1.2935999999172054E-2</v>
      </c>
      <c r="O149">
        <f t="shared" ref="O149:O212" ca="1" si="20">+C$11+C$12*F149</f>
        <v>-2.5352655536742562E-2</v>
      </c>
      <c r="Q149" s="2">
        <f t="shared" ref="Q149:Q212" si="21">C149-15018.5</f>
        <v>14376.079000000002</v>
      </c>
    </row>
    <row r="150" spans="1:17" x14ac:dyDescent="0.2">
      <c r="A150" s="57" t="s">
        <v>99</v>
      </c>
      <c r="B150" s="56" t="s">
        <v>53</v>
      </c>
      <c r="C150" s="57">
        <v>29544.875</v>
      </c>
      <c r="D150" s="57" t="s">
        <v>92</v>
      </c>
      <c r="E150">
        <f t="shared" si="16"/>
        <v>-8422.0627852998659</v>
      </c>
      <c r="F150">
        <f t="shared" si="17"/>
        <v>-8422</v>
      </c>
      <c r="G150">
        <f t="shared" si="18"/>
        <v>-8.2828000002336921E-2</v>
      </c>
      <c r="I150">
        <f t="shared" si="19"/>
        <v>-8.2828000002336921E-2</v>
      </c>
      <c r="O150">
        <f t="shared" ca="1" si="20"/>
        <v>-2.5074801974644484E-2</v>
      </c>
      <c r="Q150" s="2">
        <f t="shared" si="21"/>
        <v>14526.375</v>
      </c>
    </row>
    <row r="151" spans="1:17" x14ac:dyDescent="0.2">
      <c r="A151" s="57" t="s">
        <v>99</v>
      </c>
      <c r="B151" s="56" t="s">
        <v>53</v>
      </c>
      <c r="C151" s="57">
        <v>29573.901000000002</v>
      </c>
      <c r="D151" s="57" t="s">
        <v>92</v>
      </c>
      <c r="E151">
        <f t="shared" si="16"/>
        <v>-8400.0604900145991</v>
      </c>
      <c r="F151">
        <f t="shared" si="17"/>
        <v>-8400</v>
      </c>
      <c r="G151">
        <f t="shared" si="18"/>
        <v>-7.9799999999522697E-2</v>
      </c>
      <c r="I151">
        <f t="shared" si="19"/>
        <v>-7.9799999999522697E-2</v>
      </c>
      <c r="O151">
        <f t="shared" ca="1" si="20"/>
        <v>-2.5021181111783454E-2</v>
      </c>
      <c r="Q151" s="2">
        <f t="shared" si="21"/>
        <v>14555.401000000002</v>
      </c>
    </row>
    <row r="152" spans="1:17" x14ac:dyDescent="0.2">
      <c r="A152" s="57" t="s">
        <v>351</v>
      </c>
      <c r="B152" s="56" t="s">
        <v>54</v>
      </c>
      <c r="C152" s="57">
        <v>29581.223000000002</v>
      </c>
      <c r="D152" s="57" t="s">
        <v>92</v>
      </c>
      <c r="E152">
        <f t="shared" si="16"/>
        <v>-8394.5102658680171</v>
      </c>
      <c r="F152">
        <f t="shared" si="17"/>
        <v>-8394.5</v>
      </c>
      <c r="G152">
        <f t="shared" si="18"/>
        <v>-1.3542999997298466E-2</v>
      </c>
      <c r="I152">
        <f t="shared" si="19"/>
        <v>-1.3542999997298466E-2</v>
      </c>
      <c r="O152">
        <f t="shared" ca="1" si="20"/>
        <v>-2.5007775896068195E-2</v>
      </c>
      <c r="Q152" s="2">
        <f t="shared" si="21"/>
        <v>14562.723000000002</v>
      </c>
    </row>
    <row r="153" spans="1:17" x14ac:dyDescent="0.2">
      <c r="A153" s="57" t="s">
        <v>99</v>
      </c>
      <c r="B153" s="56" t="s">
        <v>53</v>
      </c>
      <c r="C153" s="57">
        <v>29585.914000000001</v>
      </c>
      <c r="D153" s="57" t="s">
        <v>92</v>
      </c>
      <c r="E153">
        <f t="shared" si="16"/>
        <v>-8390.954392954658</v>
      </c>
      <c r="F153">
        <f t="shared" si="17"/>
        <v>-8391</v>
      </c>
      <c r="G153">
        <f t="shared" si="18"/>
        <v>6.0165999999298947E-2</v>
      </c>
      <c r="I153">
        <f t="shared" si="19"/>
        <v>6.0165999999298947E-2</v>
      </c>
      <c r="O153">
        <f t="shared" ca="1" si="20"/>
        <v>-2.4999245304249393E-2</v>
      </c>
      <c r="Q153" s="2">
        <f t="shared" si="21"/>
        <v>14567.414000000001</v>
      </c>
    </row>
    <row r="154" spans="1:17" x14ac:dyDescent="0.2">
      <c r="A154" s="57" t="s">
        <v>99</v>
      </c>
      <c r="B154" s="56" t="s">
        <v>54</v>
      </c>
      <c r="C154" s="57">
        <v>29595.78</v>
      </c>
      <c r="D154" s="57" t="s">
        <v>92</v>
      </c>
      <c r="E154">
        <f t="shared" si="16"/>
        <v>-8383.4757653351298</v>
      </c>
      <c r="F154">
        <f t="shared" si="17"/>
        <v>-8383.5</v>
      </c>
      <c r="G154">
        <f t="shared" si="18"/>
        <v>3.1970999996701721E-2</v>
      </c>
      <c r="I154">
        <f t="shared" si="19"/>
        <v>3.1970999996701721E-2</v>
      </c>
      <c r="O154">
        <f t="shared" ca="1" si="20"/>
        <v>-2.4980965464637676E-2</v>
      </c>
      <c r="Q154" s="2">
        <f t="shared" si="21"/>
        <v>14577.279999999999</v>
      </c>
    </row>
    <row r="155" spans="1:17" x14ac:dyDescent="0.2">
      <c r="A155" s="57" t="s">
        <v>99</v>
      </c>
      <c r="B155" s="56" t="s">
        <v>53</v>
      </c>
      <c r="C155" s="57">
        <v>29606.901000000002</v>
      </c>
      <c r="D155" s="57" t="s">
        <v>92</v>
      </c>
      <c r="E155">
        <f t="shared" si="16"/>
        <v>-8375.0458223230889</v>
      </c>
      <c r="F155">
        <f t="shared" si="17"/>
        <v>-8375</v>
      </c>
      <c r="G155">
        <f t="shared" si="18"/>
        <v>-6.0450000000855653E-2</v>
      </c>
      <c r="I155">
        <f t="shared" si="19"/>
        <v>-6.0450000000855653E-2</v>
      </c>
      <c r="O155">
        <f t="shared" ca="1" si="20"/>
        <v>-2.4960248313077735E-2</v>
      </c>
      <c r="Q155" s="2">
        <f t="shared" si="21"/>
        <v>14588.401000000002</v>
      </c>
    </row>
    <row r="156" spans="1:17" x14ac:dyDescent="0.2">
      <c r="A156" s="57" t="s">
        <v>99</v>
      </c>
      <c r="B156" s="56" t="s">
        <v>54</v>
      </c>
      <c r="C156" s="57">
        <v>29616.812999999998</v>
      </c>
      <c r="D156" s="57" t="s">
        <v>92</v>
      </c>
      <c r="E156">
        <f t="shared" si="16"/>
        <v>-8367.5323257728414</v>
      </c>
      <c r="F156">
        <f t="shared" si="17"/>
        <v>-8367.5</v>
      </c>
      <c r="G156">
        <f t="shared" si="18"/>
        <v>-4.2645000004995381E-2</v>
      </c>
      <c r="I156">
        <f t="shared" si="19"/>
        <v>-4.2645000004995381E-2</v>
      </c>
      <c r="O156">
        <f t="shared" ca="1" si="20"/>
        <v>-2.4941968473466018E-2</v>
      </c>
      <c r="Q156" s="2">
        <f t="shared" si="21"/>
        <v>14598.312999999998</v>
      </c>
    </row>
    <row r="157" spans="1:17" x14ac:dyDescent="0.2">
      <c r="A157" s="57" t="s">
        <v>99</v>
      </c>
      <c r="B157" s="56" t="s">
        <v>54</v>
      </c>
      <c r="C157" s="57">
        <v>29624.717000000001</v>
      </c>
      <c r="D157" s="57" t="s">
        <v>92</v>
      </c>
      <c r="E157">
        <f t="shared" si="16"/>
        <v>-8361.540933850607</v>
      </c>
      <c r="F157">
        <f t="shared" si="17"/>
        <v>-8361.5</v>
      </c>
      <c r="G157">
        <f t="shared" si="18"/>
        <v>-5.4001000000425847E-2</v>
      </c>
      <c r="I157">
        <f t="shared" si="19"/>
        <v>-5.4001000000425847E-2</v>
      </c>
      <c r="O157">
        <f t="shared" ca="1" si="20"/>
        <v>-2.4927344601776646E-2</v>
      </c>
      <c r="Q157" s="2">
        <f t="shared" si="21"/>
        <v>14606.217000000001</v>
      </c>
    </row>
    <row r="158" spans="1:17" x14ac:dyDescent="0.2">
      <c r="A158" s="57" t="s">
        <v>99</v>
      </c>
      <c r="B158" s="56" t="s">
        <v>54</v>
      </c>
      <c r="C158" s="57">
        <v>29632.691999999999</v>
      </c>
      <c r="D158" s="57" t="s">
        <v>92</v>
      </c>
      <c r="E158">
        <f t="shared" si="16"/>
        <v>-8355.4957224918271</v>
      </c>
      <c r="F158">
        <f t="shared" si="17"/>
        <v>-8355.5</v>
      </c>
      <c r="G158">
        <f t="shared" si="18"/>
        <v>5.6429999967804179E-3</v>
      </c>
      <c r="I158">
        <f t="shared" si="19"/>
        <v>5.6429999967804179E-3</v>
      </c>
      <c r="O158">
        <f t="shared" ca="1" si="20"/>
        <v>-2.4912720730087275E-2</v>
      </c>
      <c r="Q158" s="2">
        <f t="shared" si="21"/>
        <v>14614.191999999999</v>
      </c>
    </row>
    <row r="159" spans="1:17" x14ac:dyDescent="0.2">
      <c r="A159" s="57" t="s">
        <v>99</v>
      </c>
      <c r="B159" s="56" t="s">
        <v>54</v>
      </c>
      <c r="C159" s="57">
        <v>29657.789000000001</v>
      </c>
      <c r="D159" s="57" t="s">
        <v>92</v>
      </c>
      <c r="E159">
        <f t="shared" si="16"/>
        <v>-8336.4716887023151</v>
      </c>
      <c r="F159">
        <f t="shared" si="17"/>
        <v>-8336.5</v>
      </c>
      <c r="G159">
        <f t="shared" si="18"/>
        <v>3.7348999998357613E-2</v>
      </c>
      <c r="I159">
        <f t="shared" si="19"/>
        <v>3.7348999998357613E-2</v>
      </c>
      <c r="O159">
        <f t="shared" ca="1" si="20"/>
        <v>-2.4866411803070927E-2</v>
      </c>
      <c r="Q159" s="2">
        <f t="shared" si="21"/>
        <v>14639.289000000001</v>
      </c>
    </row>
    <row r="160" spans="1:17" x14ac:dyDescent="0.2">
      <c r="A160" s="57" t="s">
        <v>99</v>
      </c>
      <c r="B160" s="56" t="s">
        <v>54</v>
      </c>
      <c r="C160" s="57">
        <v>29665.632000000001</v>
      </c>
      <c r="D160" s="57" t="s">
        <v>92</v>
      </c>
      <c r="E160">
        <f t="shared" si="16"/>
        <v>-8330.5265360142985</v>
      </c>
      <c r="F160">
        <f t="shared" si="17"/>
        <v>-8330.5</v>
      </c>
      <c r="G160">
        <f t="shared" si="18"/>
        <v>-3.5007000002224231E-2</v>
      </c>
      <c r="I160">
        <f t="shared" si="19"/>
        <v>-3.5007000002224231E-2</v>
      </c>
      <c r="O160">
        <f t="shared" ca="1" si="20"/>
        <v>-2.4851787931381555E-2</v>
      </c>
      <c r="Q160" s="2">
        <f t="shared" si="21"/>
        <v>14647.132000000001</v>
      </c>
    </row>
    <row r="161" spans="1:17" x14ac:dyDescent="0.2">
      <c r="A161" s="57" t="s">
        <v>99</v>
      </c>
      <c r="B161" s="56" t="s">
        <v>54</v>
      </c>
      <c r="C161" s="57">
        <v>29706.626</v>
      </c>
      <c r="D161" s="57" t="s">
        <v>92</v>
      </c>
      <c r="E161">
        <f t="shared" si="16"/>
        <v>-8299.4522545795808</v>
      </c>
      <c r="F161">
        <f t="shared" si="17"/>
        <v>-8299.5</v>
      </c>
      <c r="G161">
        <f t="shared" si="18"/>
        <v>6.2987000001157867E-2</v>
      </c>
      <c r="I161">
        <f t="shared" si="19"/>
        <v>6.2987000001157867E-2</v>
      </c>
      <c r="O161">
        <f t="shared" ca="1" si="20"/>
        <v>-2.4776231260986464E-2</v>
      </c>
      <c r="Q161" s="2">
        <f t="shared" si="21"/>
        <v>14688.126</v>
      </c>
    </row>
    <row r="162" spans="1:17" x14ac:dyDescent="0.2">
      <c r="A162" s="57" t="s">
        <v>99</v>
      </c>
      <c r="B162" s="56" t="s">
        <v>53</v>
      </c>
      <c r="C162" s="57">
        <v>29982.931</v>
      </c>
      <c r="D162" s="57" t="s">
        <v>92</v>
      </c>
      <c r="E162">
        <f t="shared" si="16"/>
        <v>-8090.0074740794989</v>
      </c>
      <c r="F162">
        <f t="shared" si="17"/>
        <v>-8090</v>
      </c>
      <c r="G162">
        <f t="shared" si="18"/>
        <v>-9.8600000019359868E-3</v>
      </c>
      <c r="I162">
        <f t="shared" si="19"/>
        <v>-9.8600000019359868E-3</v>
      </c>
      <c r="O162">
        <f t="shared" ca="1" si="20"/>
        <v>-2.4265614407832536E-2</v>
      </c>
      <c r="Q162" s="2">
        <f t="shared" si="21"/>
        <v>14964.431</v>
      </c>
    </row>
    <row r="163" spans="1:17" x14ac:dyDescent="0.2">
      <c r="A163" s="57" t="s">
        <v>99</v>
      </c>
      <c r="B163" s="56" t="s">
        <v>53</v>
      </c>
      <c r="C163" s="57">
        <v>30109.59</v>
      </c>
      <c r="D163" s="57" t="s">
        <v>92</v>
      </c>
      <c r="E163">
        <f t="shared" si="16"/>
        <v>-7993.9973893783181</v>
      </c>
      <c r="F163">
        <f t="shared" si="17"/>
        <v>-7994</v>
      </c>
      <c r="G163">
        <f t="shared" si="18"/>
        <v>3.4439999981259461E-3</v>
      </c>
      <c r="I163">
        <f t="shared" si="19"/>
        <v>3.4439999981259461E-3</v>
      </c>
      <c r="O163">
        <f t="shared" ca="1" si="20"/>
        <v>-2.4031632460802574E-2</v>
      </c>
      <c r="Q163" s="2">
        <f t="shared" si="21"/>
        <v>15091.09</v>
      </c>
    </row>
    <row r="164" spans="1:17" x14ac:dyDescent="0.2">
      <c r="A164" s="57" t="s">
        <v>99</v>
      </c>
      <c r="B164" s="56" t="s">
        <v>54</v>
      </c>
      <c r="C164" s="57">
        <v>30323.888999999999</v>
      </c>
      <c r="D164" s="57" t="s">
        <v>92</v>
      </c>
      <c r="E164">
        <f t="shared" si="16"/>
        <v>-7831.5544114503518</v>
      </c>
      <c r="F164">
        <f t="shared" si="17"/>
        <v>-7831.5</v>
      </c>
      <c r="G164">
        <f t="shared" si="18"/>
        <v>-7.178100000237464E-2</v>
      </c>
      <c r="I164">
        <f t="shared" si="19"/>
        <v>-7.178100000237464E-2</v>
      </c>
      <c r="O164">
        <f t="shared" ca="1" si="20"/>
        <v>-2.3635569269215402E-2</v>
      </c>
      <c r="Q164" s="2">
        <f t="shared" si="21"/>
        <v>15305.388999999999</v>
      </c>
    </row>
    <row r="165" spans="1:17" x14ac:dyDescent="0.2">
      <c r="A165" s="57" t="s">
        <v>99</v>
      </c>
      <c r="B165" s="56" t="s">
        <v>53</v>
      </c>
      <c r="C165" s="57">
        <v>30382.613000000001</v>
      </c>
      <c r="D165" s="57" t="s">
        <v>92</v>
      </c>
      <c r="E165">
        <f t="shared" si="16"/>
        <v>-7787.0404312831924</v>
      </c>
      <c r="F165">
        <f t="shared" si="17"/>
        <v>-7787</v>
      </c>
      <c r="G165">
        <f t="shared" si="18"/>
        <v>-5.3338000001531327E-2</v>
      </c>
      <c r="I165">
        <f t="shared" si="19"/>
        <v>-5.3338000001531327E-2</v>
      </c>
      <c r="O165">
        <f t="shared" ca="1" si="20"/>
        <v>-2.3527108887519223E-2</v>
      </c>
      <c r="Q165" s="2">
        <f t="shared" si="21"/>
        <v>15364.113000000001</v>
      </c>
    </row>
    <row r="166" spans="1:17" x14ac:dyDescent="0.2">
      <c r="A166" s="57" t="s">
        <v>99</v>
      </c>
      <c r="B166" s="56" t="s">
        <v>54</v>
      </c>
      <c r="C166" s="57">
        <v>30393.809000000001</v>
      </c>
      <c r="D166" s="57" t="s">
        <v>92</v>
      </c>
      <c r="E166">
        <f t="shared" si="16"/>
        <v>-7778.5536367536724</v>
      </c>
      <c r="F166">
        <f t="shared" si="17"/>
        <v>-7778.5</v>
      </c>
      <c r="G166">
        <f t="shared" si="18"/>
        <v>-7.0759000001999084E-2</v>
      </c>
      <c r="I166">
        <f t="shared" si="19"/>
        <v>-7.0759000001999084E-2</v>
      </c>
      <c r="O166">
        <f t="shared" ca="1" si="20"/>
        <v>-2.3506391735959274E-2</v>
      </c>
      <c r="Q166" s="2">
        <f t="shared" si="21"/>
        <v>15375.309000000001</v>
      </c>
    </row>
    <row r="167" spans="1:17" x14ac:dyDescent="0.2">
      <c r="A167" s="57" t="s">
        <v>99</v>
      </c>
      <c r="B167" s="56" t="s">
        <v>54</v>
      </c>
      <c r="C167" s="57">
        <v>30446.614000000001</v>
      </c>
      <c r="D167" s="57" t="s">
        <v>92</v>
      </c>
      <c r="E167">
        <f t="shared" si="16"/>
        <v>-7738.5263783460905</v>
      </c>
      <c r="F167">
        <f t="shared" si="17"/>
        <v>-7738.5</v>
      </c>
      <c r="G167">
        <f t="shared" si="18"/>
        <v>-3.4799000000930391E-2</v>
      </c>
      <c r="I167">
        <f t="shared" si="19"/>
        <v>-3.4799000000930391E-2</v>
      </c>
      <c r="O167">
        <f t="shared" ca="1" si="20"/>
        <v>-2.3408899258030122E-2</v>
      </c>
      <c r="Q167" s="2">
        <f t="shared" si="21"/>
        <v>15428.114000000001</v>
      </c>
    </row>
    <row r="168" spans="1:17" x14ac:dyDescent="0.2">
      <c r="A168" s="57" t="s">
        <v>99</v>
      </c>
      <c r="B168" s="56" t="s">
        <v>53</v>
      </c>
      <c r="C168" s="57">
        <v>30680.841</v>
      </c>
      <c r="D168" s="57" t="s">
        <v>92</v>
      </c>
      <c r="E168">
        <f t="shared" si="16"/>
        <v>-7560.9775732133849</v>
      </c>
      <c r="F168">
        <f t="shared" si="17"/>
        <v>-7561</v>
      </c>
      <c r="G168">
        <f t="shared" si="18"/>
        <v>2.9585999996925239E-2</v>
      </c>
      <c r="I168">
        <f t="shared" si="19"/>
        <v>2.9585999996925239E-2</v>
      </c>
      <c r="O168">
        <f t="shared" ca="1" si="20"/>
        <v>-2.2976276387219517E-2</v>
      </c>
      <c r="Q168" s="2">
        <f t="shared" si="21"/>
        <v>15662.341</v>
      </c>
    </row>
    <row r="169" spans="1:17" x14ac:dyDescent="0.2">
      <c r="A169" s="57" t="s">
        <v>99</v>
      </c>
      <c r="B169" s="56" t="s">
        <v>54</v>
      </c>
      <c r="C169" s="57">
        <v>30797.597000000002</v>
      </c>
      <c r="D169" s="57" t="s">
        <v>92</v>
      </c>
      <c r="E169">
        <f t="shared" si="16"/>
        <v>-7472.4741628803558</v>
      </c>
      <c r="F169">
        <f t="shared" si="17"/>
        <v>-7472.5</v>
      </c>
      <c r="G169">
        <f t="shared" si="18"/>
        <v>3.4084999999322463E-2</v>
      </c>
      <c r="I169">
        <f t="shared" si="19"/>
        <v>3.4084999999322463E-2</v>
      </c>
      <c r="O169">
        <f t="shared" ca="1" si="20"/>
        <v>-2.2760574279801271E-2</v>
      </c>
      <c r="Q169" s="2">
        <f t="shared" si="21"/>
        <v>15779.097000000002</v>
      </c>
    </row>
    <row r="170" spans="1:17" x14ac:dyDescent="0.2">
      <c r="A170" s="57" t="s">
        <v>99</v>
      </c>
      <c r="B170" s="56" t="s">
        <v>54</v>
      </c>
      <c r="C170" s="57">
        <v>30826.571</v>
      </c>
      <c r="D170" s="57" t="s">
        <v>92</v>
      </c>
      <c r="E170">
        <f t="shared" si="16"/>
        <v>-7450.5112846472111</v>
      </c>
      <c r="F170">
        <f t="shared" si="17"/>
        <v>-7450.5</v>
      </c>
      <c r="G170">
        <f t="shared" si="18"/>
        <v>-1.488700000118115E-2</v>
      </c>
      <c r="I170">
        <f t="shared" si="19"/>
        <v>-1.488700000118115E-2</v>
      </c>
      <c r="O170">
        <f t="shared" ca="1" si="20"/>
        <v>-2.2706953416940241E-2</v>
      </c>
      <c r="Q170" s="2">
        <f t="shared" si="21"/>
        <v>15808.071</v>
      </c>
    </row>
    <row r="171" spans="1:17" x14ac:dyDescent="0.2">
      <c r="A171" s="57" t="s">
        <v>99</v>
      </c>
      <c r="B171" s="56" t="s">
        <v>53</v>
      </c>
      <c r="C171" s="57">
        <v>31403.845000000001</v>
      </c>
      <c r="D171" s="57" t="s">
        <v>92</v>
      </c>
      <c r="E171">
        <f t="shared" si="16"/>
        <v>-7012.9259126184597</v>
      </c>
      <c r="F171">
        <f t="shared" si="17"/>
        <v>-7013</v>
      </c>
      <c r="G171">
        <f t="shared" si="18"/>
        <v>9.7738000000390457E-2</v>
      </c>
      <c r="I171">
        <f t="shared" si="19"/>
        <v>9.7738000000390457E-2</v>
      </c>
      <c r="O171">
        <f t="shared" ca="1" si="20"/>
        <v>-2.1640629439590157E-2</v>
      </c>
      <c r="Q171" s="2">
        <f t="shared" si="21"/>
        <v>16385.345000000001</v>
      </c>
    </row>
    <row r="172" spans="1:17" x14ac:dyDescent="0.2">
      <c r="A172" s="57" t="s">
        <v>99</v>
      </c>
      <c r="B172" s="56" t="s">
        <v>54</v>
      </c>
      <c r="C172" s="57">
        <v>31492.741000000002</v>
      </c>
      <c r="D172" s="57" t="s">
        <v>92</v>
      </c>
      <c r="E172">
        <f t="shared" si="16"/>
        <v>-6945.5409459789298</v>
      </c>
      <c r="F172">
        <f t="shared" si="17"/>
        <v>-6945.5</v>
      </c>
      <c r="G172">
        <f t="shared" si="18"/>
        <v>-5.4017000002204441E-2</v>
      </c>
      <c r="I172">
        <f t="shared" si="19"/>
        <v>-5.4017000002204441E-2</v>
      </c>
      <c r="O172">
        <f t="shared" ca="1" si="20"/>
        <v>-2.1476110883084716E-2</v>
      </c>
      <c r="Q172" s="2">
        <f t="shared" si="21"/>
        <v>16474.241000000002</v>
      </c>
    </row>
    <row r="173" spans="1:17" x14ac:dyDescent="0.2">
      <c r="A173" s="57" t="s">
        <v>99</v>
      </c>
      <c r="B173" s="56" t="s">
        <v>54</v>
      </c>
      <c r="C173" s="57">
        <v>31504.665000000001</v>
      </c>
      <c r="D173" s="57" t="s">
        <v>92</v>
      </c>
      <c r="E173">
        <f t="shared" si="16"/>
        <v>-6936.5023127197319</v>
      </c>
      <c r="F173">
        <f t="shared" si="17"/>
        <v>-6936.5</v>
      </c>
      <c r="G173">
        <f t="shared" si="18"/>
        <v>-3.05099999968661E-3</v>
      </c>
      <c r="I173">
        <f t="shared" si="19"/>
        <v>-3.05099999968661E-3</v>
      </c>
      <c r="O173">
        <f t="shared" ca="1" si="20"/>
        <v>-2.1454175075550655E-2</v>
      </c>
      <c r="Q173" s="2">
        <f t="shared" si="21"/>
        <v>16486.165000000001</v>
      </c>
    </row>
    <row r="174" spans="1:17" x14ac:dyDescent="0.2">
      <c r="A174" s="57" t="s">
        <v>99</v>
      </c>
      <c r="B174" s="56" t="s">
        <v>53</v>
      </c>
      <c r="C174" s="57">
        <v>31907.633000000002</v>
      </c>
      <c r="D174" s="57" t="s">
        <v>92</v>
      </c>
      <c r="E174">
        <f t="shared" si="16"/>
        <v>-6631.0444154375364</v>
      </c>
      <c r="F174">
        <f t="shared" si="17"/>
        <v>-6631</v>
      </c>
      <c r="G174">
        <f t="shared" si="18"/>
        <v>-5.8594000001903623E-2</v>
      </c>
      <c r="I174">
        <f t="shared" si="19"/>
        <v>-5.8594000001903623E-2</v>
      </c>
      <c r="O174">
        <f t="shared" ca="1" si="20"/>
        <v>-2.0709576275366771E-2</v>
      </c>
      <c r="Q174" s="2">
        <f t="shared" si="21"/>
        <v>16889.133000000002</v>
      </c>
    </row>
    <row r="175" spans="1:17" x14ac:dyDescent="0.2">
      <c r="A175" s="57" t="s">
        <v>99</v>
      </c>
      <c r="B175" s="56" t="s">
        <v>53</v>
      </c>
      <c r="C175" s="57">
        <v>32213.691999999999</v>
      </c>
      <c r="D175" s="57" t="s">
        <v>92</v>
      </c>
      <c r="E175">
        <f t="shared" si="16"/>
        <v>-6399.0455009225125</v>
      </c>
      <c r="F175">
        <f t="shared" si="17"/>
        <v>-6399</v>
      </c>
      <c r="G175">
        <f t="shared" si="18"/>
        <v>-6.0026000002835644E-2</v>
      </c>
      <c r="I175">
        <f t="shared" si="19"/>
        <v>-6.0026000002835644E-2</v>
      </c>
      <c r="O175">
        <f t="shared" ca="1" si="20"/>
        <v>-2.0144119903377698E-2</v>
      </c>
      <c r="Q175" s="2">
        <f t="shared" si="21"/>
        <v>17195.191999999999</v>
      </c>
    </row>
    <row r="176" spans="1:17" x14ac:dyDescent="0.2">
      <c r="A176" s="57" t="s">
        <v>99</v>
      </c>
      <c r="B176" s="56" t="s">
        <v>54</v>
      </c>
      <c r="C176" s="57">
        <v>32264.559000000001</v>
      </c>
      <c r="D176" s="57" t="s">
        <v>92</v>
      </c>
      <c r="E176">
        <f t="shared" si="16"/>
        <v>-6360.4872857266309</v>
      </c>
      <c r="F176">
        <f t="shared" si="17"/>
        <v>-6360.5</v>
      </c>
      <c r="G176">
        <f t="shared" si="18"/>
        <v>1.6772999999375315E-2</v>
      </c>
      <c r="I176">
        <f t="shared" si="19"/>
        <v>1.6772999999375315E-2</v>
      </c>
      <c r="O176">
        <f t="shared" ca="1" si="20"/>
        <v>-2.005028339337089E-2</v>
      </c>
      <c r="Q176" s="2">
        <f t="shared" si="21"/>
        <v>17246.059000000001</v>
      </c>
    </row>
    <row r="177" spans="1:17" x14ac:dyDescent="0.2">
      <c r="A177" s="57" t="s">
        <v>99</v>
      </c>
      <c r="B177" s="56" t="s">
        <v>53</v>
      </c>
      <c r="C177" s="57">
        <v>32511.904999999999</v>
      </c>
      <c r="D177" s="57" t="s">
        <v>92</v>
      </c>
      <c r="E177">
        <f t="shared" si="16"/>
        <v>-6172.9940131562016</v>
      </c>
      <c r="F177">
        <f t="shared" si="17"/>
        <v>-6173</v>
      </c>
      <c r="G177">
        <f t="shared" si="18"/>
        <v>7.8979999962029979E-3</v>
      </c>
      <c r="I177">
        <f t="shared" si="19"/>
        <v>7.8979999962029979E-3</v>
      </c>
      <c r="O177">
        <f t="shared" ca="1" si="20"/>
        <v>-1.9593287403077995E-2</v>
      </c>
      <c r="Q177" s="2">
        <f t="shared" si="21"/>
        <v>17493.404999999999</v>
      </c>
    </row>
    <row r="178" spans="1:17" x14ac:dyDescent="0.2">
      <c r="A178" s="57" t="s">
        <v>99</v>
      </c>
      <c r="B178" s="56" t="s">
        <v>53</v>
      </c>
      <c r="C178" s="57">
        <v>33006.588000000003</v>
      </c>
      <c r="D178" s="57" t="s">
        <v>92</v>
      </c>
      <c r="E178">
        <f t="shared" si="16"/>
        <v>-5798.0142901974323</v>
      </c>
      <c r="F178">
        <f t="shared" si="17"/>
        <v>-5798</v>
      </c>
      <c r="G178">
        <f t="shared" si="18"/>
        <v>-1.8852000001061242E-2</v>
      </c>
      <c r="I178">
        <f t="shared" si="19"/>
        <v>-1.8852000001061242E-2</v>
      </c>
      <c r="O178">
        <f t="shared" ca="1" si="20"/>
        <v>-1.867929542249221E-2</v>
      </c>
      <c r="Q178" s="2">
        <f t="shared" si="21"/>
        <v>17988.088000000003</v>
      </c>
    </row>
    <row r="179" spans="1:17" x14ac:dyDescent="0.2">
      <c r="A179" s="57" t="s">
        <v>99</v>
      </c>
      <c r="B179" s="56" t="s">
        <v>54</v>
      </c>
      <c r="C179" s="57">
        <v>33752.552000000003</v>
      </c>
      <c r="D179" s="57" t="s">
        <v>92</v>
      </c>
      <c r="E179">
        <f t="shared" si="16"/>
        <v>-5232.5584850510813</v>
      </c>
      <c r="F179">
        <f t="shared" si="17"/>
        <v>-5232.5</v>
      </c>
      <c r="G179">
        <f t="shared" si="18"/>
        <v>-7.7154999999038409E-2</v>
      </c>
      <c r="I179">
        <f t="shared" si="19"/>
        <v>-7.7154999999038409E-2</v>
      </c>
      <c r="O179">
        <f t="shared" ca="1" si="20"/>
        <v>-1.7300995515768844E-2</v>
      </c>
      <c r="Q179" s="2">
        <f t="shared" si="21"/>
        <v>18734.052000000003</v>
      </c>
    </row>
    <row r="180" spans="1:17" x14ac:dyDescent="0.2">
      <c r="A180" s="57" t="s">
        <v>351</v>
      </c>
      <c r="B180" s="56" t="s">
        <v>54</v>
      </c>
      <c r="C180" s="57">
        <v>36599.464999999997</v>
      </c>
      <c r="D180" s="57" t="s">
        <v>92</v>
      </c>
      <c r="E180">
        <f t="shared" si="16"/>
        <v>-3074.5408292438178</v>
      </c>
      <c r="F180">
        <f t="shared" si="17"/>
        <v>-3074.5</v>
      </c>
      <c r="G180">
        <f t="shared" si="18"/>
        <v>-5.3863000008277595E-2</v>
      </c>
      <c r="I180">
        <f t="shared" si="19"/>
        <v>-5.3863000008277595E-2</v>
      </c>
      <c r="O180">
        <f t="shared" ca="1" si="20"/>
        <v>-1.2041276331491175E-2</v>
      </c>
      <c r="Q180" s="2">
        <f t="shared" si="21"/>
        <v>21580.964999999997</v>
      </c>
    </row>
    <row r="181" spans="1:17" x14ac:dyDescent="0.2">
      <c r="A181" s="57" t="s">
        <v>351</v>
      </c>
      <c r="B181" s="56" t="s">
        <v>54</v>
      </c>
      <c r="C181" s="57">
        <v>36603.527999999998</v>
      </c>
      <c r="D181" s="57" t="s">
        <v>92</v>
      </c>
      <c r="E181">
        <f t="shared" si="16"/>
        <v>-3071.4609930368283</v>
      </c>
      <c r="F181">
        <f t="shared" si="17"/>
        <v>-3071.5</v>
      </c>
      <c r="G181">
        <f t="shared" ref="G181:G192" si="22">C181-(C$7+C$8*F181)</f>
        <v>5.1458999994792975E-2</v>
      </c>
      <c r="I181">
        <f t="shared" ref="I181:I188" si="23">G181</f>
        <v>5.1458999994792975E-2</v>
      </c>
      <c r="O181">
        <f t="shared" ca="1" si="20"/>
        <v>-1.2033964395646489E-2</v>
      </c>
      <c r="Q181" s="2">
        <f t="shared" si="21"/>
        <v>21585.027999999998</v>
      </c>
    </row>
    <row r="182" spans="1:17" x14ac:dyDescent="0.2">
      <c r="A182" s="57" t="s">
        <v>351</v>
      </c>
      <c r="B182" s="56" t="s">
        <v>53</v>
      </c>
      <c r="C182" s="57">
        <v>36605.434000000001</v>
      </c>
      <c r="D182" s="57" t="s">
        <v>92</v>
      </c>
      <c r="E182">
        <f t="shared" si="16"/>
        <v>-3070.0162064725837</v>
      </c>
      <c r="F182">
        <f t="shared" si="17"/>
        <v>-3070</v>
      </c>
      <c r="G182">
        <f t="shared" si="22"/>
        <v>-2.1379999998316634E-2</v>
      </c>
      <c r="I182">
        <f t="shared" si="23"/>
        <v>-2.1379999998316634E-2</v>
      </c>
      <c r="O182">
        <f t="shared" ca="1" si="20"/>
        <v>-1.2030308427724144E-2</v>
      </c>
      <c r="Q182" s="2">
        <f t="shared" si="21"/>
        <v>21586.934000000001</v>
      </c>
    </row>
    <row r="183" spans="1:17" x14ac:dyDescent="0.2">
      <c r="A183" s="57" t="s">
        <v>351</v>
      </c>
      <c r="B183" s="56" t="s">
        <v>54</v>
      </c>
      <c r="C183" s="57">
        <v>36607.444000000003</v>
      </c>
      <c r="D183" s="57" t="s">
        <v>92</v>
      </c>
      <c r="E183">
        <f t="shared" si="16"/>
        <v>-3068.4925858040992</v>
      </c>
      <c r="F183">
        <f t="shared" si="17"/>
        <v>-3068.5</v>
      </c>
      <c r="G183">
        <f t="shared" si="22"/>
        <v>9.7810000006575137E-3</v>
      </c>
      <c r="I183">
        <f t="shared" si="23"/>
        <v>9.7810000006575137E-3</v>
      </c>
      <c r="O183">
        <f t="shared" ca="1" si="20"/>
        <v>-1.2026652459801803E-2</v>
      </c>
      <c r="Q183" s="2">
        <f t="shared" si="21"/>
        <v>21588.944000000003</v>
      </c>
    </row>
    <row r="184" spans="1:17" x14ac:dyDescent="0.2">
      <c r="A184" s="57" t="s">
        <v>351</v>
      </c>
      <c r="B184" s="56" t="s">
        <v>53</v>
      </c>
      <c r="C184" s="57">
        <v>37312.57</v>
      </c>
      <c r="D184" s="57" t="s">
        <v>92</v>
      </c>
      <c r="E184">
        <f t="shared" si="16"/>
        <v>-2533.9928109361108</v>
      </c>
      <c r="F184">
        <f t="shared" si="17"/>
        <v>-2534</v>
      </c>
      <c r="G184">
        <f t="shared" si="22"/>
        <v>9.4840000019758008E-3</v>
      </c>
      <c r="I184">
        <f t="shared" si="23"/>
        <v>9.4840000019758008E-3</v>
      </c>
      <c r="O184">
        <f t="shared" ca="1" si="20"/>
        <v>-1.0723909223473528E-2</v>
      </c>
      <c r="Q184" s="2">
        <f t="shared" si="21"/>
        <v>22294.07</v>
      </c>
    </row>
    <row r="185" spans="1:17" x14ac:dyDescent="0.2">
      <c r="A185" s="57" t="s">
        <v>351</v>
      </c>
      <c r="B185" s="56" t="s">
        <v>53</v>
      </c>
      <c r="C185" s="57">
        <v>37316.53</v>
      </c>
      <c r="D185" s="57" t="s">
        <v>92</v>
      </c>
      <c r="E185">
        <f t="shared" si="16"/>
        <v>-2530.9910508131302</v>
      </c>
      <c r="F185">
        <f t="shared" si="17"/>
        <v>-2531</v>
      </c>
      <c r="G185">
        <f t="shared" si="22"/>
        <v>1.1805999994976446E-2</v>
      </c>
      <c r="I185">
        <f t="shared" si="23"/>
        <v>1.1805999994976446E-2</v>
      </c>
      <c r="O185">
        <f t="shared" ca="1" si="20"/>
        <v>-1.0716597287628842E-2</v>
      </c>
      <c r="Q185" s="2">
        <f t="shared" si="21"/>
        <v>22298.03</v>
      </c>
    </row>
    <row r="186" spans="1:17" x14ac:dyDescent="0.2">
      <c r="A186" s="57" t="s">
        <v>351</v>
      </c>
      <c r="B186" s="56" t="s">
        <v>54</v>
      </c>
      <c r="C186" s="57">
        <v>37318.51</v>
      </c>
      <c r="D186" s="57" t="s">
        <v>92</v>
      </c>
      <c r="E186">
        <f t="shared" si="16"/>
        <v>-2529.4901707516374</v>
      </c>
      <c r="F186">
        <f t="shared" si="17"/>
        <v>-2529.5</v>
      </c>
      <c r="G186">
        <f t="shared" si="22"/>
        <v>1.2967000002390705E-2</v>
      </c>
      <c r="I186">
        <f t="shared" si="23"/>
        <v>1.2967000002390705E-2</v>
      </c>
      <c r="O186">
        <f t="shared" ca="1" si="20"/>
        <v>-1.0712941319706499E-2</v>
      </c>
      <c r="Q186" s="2">
        <f t="shared" si="21"/>
        <v>22300.010000000002</v>
      </c>
    </row>
    <row r="187" spans="1:17" x14ac:dyDescent="0.2">
      <c r="A187" s="57" t="s">
        <v>351</v>
      </c>
      <c r="B187" s="56" t="s">
        <v>54</v>
      </c>
      <c r="C187" s="57">
        <v>37351.49</v>
      </c>
      <c r="D187" s="57" t="s">
        <v>92</v>
      </c>
      <c r="E187">
        <f t="shared" si="16"/>
        <v>-2504.4906634647919</v>
      </c>
      <c r="F187">
        <f t="shared" si="17"/>
        <v>-2504.5</v>
      </c>
      <c r="G187">
        <f t="shared" si="22"/>
        <v>1.2316999993345235E-2</v>
      </c>
      <c r="I187">
        <f t="shared" si="23"/>
        <v>1.2316999993345235E-2</v>
      </c>
      <c r="O187">
        <f t="shared" ca="1" si="20"/>
        <v>-1.065200852100078E-2</v>
      </c>
      <c r="Q187" s="2">
        <f t="shared" si="21"/>
        <v>22332.989999999998</v>
      </c>
    </row>
    <row r="188" spans="1:17" x14ac:dyDescent="0.2">
      <c r="A188" t="s">
        <v>30</v>
      </c>
      <c r="C188" s="13">
        <v>40589.529000000002</v>
      </c>
      <c r="D188" s="13"/>
      <c r="E188">
        <f t="shared" si="16"/>
        <v>-49.991585975412335</v>
      </c>
      <c r="F188">
        <f t="shared" si="17"/>
        <v>-50</v>
      </c>
      <c r="G188">
        <f t="shared" si="22"/>
        <v>1.1100000003352761E-2</v>
      </c>
      <c r="I188">
        <f t="shared" si="23"/>
        <v>1.1100000003352761E-2</v>
      </c>
      <c r="O188">
        <f t="shared" ca="1" si="20"/>
        <v>-4.6696263440732817E-3</v>
      </c>
      <c r="Q188" s="2">
        <f t="shared" si="21"/>
        <v>25571.029000000002</v>
      </c>
    </row>
    <row r="189" spans="1:17" x14ac:dyDescent="0.2">
      <c r="A189" t="s">
        <v>745</v>
      </c>
      <c r="B189" s="8"/>
      <c r="C189" s="13">
        <v>40655.479099999997</v>
      </c>
      <c r="D189" s="13">
        <v>5.0000000000000001E-4</v>
      </c>
      <c r="E189">
        <f t="shared" si="16"/>
        <v>-7.5802026908009041E-5</v>
      </c>
      <c r="F189">
        <f t="shared" si="17"/>
        <v>0</v>
      </c>
      <c r="G189">
        <f t="shared" si="22"/>
        <v>-1.0000000474974513E-4</v>
      </c>
      <c r="J189">
        <f>G189</f>
        <v>-1.0000000474974513E-4</v>
      </c>
      <c r="O189">
        <f t="shared" ca="1" si="20"/>
        <v>-4.5477607466618431E-3</v>
      </c>
      <c r="Q189" s="2">
        <f t="shared" si="21"/>
        <v>25636.979099999997</v>
      </c>
    </row>
    <row r="190" spans="1:17" x14ac:dyDescent="0.2">
      <c r="A190" t="s">
        <v>745</v>
      </c>
      <c r="B190" s="8"/>
      <c r="C190" s="13">
        <v>40655.479200000002</v>
      </c>
      <c r="D190" s="13">
        <v>5.0000000000000001E-4</v>
      </c>
      <c r="E190">
        <f t="shared" si="16"/>
        <v>0</v>
      </c>
      <c r="F190">
        <f t="shared" si="17"/>
        <v>0</v>
      </c>
      <c r="G190">
        <f t="shared" si="22"/>
        <v>0</v>
      </c>
      <c r="J190">
        <f>G190</f>
        <v>0</v>
      </c>
      <c r="O190">
        <f t="shared" ca="1" si="20"/>
        <v>-4.5477607466618431E-3</v>
      </c>
      <c r="Q190" s="2">
        <f t="shared" si="21"/>
        <v>25636.979200000002</v>
      </c>
    </row>
    <row r="191" spans="1:17" x14ac:dyDescent="0.2">
      <c r="A191" t="s">
        <v>32</v>
      </c>
      <c r="B191" s="8"/>
      <c r="C191" s="13">
        <v>40692.400000000001</v>
      </c>
      <c r="D191" s="13"/>
      <c r="E191">
        <f t="shared" si="16"/>
        <v>27.986713421354544</v>
      </c>
      <c r="F191">
        <f t="shared" si="17"/>
        <v>28</v>
      </c>
      <c r="G191">
        <f t="shared" si="22"/>
        <v>-1.7527999996673316E-2</v>
      </c>
      <c r="I191">
        <f>G191</f>
        <v>-1.7527999996673316E-2</v>
      </c>
      <c r="O191">
        <f t="shared" ca="1" si="20"/>
        <v>-4.4795160121114379E-3</v>
      </c>
      <c r="Q191" s="2">
        <f t="shared" si="21"/>
        <v>25673.9</v>
      </c>
    </row>
    <row r="192" spans="1:17" x14ac:dyDescent="0.2">
      <c r="A192" t="s">
        <v>32</v>
      </c>
      <c r="B192" s="8"/>
      <c r="C192" s="13">
        <v>40713.506000000001</v>
      </c>
      <c r="D192" s="13"/>
      <c r="E192">
        <f t="shared" si="16"/>
        <v>43.98548846065772</v>
      </c>
      <c r="F192">
        <f t="shared" si="17"/>
        <v>44</v>
      </c>
      <c r="G192">
        <f t="shared" si="22"/>
        <v>-1.9143999998050276E-2</v>
      </c>
      <c r="I192">
        <f>G192</f>
        <v>-1.9143999998050276E-2</v>
      </c>
      <c r="O192">
        <f t="shared" ca="1" si="20"/>
        <v>-4.4405190209397772E-3</v>
      </c>
      <c r="Q192" s="2">
        <f t="shared" si="21"/>
        <v>25695.006000000001</v>
      </c>
    </row>
    <row r="193" spans="1:17" x14ac:dyDescent="0.2">
      <c r="A193" t="s">
        <v>33</v>
      </c>
      <c r="B193" s="8"/>
      <c r="C193" s="14">
        <v>42782.381000000001</v>
      </c>
      <c r="D193" s="13"/>
      <c r="E193">
        <f t="shared" si="16"/>
        <v>1612.2345981658939</v>
      </c>
      <c r="F193">
        <f t="shared" si="17"/>
        <v>1612</v>
      </c>
      <c r="I193" s="11"/>
      <c r="O193">
        <f t="shared" ca="1" si="20"/>
        <v>-6.1881388611707746E-4</v>
      </c>
      <c r="Q193" s="2">
        <f t="shared" si="21"/>
        <v>27763.881000000001</v>
      </c>
    </row>
    <row r="194" spans="1:17" x14ac:dyDescent="0.2">
      <c r="A194" s="57" t="s">
        <v>571</v>
      </c>
      <c r="B194" s="56" t="s">
        <v>53</v>
      </c>
      <c r="C194" s="57">
        <v>42783.381000000001</v>
      </c>
      <c r="D194" s="57" t="s">
        <v>92</v>
      </c>
      <c r="E194">
        <f t="shared" si="16"/>
        <v>1612.9926183989701</v>
      </c>
      <c r="F194">
        <f t="shared" si="17"/>
        <v>1613</v>
      </c>
      <c r="G194">
        <f t="shared" ref="G194:G235" si="24">C194-(C$7+C$8*F194)</f>
        <v>-9.7380000006523915E-3</v>
      </c>
      <c r="I194">
        <f>G194</f>
        <v>-9.7380000006523915E-3</v>
      </c>
      <c r="O194">
        <f t="shared" ca="1" si="20"/>
        <v>-6.1637657416884883E-4</v>
      </c>
      <c r="Q194" s="2">
        <f t="shared" si="21"/>
        <v>27764.881000000001</v>
      </c>
    </row>
    <row r="195" spans="1:17" x14ac:dyDescent="0.2">
      <c r="A195" t="s">
        <v>35</v>
      </c>
      <c r="B195" s="8"/>
      <c r="C195" s="13">
        <v>43932.436000000002</v>
      </c>
      <c r="D195" s="13"/>
      <c r="E195">
        <f t="shared" si="16"/>
        <v>2483.9995573161837</v>
      </c>
      <c r="F195">
        <f t="shared" si="17"/>
        <v>2484</v>
      </c>
      <c r="G195">
        <f t="shared" si="24"/>
        <v>-5.8400000125402585E-4</v>
      </c>
      <c r="I195">
        <f>G195</f>
        <v>-5.8400000125402585E-4</v>
      </c>
      <c r="O195">
        <f t="shared" ca="1" si="20"/>
        <v>1.5065221327384042E-3</v>
      </c>
      <c r="Q195" s="2">
        <f t="shared" si="21"/>
        <v>28913.936000000002</v>
      </c>
    </row>
    <row r="196" spans="1:17" x14ac:dyDescent="0.2">
      <c r="A196" t="s">
        <v>17</v>
      </c>
      <c r="B196" s="8" t="s">
        <v>53</v>
      </c>
      <c r="C196" s="13">
        <v>44985.190799999997</v>
      </c>
      <c r="D196" s="13">
        <v>5.0000000000000001E-4</v>
      </c>
      <c r="E196">
        <f t="shared" si="16"/>
        <v>3282.0089961841222</v>
      </c>
      <c r="F196">
        <f t="shared" si="17"/>
        <v>3282</v>
      </c>
      <c r="G196">
        <f t="shared" si="24"/>
        <v>1.186799999413779E-2</v>
      </c>
      <c r="J196">
        <f>G196</f>
        <v>1.186799999413779E-2</v>
      </c>
      <c r="O196">
        <f t="shared" ca="1" si="20"/>
        <v>3.4514970674249575E-3</v>
      </c>
      <c r="Q196" s="2">
        <f t="shared" si="21"/>
        <v>29966.690799999997</v>
      </c>
    </row>
    <row r="197" spans="1:17" x14ac:dyDescent="0.2">
      <c r="A197" t="s">
        <v>17</v>
      </c>
      <c r="B197" s="8" t="s">
        <v>54</v>
      </c>
      <c r="C197" s="13">
        <v>44987.168799999999</v>
      </c>
      <c r="D197" s="13">
        <v>5.0000000000000001E-4</v>
      </c>
      <c r="E197">
        <f t="shared" si="16"/>
        <v>3283.5083602051491</v>
      </c>
      <c r="F197">
        <f t="shared" si="17"/>
        <v>3283.5</v>
      </c>
      <c r="G197">
        <f t="shared" si="24"/>
        <v>1.1029000001144595E-2</v>
      </c>
      <c r="J197">
        <f>G197</f>
        <v>1.1029000001144595E-2</v>
      </c>
      <c r="O197">
        <f t="shared" ca="1" si="20"/>
        <v>3.4551530353473005E-3</v>
      </c>
      <c r="Q197" s="2">
        <f t="shared" si="21"/>
        <v>29968.668799999999</v>
      </c>
    </row>
    <row r="198" spans="1:17" x14ac:dyDescent="0.2">
      <c r="A198" t="s">
        <v>17</v>
      </c>
      <c r="B198" s="56" t="s">
        <v>54</v>
      </c>
      <c r="C198" s="57">
        <v>44987.171600000001</v>
      </c>
      <c r="D198" s="57" t="s">
        <v>92</v>
      </c>
      <c r="E198">
        <f t="shared" si="16"/>
        <v>3283.5104826618031</v>
      </c>
      <c r="F198">
        <f t="shared" si="17"/>
        <v>3283.5</v>
      </c>
      <c r="G198">
        <f t="shared" si="24"/>
        <v>1.3829000003170222E-2</v>
      </c>
      <c r="J198">
        <f>G198</f>
        <v>1.3829000003170222E-2</v>
      </c>
      <c r="O198">
        <f t="shared" ca="1" si="20"/>
        <v>3.4551530353473005E-3</v>
      </c>
      <c r="Q198" s="2">
        <f t="shared" si="21"/>
        <v>29968.671600000001</v>
      </c>
    </row>
    <row r="199" spans="1:17" x14ac:dyDescent="0.2">
      <c r="A199" t="s">
        <v>17</v>
      </c>
      <c r="B199" s="8" t="s">
        <v>54</v>
      </c>
      <c r="C199" s="13">
        <v>44987.174400000004</v>
      </c>
      <c r="D199" s="13">
        <v>5.0000000000000001E-4</v>
      </c>
      <c r="E199">
        <f t="shared" si="16"/>
        <v>3283.5126051184575</v>
      </c>
      <c r="F199">
        <f t="shared" si="17"/>
        <v>3283.5</v>
      </c>
      <c r="G199">
        <f t="shared" si="24"/>
        <v>1.6629000005195849E-2</v>
      </c>
      <c r="J199">
        <f>G199</f>
        <v>1.6629000005195849E-2</v>
      </c>
      <c r="O199">
        <f t="shared" ca="1" si="20"/>
        <v>3.4551530353473005E-3</v>
      </c>
      <c r="Q199" s="2">
        <f t="shared" si="21"/>
        <v>29968.674400000004</v>
      </c>
    </row>
    <row r="200" spans="1:17" x14ac:dyDescent="0.2">
      <c r="A200" t="s">
        <v>38</v>
      </c>
      <c r="B200" s="8"/>
      <c r="C200" s="13">
        <v>45056.404000000002</v>
      </c>
      <c r="D200" s="13"/>
      <c r="E200">
        <f t="shared" si="16"/>
        <v>3335.9900426462186</v>
      </c>
      <c r="F200">
        <f t="shared" si="17"/>
        <v>3336</v>
      </c>
      <c r="G200">
        <f t="shared" si="24"/>
        <v>-1.3136000001395587E-2</v>
      </c>
      <c r="I200">
        <f t="shared" ref="I200:I205" si="25">G200</f>
        <v>-1.3136000001395587E-2</v>
      </c>
      <c r="O200">
        <f t="shared" ca="1" si="20"/>
        <v>3.5831119126293106E-3</v>
      </c>
      <c r="Q200" s="2">
        <f t="shared" si="21"/>
        <v>30037.904000000002</v>
      </c>
    </row>
    <row r="201" spans="1:17" x14ac:dyDescent="0.2">
      <c r="A201" t="s">
        <v>38</v>
      </c>
      <c r="B201" s="8"/>
      <c r="C201" s="13">
        <v>45056.41</v>
      </c>
      <c r="D201" s="13"/>
      <c r="E201">
        <f t="shared" si="16"/>
        <v>3335.9945907676183</v>
      </c>
      <c r="F201">
        <f t="shared" si="17"/>
        <v>3336</v>
      </c>
      <c r="G201">
        <f t="shared" si="24"/>
        <v>-7.136000000173226E-3</v>
      </c>
      <c r="I201">
        <f t="shared" si="25"/>
        <v>-7.136000000173226E-3</v>
      </c>
      <c r="O201">
        <f t="shared" ca="1" si="20"/>
        <v>3.5831119126293106E-3</v>
      </c>
      <c r="Q201" s="2">
        <f t="shared" si="21"/>
        <v>30037.910000000003</v>
      </c>
    </row>
    <row r="202" spans="1:17" x14ac:dyDescent="0.2">
      <c r="A202" t="s">
        <v>39</v>
      </c>
      <c r="B202" s="8"/>
      <c r="C202" s="13">
        <v>45932.404999999999</v>
      </c>
      <c r="D202" s="13"/>
      <c r="E202">
        <f t="shared" si="16"/>
        <v>4000.016524841079</v>
      </c>
      <c r="F202">
        <f t="shared" si="17"/>
        <v>4000</v>
      </c>
      <c r="G202">
        <f t="shared" si="24"/>
        <v>2.17999999949825E-2</v>
      </c>
      <c r="I202">
        <f t="shared" si="25"/>
        <v>2.17999999949825E-2</v>
      </c>
      <c r="O202">
        <f t="shared" ca="1" si="20"/>
        <v>5.201487046253209E-3</v>
      </c>
      <c r="Q202" s="2">
        <f t="shared" si="21"/>
        <v>30913.904999999999</v>
      </c>
    </row>
    <row r="203" spans="1:17" x14ac:dyDescent="0.2">
      <c r="A203" t="s">
        <v>40</v>
      </c>
      <c r="B203" s="8" t="s">
        <v>54</v>
      </c>
      <c r="C203" s="13">
        <v>46372.355000000003</v>
      </c>
      <c r="D203" s="13"/>
      <c r="E203">
        <f t="shared" si="16"/>
        <v>4333.5075263828958</v>
      </c>
      <c r="F203">
        <f t="shared" si="17"/>
        <v>4333.5</v>
      </c>
      <c r="G203">
        <f t="shared" si="24"/>
        <v>9.9289999998291023E-3</v>
      </c>
      <c r="I203">
        <f t="shared" si="25"/>
        <v>9.9289999998291023E-3</v>
      </c>
      <c r="O203">
        <f t="shared" ca="1" si="20"/>
        <v>6.0143305809875012E-3</v>
      </c>
      <c r="Q203" s="2">
        <f t="shared" si="21"/>
        <v>31353.855000000003</v>
      </c>
    </row>
    <row r="204" spans="1:17" x14ac:dyDescent="0.2">
      <c r="A204" t="s">
        <v>42</v>
      </c>
      <c r="B204" s="8" t="s">
        <v>54</v>
      </c>
      <c r="C204" s="13">
        <v>47273.377999999997</v>
      </c>
      <c r="D204" s="13"/>
      <c r="E204">
        <f t="shared" si="16"/>
        <v>5016.5011908497827</v>
      </c>
      <c r="F204">
        <f t="shared" si="17"/>
        <v>5016.5</v>
      </c>
      <c r="G204">
        <f t="shared" si="24"/>
        <v>1.570999993418809E-3</v>
      </c>
      <c r="I204">
        <f t="shared" si="25"/>
        <v>1.570999993418809E-3</v>
      </c>
      <c r="O204">
        <f t="shared" ca="1" si="20"/>
        <v>7.6790146416277454E-3</v>
      </c>
      <c r="Q204" s="2">
        <f t="shared" si="21"/>
        <v>32254.877999999997</v>
      </c>
    </row>
    <row r="205" spans="1:17" x14ac:dyDescent="0.2">
      <c r="A205" t="s">
        <v>43</v>
      </c>
      <c r="B205" s="8"/>
      <c r="C205" s="13">
        <v>47564.286</v>
      </c>
      <c r="D205" s="13"/>
      <c r="E205">
        <f t="shared" si="16"/>
        <v>5237.0153408134756</v>
      </c>
      <c r="F205">
        <f t="shared" si="17"/>
        <v>5237</v>
      </c>
      <c r="G205">
        <f t="shared" si="24"/>
        <v>2.0237999997334555E-2</v>
      </c>
      <c r="I205">
        <f t="shared" si="25"/>
        <v>2.0237999997334555E-2</v>
      </c>
      <c r="O205">
        <f t="shared" ca="1" si="20"/>
        <v>8.2164419262121882E-3</v>
      </c>
      <c r="Q205" s="2">
        <f t="shared" si="21"/>
        <v>32545.786</v>
      </c>
    </row>
    <row r="206" spans="1:17" x14ac:dyDescent="0.2">
      <c r="A206" t="s">
        <v>44</v>
      </c>
      <c r="B206" s="8"/>
      <c r="C206" s="13">
        <v>47813.607900000003</v>
      </c>
      <c r="D206" s="13"/>
      <c r="E206">
        <f t="shared" si="16"/>
        <v>5426.0063855624439</v>
      </c>
      <c r="F206">
        <f t="shared" si="17"/>
        <v>5426</v>
      </c>
      <c r="G206">
        <f t="shared" si="24"/>
        <v>8.4239999996498227E-3</v>
      </c>
      <c r="J206">
        <f>G206</f>
        <v>8.4239999996498227E-3</v>
      </c>
      <c r="O206">
        <f t="shared" ca="1" si="20"/>
        <v>8.677093884427424E-3</v>
      </c>
      <c r="Q206" s="2">
        <f t="shared" si="21"/>
        <v>32795.107900000003</v>
      </c>
    </row>
    <row r="207" spans="1:17" x14ac:dyDescent="0.2">
      <c r="A207" t="s">
        <v>44</v>
      </c>
      <c r="B207" s="8"/>
      <c r="C207" s="13">
        <v>47813.609799999998</v>
      </c>
      <c r="D207" s="13"/>
      <c r="E207">
        <f t="shared" si="16"/>
        <v>5426.0078258008834</v>
      </c>
      <c r="F207">
        <f t="shared" si="17"/>
        <v>5426</v>
      </c>
      <c r="G207">
        <f t="shared" si="24"/>
        <v>1.0323999995307531E-2</v>
      </c>
      <c r="J207">
        <f>G207</f>
        <v>1.0323999995307531E-2</v>
      </c>
      <c r="O207">
        <f t="shared" ca="1" si="20"/>
        <v>8.677093884427424E-3</v>
      </c>
      <c r="Q207" s="2">
        <f t="shared" si="21"/>
        <v>32795.109799999998</v>
      </c>
    </row>
    <row r="208" spans="1:17" x14ac:dyDescent="0.2">
      <c r="A208" s="36" t="s">
        <v>45</v>
      </c>
      <c r="B208" s="33"/>
      <c r="C208" s="32">
        <v>47924.411</v>
      </c>
      <c r="D208" s="32"/>
      <c r="E208">
        <f t="shared" si="16"/>
        <v>5509.9973772499925</v>
      </c>
      <c r="F208">
        <f t="shared" si="17"/>
        <v>5510</v>
      </c>
      <c r="G208">
        <f t="shared" si="24"/>
        <v>-3.4599999999045394E-3</v>
      </c>
      <c r="I208">
        <f>G208</f>
        <v>-3.4599999999045394E-3</v>
      </c>
      <c r="O208">
        <f t="shared" ca="1" si="20"/>
        <v>8.8818280880786412E-3</v>
      </c>
      <c r="Q208" s="2">
        <f t="shared" si="21"/>
        <v>32905.911</v>
      </c>
    </row>
    <row r="209" spans="1:17" x14ac:dyDescent="0.2">
      <c r="A209" s="36" t="s">
        <v>47</v>
      </c>
      <c r="B209" s="33"/>
      <c r="C209" s="32">
        <v>50110.383999999998</v>
      </c>
      <c r="D209" s="32">
        <v>8.0000000000000002E-3</v>
      </c>
      <c r="E209">
        <f t="shared" si="16"/>
        <v>7167.0091402079679</v>
      </c>
      <c r="F209">
        <f t="shared" si="17"/>
        <v>7167</v>
      </c>
      <c r="G209">
        <f t="shared" si="24"/>
        <v>1.2058000000251923E-2</v>
      </c>
      <c r="I209">
        <f>G209</f>
        <v>1.2058000000251923E-2</v>
      </c>
      <c r="O209">
        <f t="shared" ca="1" si="20"/>
        <v>1.29204539862937E-2</v>
      </c>
      <c r="Q209" s="2">
        <f t="shared" si="21"/>
        <v>35091.883999999998</v>
      </c>
    </row>
    <row r="210" spans="1:17" x14ac:dyDescent="0.2">
      <c r="A210" s="37" t="s">
        <v>20</v>
      </c>
      <c r="B210" s="33"/>
      <c r="C210" s="32">
        <v>51810.873500000002</v>
      </c>
      <c r="D210" s="32">
        <v>1E-4</v>
      </c>
      <c r="E210" s="15">
        <f t="shared" si="16"/>
        <v>8456.0145873413658</v>
      </c>
      <c r="F210">
        <f t="shared" si="17"/>
        <v>8456</v>
      </c>
      <c r="G210">
        <f t="shared" si="24"/>
        <v>1.9243999995524064E-2</v>
      </c>
      <c r="K210">
        <f>G210</f>
        <v>1.9243999995524064E-2</v>
      </c>
      <c r="O210">
        <f t="shared" ca="1" si="20"/>
        <v>1.6062149087560575E-2</v>
      </c>
      <c r="Q210" s="2">
        <f t="shared" si="21"/>
        <v>36792.373500000002</v>
      </c>
    </row>
    <row r="211" spans="1:17" x14ac:dyDescent="0.2">
      <c r="A211" s="32" t="s">
        <v>62</v>
      </c>
      <c r="B211" s="33" t="s">
        <v>53</v>
      </c>
      <c r="C211" s="32">
        <v>52321.416980000002</v>
      </c>
      <c r="D211" s="32">
        <v>3.2000000000000002E-3</v>
      </c>
      <c r="E211">
        <f t="shared" si="16"/>
        <v>8843.016875046429</v>
      </c>
      <c r="F211">
        <f t="shared" si="17"/>
        <v>8843</v>
      </c>
      <c r="G211">
        <f t="shared" si="24"/>
        <v>2.2261999998590909E-2</v>
      </c>
      <c r="K211">
        <f>G211</f>
        <v>2.2261999998590909E-2</v>
      </c>
      <c r="O211">
        <f t="shared" ca="1" si="20"/>
        <v>1.7005388811525107E-2</v>
      </c>
      <c r="Q211" s="2">
        <f t="shared" si="21"/>
        <v>37302.916980000002</v>
      </c>
    </row>
    <row r="212" spans="1:17" x14ac:dyDescent="0.2">
      <c r="A212" s="38" t="s">
        <v>61</v>
      </c>
      <c r="B212" s="33" t="s">
        <v>54</v>
      </c>
      <c r="C212" s="32">
        <v>52658.481399999997</v>
      </c>
      <c r="D212" s="32">
        <v>1.1999999999999999E-3</v>
      </c>
      <c r="E212" s="15">
        <f t="shared" si="16"/>
        <v>9098.5185252564734</v>
      </c>
      <c r="F212">
        <f t="shared" si="17"/>
        <v>9098.5</v>
      </c>
      <c r="G212">
        <f t="shared" si="24"/>
        <v>2.4438999993435573E-2</v>
      </c>
      <c r="K212">
        <f>G212</f>
        <v>2.4438999993435573E-2</v>
      </c>
      <c r="O212">
        <f t="shared" ca="1" si="20"/>
        <v>1.7628122014297559E-2</v>
      </c>
      <c r="Q212" s="2">
        <f t="shared" si="21"/>
        <v>37639.981399999997</v>
      </c>
    </row>
    <row r="213" spans="1:17" x14ac:dyDescent="0.2">
      <c r="A213" s="39" t="s">
        <v>59</v>
      </c>
      <c r="B213" s="40" t="s">
        <v>53</v>
      </c>
      <c r="C213" s="41">
        <v>52709.269200000002</v>
      </c>
      <c r="D213" s="32">
        <v>2.0000000000000001E-4</v>
      </c>
      <c r="E213" s="15">
        <f t="shared" ref="E213:E235" si="26">(C213-C$7)/C$8</f>
        <v>9137.0167052498964</v>
      </c>
      <c r="F213">
        <f t="shared" ref="F213:F237" si="27">ROUND(2*E213,0)/2</f>
        <v>9137</v>
      </c>
      <c r="G213">
        <f t="shared" si="24"/>
        <v>2.2038000002794433E-2</v>
      </c>
      <c r="K213">
        <f>G213</f>
        <v>2.2038000002794433E-2</v>
      </c>
      <c r="O213">
        <f t="shared" ref="O213:O235" ca="1" si="28">+C$11+C$12*F213</f>
        <v>1.7721958524304367E-2</v>
      </c>
      <c r="Q213" s="2">
        <f t="shared" ref="Q213:Q235" si="29">C213-15018.5</f>
        <v>37690.769200000002</v>
      </c>
    </row>
    <row r="214" spans="1:17" x14ac:dyDescent="0.2">
      <c r="A214" s="38" t="s">
        <v>59</v>
      </c>
      <c r="B214" s="40" t="s">
        <v>53</v>
      </c>
      <c r="C214" s="41">
        <v>52709.269200000002</v>
      </c>
      <c r="D214" s="41">
        <v>2.0000000000000001E-4</v>
      </c>
      <c r="E214" s="15">
        <f t="shared" si="26"/>
        <v>9137.0167052498964</v>
      </c>
      <c r="F214">
        <f t="shared" si="27"/>
        <v>9137</v>
      </c>
      <c r="G214">
        <f t="shared" si="24"/>
        <v>2.2038000002794433E-2</v>
      </c>
      <c r="K214">
        <f>G214</f>
        <v>2.2038000002794433E-2</v>
      </c>
      <c r="O214">
        <f t="shared" ca="1" si="28"/>
        <v>1.7721958524304367E-2</v>
      </c>
      <c r="Q214" s="2">
        <f t="shared" si="29"/>
        <v>37690.769200000002</v>
      </c>
    </row>
    <row r="215" spans="1:17" x14ac:dyDescent="0.2">
      <c r="A215" s="36" t="s">
        <v>51</v>
      </c>
      <c r="B215" s="33"/>
      <c r="C215" s="32">
        <v>52722.462200000002</v>
      </c>
      <c r="D215" s="32">
        <v>2.0000000000000001E-4</v>
      </c>
      <c r="E215" s="15">
        <f t="shared" si="26"/>
        <v>9147.0172661848683</v>
      </c>
      <c r="F215">
        <f t="shared" si="27"/>
        <v>9147</v>
      </c>
      <c r="G215">
        <f t="shared" si="24"/>
        <v>2.2777999998652376E-2</v>
      </c>
      <c r="J215">
        <f>G215</f>
        <v>2.2777999998652376E-2</v>
      </c>
      <c r="O215">
        <f t="shared" ca="1" si="28"/>
        <v>1.7746331643786653E-2</v>
      </c>
      <c r="Q215" s="2">
        <f t="shared" si="29"/>
        <v>37703.962200000002</v>
      </c>
    </row>
    <row r="216" spans="1:17" x14ac:dyDescent="0.2">
      <c r="A216" s="38" t="s">
        <v>61</v>
      </c>
      <c r="B216" s="33" t="s">
        <v>53</v>
      </c>
      <c r="C216" s="32">
        <v>52722.462299999999</v>
      </c>
      <c r="D216" s="32">
        <v>8.0000000000000004E-4</v>
      </c>
      <c r="E216" s="15">
        <f t="shared" si="26"/>
        <v>9147.0173419868897</v>
      </c>
      <c r="F216">
        <f t="shared" si="27"/>
        <v>9147</v>
      </c>
      <c r="G216">
        <f t="shared" si="24"/>
        <v>2.2877999996126164E-2</v>
      </c>
      <c r="K216">
        <f>G216</f>
        <v>2.2877999996126164E-2</v>
      </c>
      <c r="O216">
        <f t="shared" ca="1" si="28"/>
        <v>1.7746331643786653E-2</v>
      </c>
      <c r="Q216" s="2">
        <f t="shared" si="29"/>
        <v>37703.962299999999</v>
      </c>
    </row>
    <row r="217" spans="1:17" x14ac:dyDescent="0.2">
      <c r="A217" s="39" t="s">
        <v>59</v>
      </c>
      <c r="B217" s="40" t="s">
        <v>53</v>
      </c>
      <c r="C217" s="41">
        <v>52793.036200000002</v>
      </c>
      <c r="D217" s="32">
        <v>1E-4</v>
      </c>
      <c r="E217" s="15">
        <f t="shared" si="26"/>
        <v>9200.5137861139792</v>
      </c>
      <c r="F217">
        <f t="shared" si="27"/>
        <v>9200.5</v>
      </c>
      <c r="G217">
        <f t="shared" si="24"/>
        <v>1.818700000148965E-2</v>
      </c>
      <c r="K217">
        <f>G217</f>
        <v>1.818700000148965E-2</v>
      </c>
      <c r="O217">
        <f t="shared" ca="1" si="28"/>
        <v>1.7876727833016894E-2</v>
      </c>
      <c r="Q217" s="2">
        <f t="shared" si="29"/>
        <v>37774.536200000002</v>
      </c>
    </row>
    <row r="218" spans="1:17" x14ac:dyDescent="0.2">
      <c r="A218" s="38" t="s">
        <v>59</v>
      </c>
      <c r="B218" s="40" t="s">
        <v>53</v>
      </c>
      <c r="C218" s="41">
        <v>52793.036200000002</v>
      </c>
      <c r="D218" s="41">
        <v>1E-4</v>
      </c>
      <c r="E218" s="15">
        <f t="shared" si="26"/>
        <v>9200.5137861139792</v>
      </c>
      <c r="F218">
        <f t="shared" si="27"/>
        <v>9200.5</v>
      </c>
      <c r="G218">
        <f t="shared" si="24"/>
        <v>1.818700000148965E-2</v>
      </c>
      <c r="K218">
        <f>G218</f>
        <v>1.818700000148965E-2</v>
      </c>
      <c r="O218">
        <f t="shared" ca="1" si="28"/>
        <v>1.7876727833016894E-2</v>
      </c>
      <c r="Q218" s="2">
        <f t="shared" si="29"/>
        <v>37774.536200000002</v>
      </c>
    </row>
    <row r="219" spans="1:17" x14ac:dyDescent="0.2">
      <c r="A219" s="36" t="s">
        <v>52</v>
      </c>
      <c r="B219" s="40" t="s">
        <v>53</v>
      </c>
      <c r="C219" s="41">
        <v>53028.520700000001</v>
      </c>
      <c r="D219" s="41">
        <v>2.3E-3</v>
      </c>
      <c r="E219">
        <f t="shared" si="26"/>
        <v>9379.0158016897785</v>
      </c>
      <c r="F219">
        <f t="shared" si="27"/>
        <v>9379</v>
      </c>
      <c r="G219">
        <f t="shared" si="24"/>
        <v>2.0845999999437481E-2</v>
      </c>
      <c r="K219">
        <f>G219</f>
        <v>2.0845999999437481E-2</v>
      </c>
      <c r="O219">
        <f t="shared" ca="1" si="28"/>
        <v>1.8311788015775723E-2</v>
      </c>
      <c r="Q219" s="2">
        <f t="shared" si="29"/>
        <v>38010.020700000001</v>
      </c>
    </row>
    <row r="220" spans="1:17" x14ac:dyDescent="0.2">
      <c r="A220" s="39" t="s">
        <v>55</v>
      </c>
      <c r="B220" s="42"/>
      <c r="C220" s="32">
        <v>53106.363299999997</v>
      </c>
      <c r="D220" s="32">
        <v>6.1999999999999998E-3</v>
      </c>
      <c r="E220">
        <f t="shared" si="26"/>
        <v>9438.0220674850225</v>
      </c>
      <c r="F220">
        <f t="shared" si="27"/>
        <v>9438</v>
      </c>
      <c r="G220">
        <f t="shared" si="24"/>
        <v>2.9111999996530358E-2</v>
      </c>
      <c r="J220">
        <f>G220</f>
        <v>2.9111999996530358E-2</v>
      </c>
      <c r="O220">
        <f t="shared" ca="1" si="28"/>
        <v>1.8455589420721223E-2</v>
      </c>
      <c r="Q220" s="2">
        <f t="shared" si="29"/>
        <v>38087.863299999997</v>
      </c>
    </row>
    <row r="221" spans="1:17" x14ac:dyDescent="0.2">
      <c r="A221" s="39" t="s">
        <v>59</v>
      </c>
      <c r="B221" s="40" t="s">
        <v>53</v>
      </c>
      <c r="C221" s="41">
        <v>53333.262999999999</v>
      </c>
      <c r="D221" s="32">
        <v>2.0000000000000001E-4</v>
      </c>
      <c r="E221">
        <f t="shared" si="26"/>
        <v>9610.0166309639117</v>
      </c>
      <c r="F221">
        <f t="shared" si="27"/>
        <v>9610</v>
      </c>
      <c r="G221">
        <f t="shared" si="24"/>
        <v>2.193999999872176E-2</v>
      </c>
      <c r="K221">
        <f>G221</f>
        <v>2.193999999872176E-2</v>
      </c>
      <c r="O221">
        <f t="shared" ca="1" si="28"/>
        <v>1.8874807075816569E-2</v>
      </c>
      <c r="Q221" s="2">
        <f t="shared" si="29"/>
        <v>38314.762999999999</v>
      </c>
    </row>
    <row r="222" spans="1:17" x14ac:dyDescent="0.2">
      <c r="A222" s="38" t="s">
        <v>59</v>
      </c>
      <c r="B222" s="40" t="s">
        <v>53</v>
      </c>
      <c r="C222" s="41">
        <v>53333.262999999999</v>
      </c>
      <c r="D222" s="41">
        <v>2.0000000000000001E-4</v>
      </c>
      <c r="E222">
        <f t="shared" si="26"/>
        <v>9610.0166309639117</v>
      </c>
      <c r="F222">
        <f t="shared" si="27"/>
        <v>9610</v>
      </c>
      <c r="G222">
        <f t="shared" si="24"/>
        <v>2.193999999872176E-2</v>
      </c>
      <c r="K222">
        <f>G222</f>
        <v>2.193999999872176E-2</v>
      </c>
      <c r="O222">
        <f t="shared" ca="1" si="28"/>
        <v>1.8874807075816569E-2</v>
      </c>
      <c r="Q222" s="2">
        <f t="shared" si="29"/>
        <v>38314.762999999999</v>
      </c>
    </row>
    <row r="223" spans="1:17" x14ac:dyDescent="0.2">
      <c r="A223" s="39" t="s">
        <v>59</v>
      </c>
      <c r="B223" s="40" t="s">
        <v>53</v>
      </c>
      <c r="C223" s="41">
        <v>53494.2091</v>
      </c>
      <c r="D223" s="32">
        <v>2.9999999999999997E-4</v>
      </c>
      <c r="E223">
        <f t="shared" si="26"/>
        <v>9732.0170311985949</v>
      </c>
      <c r="F223">
        <f t="shared" si="27"/>
        <v>9732</v>
      </c>
      <c r="G223">
        <f t="shared" si="24"/>
        <v>2.2468000002845656E-2</v>
      </c>
      <c r="K223">
        <f>G223</f>
        <v>2.2468000002845656E-2</v>
      </c>
      <c r="O223">
        <f t="shared" ca="1" si="28"/>
        <v>1.9172159133500476E-2</v>
      </c>
      <c r="Q223" s="2">
        <f t="shared" si="29"/>
        <v>38475.7091</v>
      </c>
    </row>
    <row r="224" spans="1:17" x14ac:dyDescent="0.2">
      <c r="A224" s="38" t="s">
        <v>59</v>
      </c>
      <c r="B224" s="40" t="s">
        <v>53</v>
      </c>
      <c r="C224" s="41">
        <v>53494.2091</v>
      </c>
      <c r="D224" s="41">
        <v>2.9999999999999997E-4</v>
      </c>
      <c r="E224">
        <f t="shared" si="26"/>
        <v>9732.0170311985949</v>
      </c>
      <c r="F224">
        <f t="shared" si="27"/>
        <v>9732</v>
      </c>
      <c r="G224">
        <f t="shared" si="24"/>
        <v>2.2468000002845656E-2</v>
      </c>
      <c r="K224">
        <f>G224</f>
        <v>2.2468000002845656E-2</v>
      </c>
      <c r="O224">
        <f t="shared" ca="1" si="28"/>
        <v>1.9172159133500476E-2</v>
      </c>
      <c r="Q224" s="2">
        <f t="shared" si="29"/>
        <v>38475.7091</v>
      </c>
    </row>
    <row r="225" spans="1:17" x14ac:dyDescent="0.2">
      <c r="A225" s="34" t="s">
        <v>76</v>
      </c>
      <c r="B225" s="35" t="s">
        <v>54</v>
      </c>
      <c r="C225" s="34">
        <v>53555.534</v>
      </c>
      <c r="D225" s="34">
        <v>8.0000000000000002E-3</v>
      </c>
      <c r="E225">
        <f t="shared" si="26"/>
        <v>9778.5025461899622</v>
      </c>
      <c r="F225">
        <f t="shared" si="27"/>
        <v>9778.5</v>
      </c>
      <c r="G225">
        <f t="shared" si="24"/>
        <v>3.3589999948162585E-3</v>
      </c>
      <c r="H225">
        <f>G225</f>
        <v>3.3589999948162585E-3</v>
      </c>
      <c r="O225">
        <f t="shared" ca="1" si="28"/>
        <v>1.9285494139093112E-2</v>
      </c>
      <c r="Q225" s="2">
        <f t="shared" si="29"/>
        <v>38537.034</v>
      </c>
    </row>
    <row r="226" spans="1:17" x14ac:dyDescent="0.2">
      <c r="A226" s="32" t="s">
        <v>63</v>
      </c>
      <c r="B226" s="33" t="s">
        <v>53</v>
      </c>
      <c r="C226" s="32">
        <v>54839.8226</v>
      </c>
      <c r="D226" s="32">
        <v>1.1999999999999999E-3</v>
      </c>
      <c r="E226">
        <f t="shared" si="26"/>
        <v>10752.01929009889</v>
      </c>
      <c r="F226">
        <f t="shared" si="27"/>
        <v>10752</v>
      </c>
      <c r="G226">
        <f t="shared" si="24"/>
        <v>2.54480000003241E-2</v>
      </c>
      <c r="K226">
        <f>G226</f>
        <v>2.54480000003241E-2</v>
      </c>
      <c r="O226">
        <f t="shared" ca="1" si="28"/>
        <v>2.1658217320693819E-2</v>
      </c>
      <c r="Q226" s="2">
        <f t="shared" si="29"/>
        <v>39821.3226</v>
      </c>
    </row>
    <row r="227" spans="1:17" x14ac:dyDescent="0.2">
      <c r="A227" s="34" t="s">
        <v>64</v>
      </c>
      <c r="B227" s="35" t="s">
        <v>53</v>
      </c>
      <c r="C227" s="34">
        <v>54888.630100000002</v>
      </c>
      <c r="D227" s="34">
        <v>1E-4</v>
      </c>
      <c r="E227">
        <f t="shared" si="26"/>
        <v>10789.016362624752</v>
      </c>
      <c r="F227">
        <f t="shared" si="27"/>
        <v>10789</v>
      </c>
      <c r="G227">
        <f t="shared" si="24"/>
        <v>2.1586000002571382E-2</v>
      </c>
      <c r="K227">
        <f>G227</f>
        <v>2.1586000002571382E-2</v>
      </c>
      <c r="O227">
        <f t="shared" ca="1" si="28"/>
        <v>2.1748397862778282E-2</v>
      </c>
      <c r="Q227" s="2">
        <f t="shared" si="29"/>
        <v>39870.130100000002</v>
      </c>
    </row>
    <row r="228" spans="1:17" x14ac:dyDescent="0.2">
      <c r="A228" s="34" t="s">
        <v>65</v>
      </c>
      <c r="B228" s="35" t="s">
        <v>54</v>
      </c>
      <c r="C228" s="34">
        <v>55205.903100000003</v>
      </c>
      <c r="D228" s="34">
        <v>2.0000000000000001E-4</v>
      </c>
      <c r="E228">
        <f t="shared" si="26"/>
        <v>11029.515716033493</v>
      </c>
      <c r="F228">
        <f t="shared" si="27"/>
        <v>11029.5</v>
      </c>
      <c r="G228">
        <f t="shared" si="24"/>
        <v>2.0733000004838686E-2</v>
      </c>
      <c r="K228">
        <f>G228</f>
        <v>2.0733000004838686E-2</v>
      </c>
      <c r="O228">
        <f t="shared" ca="1" si="28"/>
        <v>2.2334571386327301E-2</v>
      </c>
      <c r="Q228" s="2">
        <f t="shared" si="29"/>
        <v>40187.403100000003</v>
      </c>
    </row>
    <row r="229" spans="1:17" x14ac:dyDescent="0.2">
      <c r="A229" s="42" t="s">
        <v>73</v>
      </c>
      <c r="B229" s="40" t="s">
        <v>53</v>
      </c>
      <c r="C229" s="41">
        <v>55260.651599999997</v>
      </c>
      <c r="D229" s="41">
        <v>1E-4</v>
      </c>
      <c r="E229">
        <f t="shared" si="26"/>
        <v>11071.016186764055</v>
      </c>
      <c r="F229">
        <f t="shared" si="27"/>
        <v>11071</v>
      </c>
      <c r="G229">
        <f t="shared" si="24"/>
        <v>2.1353999996790662E-2</v>
      </c>
      <c r="K229">
        <f>G229</f>
        <v>2.1353999996790662E-2</v>
      </c>
      <c r="O229">
        <f t="shared" ca="1" si="28"/>
        <v>2.2435719832178791E-2</v>
      </c>
      <c r="Q229" s="2">
        <f t="shared" si="29"/>
        <v>40242.151599999997</v>
      </c>
    </row>
    <row r="230" spans="1:17" x14ac:dyDescent="0.2">
      <c r="A230" s="34" t="s">
        <v>77</v>
      </c>
      <c r="B230" s="35" t="s">
        <v>54</v>
      </c>
      <c r="C230" s="34">
        <v>55577.923300000002</v>
      </c>
      <c r="D230" s="34">
        <v>5.0000000000000001E-4</v>
      </c>
      <c r="E230">
        <f t="shared" si="26"/>
        <v>11311.514554746496</v>
      </c>
      <c r="F230">
        <f t="shared" si="27"/>
        <v>11311.5</v>
      </c>
      <c r="G230">
        <f t="shared" si="24"/>
        <v>1.9201000002794899E-2</v>
      </c>
      <c r="K230">
        <f>G230</f>
        <v>1.9201000002794899E-2</v>
      </c>
      <c r="O230">
        <f t="shared" ca="1" si="28"/>
        <v>2.302189335572781E-2</v>
      </c>
      <c r="Q230" s="2">
        <f t="shared" si="29"/>
        <v>40559.423300000002</v>
      </c>
    </row>
    <row r="231" spans="1:17" x14ac:dyDescent="0.2">
      <c r="A231" s="38" t="s">
        <v>80</v>
      </c>
      <c r="B231" s="38"/>
      <c r="C231" s="32">
        <v>55578.584000000003</v>
      </c>
      <c r="D231" s="32">
        <v>7.3000000000000001E-3</v>
      </c>
      <c r="E231">
        <f t="shared" si="26"/>
        <v>11312.01537871449</v>
      </c>
      <c r="F231">
        <f t="shared" si="27"/>
        <v>11312</v>
      </c>
      <c r="G231">
        <f t="shared" si="24"/>
        <v>2.0287999999709427E-2</v>
      </c>
      <c r="J231">
        <f>G231</f>
        <v>2.0287999999709427E-2</v>
      </c>
      <c r="O231">
        <f t="shared" ca="1" si="28"/>
        <v>2.3023112011701923E-2</v>
      </c>
      <c r="Q231" s="2">
        <f t="shared" si="29"/>
        <v>40560.084000000003</v>
      </c>
    </row>
    <row r="232" spans="1:17" x14ac:dyDescent="0.2">
      <c r="A232" s="32" t="s">
        <v>78</v>
      </c>
      <c r="B232" s="33" t="s">
        <v>53</v>
      </c>
      <c r="C232" s="32">
        <v>56008.661999999997</v>
      </c>
      <c r="D232" s="32">
        <v>3.0000000000000001E-3</v>
      </c>
      <c r="E232">
        <f t="shared" si="26"/>
        <v>11638.023204515372</v>
      </c>
      <c r="F232">
        <f t="shared" si="27"/>
        <v>11638</v>
      </c>
      <c r="G232">
        <f t="shared" si="24"/>
        <v>3.0611999995016959E-2</v>
      </c>
      <c r="K232">
        <f>G232</f>
        <v>3.0611999995016959E-2</v>
      </c>
      <c r="O232">
        <f t="shared" ca="1" si="28"/>
        <v>2.3817675706824498E-2</v>
      </c>
      <c r="Q232" s="2">
        <f t="shared" si="29"/>
        <v>40990.161999999997</v>
      </c>
    </row>
    <row r="233" spans="1:17" x14ac:dyDescent="0.2">
      <c r="A233" s="32" t="s">
        <v>79</v>
      </c>
      <c r="B233" s="33" t="s">
        <v>53</v>
      </c>
      <c r="C233" s="32">
        <v>56408.375500000002</v>
      </c>
      <c r="D233" s="32">
        <v>3.0999999999999999E-3</v>
      </c>
      <c r="E233">
        <f t="shared" si="26"/>
        <v>11941.014124949023</v>
      </c>
      <c r="F233">
        <f t="shared" si="27"/>
        <v>11941</v>
      </c>
      <c r="G233">
        <f t="shared" si="24"/>
        <v>1.8634000000020023E-2</v>
      </c>
      <c r="J233">
        <f>G233</f>
        <v>1.8634000000020023E-2</v>
      </c>
      <c r="O233">
        <f t="shared" ca="1" si="28"/>
        <v>2.4556181227137812E-2</v>
      </c>
      <c r="Q233" s="2">
        <f t="shared" si="29"/>
        <v>41389.875500000002</v>
      </c>
    </row>
    <row r="234" spans="1:17" x14ac:dyDescent="0.2">
      <c r="A234" s="41" t="s">
        <v>81</v>
      </c>
      <c r="B234" s="40" t="s">
        <v>53</v>
      </c>
      <c r="C234" s="41">
        <v>56729.61</v>
      </c>
      <c r="D234" s="41">
        <v>1.2999999999999999E-3</v>
      </c>
      <c r="E234">
        <f t="shared" si="26"/>
        <v>12184.516375511093</v>
      </c>
      <c r="F234">
        <f t="shared" si="27"/>
        <v>12184.5</v>
      </c>
      <c r="G234">
        <f t="shared" si="24"/>
        <v>2.1603000001050532E-2</v>
      </c>
      <c r="J234">
        <f>G234</f>
        <v>2.1603000001050532E-2</v>
      </c>
      <c r="O234">
        <f t="shared" ca="1" si="28"/>
        <v>2.514966668653152E-2</v>
      </c>
      <c r="Q234" s="2">
        <f t="shared" si="29"/>
        <v>41711.11</v>
      </c>
    </row>
    <row r="235" spans="1:17" x14ac:dyDescent="0.2">
      <c r="A235" s="41" t="s">
        <v>81</v>
      </c>
      <c r="B235" s="40" t="s">
        <v>53</v>
      </c>
      <c r="C235" s="41">
        <v>56737.523099999999</v>
      </c>
      <c r="D235" s="41">
        <v>1E-3</v>
      </c>
      <c r="E235">
        <f t="shared" si="26"/>
        <v>12190.514665417448</v>
      </c>
      <c r="F235">
        <f t="shared" si="27"/>
        <v>12190.5</v>
      </c>
      <c r="G235">
        <f t="shared" si="24"/>
        <v>1.9347000001289416E-2</v>
      </c>
      <c r="J235">
        <f>G235</f>
        <v>1.9347000001289416E-2</v>
      </c>
      <c r="O235">
        <f t="shared" ca="1" si="28"/>
        <v>2.5164290558220892E-2</v>
      </c>
      <c r="Q235" s="2">
        <f t="shared" si="29"/>
        <v>41719.023099999999</v>
      </c>
    </row>
    <row r="236" spans="1:17" x14ac:dyDescent="0.2">
      <c r="A236" s="32" t="s">
        <v>746</v>
      </c>
      <c r="B236" s="33"/>
      <c r="C236" s="32">
        <v>57090.413</v>
      </c>
      <c r="D236" s="32">
        <v>6.8999999999999999E-3</v>
      </c>
      <c r="E236">
        <f>(C236-C$7)/C$8</f>
        <v>12458.012349665636</v>
      </c>
      <c r="F236">
        <f t="shared" si="27"/>
        <v>12458</v>
      </c>
      <c r="G236">
        <f>C236-(C$7+C$8*F236)</f>
        <v>1.6292000000248663E-2</v>
      </c>
      <c r="K236">
        <f>G236</f>
        <v>1.6292000000248663E-2</v>
      </c>
      <c r="O236">
        <f ca="1">+C$11+C$12*F236</f>
        <v>2.5816271504372088E-2</v>
      </c>
      <c r="Q236" s="2">
        <f>C236-15018.5</f>
        <v>42071.913</v>
      </c>
    </row>
    <row r="237" spans="1:17" x14ac:dyDescent="0.2">
      <c r="A237" s="58" t="s">
        <v>0</v>
      </c>
      <c r="B237" s="59" t="s">
        <v>53</v>
      </c>
      <c r="C237" s="60">
        <v>57836.440399999999</v>
      </c>
      <c r="D237" s="60">
        <v>1.6000000000000001E-3</v>
      </c>
      <c r="E237">
        <f>(C237-C$7)/C$8</f>
        <v>13023.516213294764</v>
      </c>
      <c r="F237">
        <f t="shared" si="27"/>
        <v>13023.5</v>
      </c>
      <c r="G237">
        <f>C237-(C$7+C$8*F237)</f>
        <v>2.1388999994087499E-2</v>
      </c>
      <c r="K237">
        <f>G237</f>
        <v>2.1388999994087499E-2</v>
      </c>
      <c r="O237">
        <f ca="1">+C$11+C$12*F237</f>
        <v>2.719457141109545E-2</v>
      </c>
      <c r="Q237" s="2">
        <f>C237-15018.5</f>
        <v>42817.940399999999</v>
      </c>
    </row>
    <row r="238" spans="1:17" x14ac:dyDescent="0.2">
      <c r="A238" s="61" t="s">
        <v>747</v>
      </c>
      <c r="B238" s="62" t="s">
        <v>53</v>
      </c>
      <c r="C238" s="63">
        <v>59266.4899</v>
      </c>
      <c r="D238" s="61">
        <v>6.9999999999999999E-4</v>
      </c>
      <c r="E238">
        <f t="shared" ref="E238:E240" si="30">(C238-C$7)/C$8</f>
        <v>14107.522668595069</v>
      </c>
      <c r="F238">
        <f t="shared" ref="F238:F240" si="31">ROUND(2*E238,0)/2</f>
        <v>14107.5</v>
      </c>
      <c r="G238">
        <f t="shared" ref="G238:G240" si="32">C238-(C$7+C$8*F238)</f>
        <v>2.9905000003054738E-2</v>
      </c>
      <c r="K238">
        <f t="shared" ref="K238:K240" si="33">G238</f>
        <v>2.9905000003054738E-2</v>
      </c>
      <c r="O238">
        <f t="shared" ref="O238:O240" ca="1" si="34">+C$11+C$12*F238</f>
        <v>2.9836617562975433E-2</v>
      </c>
      <c r="Q238" s="2">
        <f t="shared" ref="Q238:Q240" si="35">C238-15018.5</f>
        <v>44247.9899</v>
      </c>
    </row>
    <row r="239" spans="1:17" x14ac:dyDescent="0.2">
      <c r="A239" s="61" t="s">
        <v>748</v>
      </c>
      <c r="B239" s="62" t="s">
        <v>53</v>
      </c>
      <c r="C239" s="63">
        <v>59280.334499999881</v>
      </c>
      <c r="D239" s="61" t="s">
        <v>749</v>
      </c>
      <c r="E239">
        <f t="shared" si="30"/>
        <v>14118.017155513824</v>
      </c>
      <c r="F239">
        <f t="shared" si="31"/>
        <v>14118</v>
      </c>
      <c r="G239">
        <f t="shared" si="32"/>
        <v>2.263199987646658E-2</v>
      </c>
      <c r="K239">
        <f t="shared" si="33"/>
        <v>2.263199987646658E-2</v>
      </c>
      <c r="O239">
        <f t="shared" ca="1" si="34"/>
        <v>2.9862209338431832E-2</v>
      </c>
      <c r="Q239" s="2">
        <f t="shared" si="35"/>
        <v>44261.834499999881</v>
      </c>
    </row>
    <row r="240" spans="1:17" x14ac:dyDescent="0.2">
      <c r="A240" s="61" t="s">
        <v>748</v>
      </c>
      <c r="B240" s="62" t="s">
        <v>53</v>
      </c>
      <c r="C240" s="63">
        <v>59309.364399999846</v>
      </c>
      <c r="D240" s="61" t="s">
        <v>749</v>
      </c>
      <c r="E240">
        <f t="shared" si="30"/>
        <v>14140.022407077971</v>
      </c>
      <c r="F240">
        <f t="shared" si="31"/>
        <v>14140</v>
      </c>
      <c r="G240">
        <f t="shared" si="32"/>
        <v>2.9559999842604157E-2</v>
      </c>
      <c r="K240">
        <f t="shared" si="33"/>
        <v>2.9559999842604157E-2</v>
      </c>
      <c r="O240">
        <f t="shared" ca="1" si="34"/>
        <v>2.9915830201292869E-2</v>
      </c>
      <c r="Q240" s="2">
        <f t="shared" si="35"/>
        <v>44290.864399999846</v>
      </c>
    </row>
    <row r="241" spans="2:17" x14ac:dyDescent="0.2">
      <c r="B241" s="8"/>
      <c r="C241" s="13"/>
      <c r="D241" s="13"/>
      <c r="Q241" s="2"/>
    </row>
    <row r="242" spans="2:17" x14ac:dyDescent="0.2">
      <c r="B242" s="8"/>
      <c r="C242" s="13"/>
      <c r="D242" s="13"/>
      <c r="Q242" s="2"/>
    </row>
    <row r="243" spans="2:17" x14ac:dyDescent="0.2">
      <c r="B243" s="8"/>
      <c r="C243" s="13"/>
      <c r="D243" s="13"/>
      <c r="Q243" s="2"/>
    </row>
    <row r="244" spans="2:17" x14ac:dyDescent="0.2">
      <c r="B244" s="8"/>
      <c r="C244" s="13"/>
      <c r="D244" s="13"/>
      <c r="Q244" s="2"/>
    </row>
    <row r="245" spans="2:17" x14ac:dyDescent="0.2">
      <c r="B245" s="8"/>
      <c r="C245" s="13"/>
      <c r="D245" s="13"/>
      <c r="Q245" s="2"/>
    </row>
    <row r="246" spans="2:17" x14ac:dyDescent="0.2">
      <c r="B246" s="8"/>
      <c r="C246" s="13"/>
      <c r="D246" s="13"/>
      <c r="Q246" s="2"/>
    </row>
    <row r="247" spans="2:17" x14ac:dyDescent="0.2">
      <c r="B247" s="8"/>
      <c r="C247" s="13"/>
      <c r="D247" s="13"/>
      <c r="Q247" s="2"/>
    </row>
    <row r="248" spans="2:17" x14ac:dyDescent="0.2">
      <c r="B248" s="8"/>
      <c r="C248" s="13"/>
      <c r="D248" s="13"/>
      <c r="Q248" s="2"/>
    </row>
    <row r="249" spans="2:17" x14ac:dyDescent="0.2">
      <c r="B249" s="8"/>
      <c r="C249" s="13"/>
      <c r="D249" s="13"/>
      <c r="Q249" s="2"/>
    </row>
    <row r="250" spans="2:17" x14ac:dyDescent="0.2">
      <c r="B250" s="8"/>
      <c r="C250" s="13"/>
      <c r="D250" s="13"/>
      <c r="Q250" s="2"/>
    </row>
    <row r="251" spans="2:17" x14ac:dyDescent="0.2">
      <c r="B251" s="8"/>
      <c r="C251" s="13"/>
      <c r="D251" s="13"/>
      <c r="Q251" s="2"/>
    </row>
    <row r="252" spans="2:17" x14ac:dyDescent="0.2">
      <c r="B252" s="8"/>
      <c r="C252" s="13"/>
      <c r="D252" s="13"/>
      <c r="Q252" s="2"/>
    </row>
    <row r="253" spans="2:17" x14ac:dyDescent="0.2">
      <c r="B253" s="8"/>
      <c r="C253" s="13"/>
      <c r="D253" s="13"/>
      <c r="Q253" s="2"/>
    </row>
    <row r="254" spans="2:17" x14ac:dyDescent="0.2">
      <c r="B254" s="8"/>
      <c r="C254" s="13"/>
      <c r="D254" s="13"/>
      <c r="Q254" s="2"/>
    </row>
    <row r="255" spans="2:17" x14ac:dyDescent="0.2">
      <c r="B255" s="8"/>
      <c r="C255" s="13"/>
      <c r="D255" s="13"/>
      <c r="Q255" s="2"/>
    </row>
    <row r="256" spans="2:17" x14ac:dyDescent="0.2">
      <c r="B256" s="8"/>
      <c r="C256" s="13"/>
      <c r="D256" s="13"/>
      <c r="Q256" s="2"/>
    </row>
    <row r="257" spans="2:17" x14ac:dyDescent="0.2">
      <c r="B257" s="8"/>
      <c r="C257" s="13"/>
      <c r="D257" s="13"/>
      <c r="Q257" s="2"/>
    </row>
    <row r="258" spans="2:17" x14ac:dyDescent="0.2">
      <c r="B258" s="8"/>
      <c r="C258" s="13"/>
      <c r="D258" s="13"/>
      <c r="Q258" s="2"/>
    </row>
    <row r="259" spans="2:17" x14ac:dyDescent="0.2">
      <c r="B259" s="8"/>
      <c r="C259" s="13"/>
      <c r="D259" s="13"/>
      <c r="Q259" s="2"/>
    </row>
    <row r="260" spans="2:17" x14ac:dyDescent="0.2">
      <c r="B260" s="8"/>
      <c r="C260" s="13"/>
      <c r="D260" s="13"/>
      <c r="Q260" s="2"/>
    </row>
    <row r="261" spans="2:17" x14ac:dyDescent="0.2">
      <c r="B261" s="8"/>
      <c r="C261" s="13"/>
      <c r="D261" s="13"/>
      <c r="Q261" s="2"/>
    </row>
    <row r="262" spans="2:17" x14ac:dyDescent="0.2">
      <c r="B262" s="8"/>
      <c r="C262" s="13"/>
      <c r="D262" s="13"/>
      <c r="Q262" s="2"/>
    </row>
    <row r="263" spans="2:17" x14ac:dyDescent="0.2">
      <c r="B263" s="8"/>
      <c r="C263" s="13"/>
      <c r="D263" s="13"/>
      <c r="Q263" s="2"/>
    </row>
    <row r="264" spans="2:17" x14ac:dyDescent="0.2">
      <c r="B264" s="8"/>
      <c r="C264" s="13"/>
      <c r="D264" s="13"/>
      <c r="Q264" s="2"/>
    </row>
    <row r="265" spans="2:17" x14ac:dyDescent="0.2">
      <c r="B265" s="8"/>
      <c r="C265" s="13"/>
      <c r="D265" s="13"/>
      <c r="Q265" s="2"/>
    </row>
    <row r="266" spans="2:17" x14ac:dyDescent="0.2">
      <c r="B266" s="8"/>
      <c r="C266" s="13"/>
      <c r="D266" s="13"/>
      <c r="Q266" s="2"/>
    </row>
    <row r="267" spans="2:17" x14ac:dyDescent="0.2">
      <c r="B267" s="8"/>
      <c r="C267" s="13"/>
      <c r="D267" s="13"/>
      <c r="Q267" s="2"/>
    </row>
    <row r="268" spans="2:17" x14ac:dyDescent="0.2">
      <c r="B268" s="8"/>
      <c r="C268" s="13"/>
      <c r="D268" s="13"/>
      <c r="Q268" s="2"/>
    </row>
    <row r="269" spans="2:17" x14ac:dyDescent="0.2">
      <c r="B269" s="8"/>
      <c r="C269" s="13"/>
      <c r="D269" s="13"/>
      <c r="Q269" s="2"/>
    </row>
    <row r="270" spans="2:17" x14ac:dyDescent="0.2">
      <c r="B270" s="8"/>
      <c r="C270" s="13"/>
      <c r="D270" s="13"/>
      <c r="Q270" s="2"/>
    </row>
    <row r="271" spans="2:17" x14ac:dyDescent="0.2">
      <c r="B271" s="8"/>
      <c r="C271" s="13"/>
      <c r="D271" s="13"/>
      <c r="Q271" s="2"/>
    </row>
    <row r="272" spans="2:17" x14ac:dyDescent="0.2">
      <c r="B272" s="8"/>
      <c r="C272" s="13"/>
      <c r="D272" s="13"/>
      <c r="Q272" s="2"/>
    </row>
    <row r="273" spans="2:17" x14ac:dyDescent="0.2">
      <c r="B273" s="8"/>
      <c r="C273" s="13"/>
      <c r="D273" s="13"/>
      <c r="Q273" s="2"/>
    </row>
    <row r="274" spans="2:17" x14ac:dyDescent="0.2">
      <c r="B274" s="8"/>
      <c r="C274" s="13"/>
      <c r="D274" s="13"/>
      <c r="Q274" s="2"/>
    </row>
    <row r="275" spans="2:17" x14ac:dyDescent="0.2">
      <c r="B275" s="8"/>
      <c r="C275" s="13"/>
      <c r="D275" s="13"/>
      <c r="Q275" s="2"/>
    </row>
    <row r="276" spans="2:17" x14ac:dyDescent="0.2">
      <c r="B276" s="8"/>
      <c r="C276" s="13"/>
      <c r="D276" s="13"/>
      <c r="Q276" s="2"/>
    </row>
    <row r="277" spans="2:17" x14ac:dyDescent="0.2">
      <c r="B277" s="8"/>
      <c r="C277" s="13"/>
      <c r="D277" s="13"/>
      <c r="Q277" s="2"/>
    </row>
    <row r="278" spans="2:17" x14ac:dyDescent="0.2">
      <c r="B278" s="8"/>
      <c r="C278" s="13"/>
      <c r="D278" s="13"/>
      <c r="Q278" s="2"/>
    </row>
    <row r="279" spans="2:17" x14ac:dyDescent="0.2">
      <c r="B279" s="8"/>
      <c r="C279" s="13"/>
      <c r="D279" s="13"/>
      <c r="Q279" s="2"/>
    </row>
    <row r="280" spans="2:17" x14ac:dyDescent="0.2">
      <c r="B280" s="8"/>
      <c r="C280" s="13"/>
      <c r="D280" s="13"/>
      <c r="Q280" s="2"/>
    </row>
    <row r="281" spans="2:17" x14ac:dyDescent="0.2">
      <c r="B281" s="8"/>
      <c r="C281" s="13"/>
      <c r="D281" s="13"/>
      <c r="Q281" s="2"/>
    </row>
    <row r="282" spans="2:17" x14ac:dyDescent="0.2">
      <c r="B282" s="8"/>
      <c r="C282" s="13"/>
      <c r="D282" s="13"/>
      <c r="Q282" s="2"/>
    </row>
    <row r="283" spans="2:17" x14ac:dyDescent="0.2">
      <c r="B283" s="8"/>
      <c r="C283" s="13"/>
      <c r="D283" s="13"/>
      <c r="Q283" s="2"/>
    </row>
    <row r="284" spans="2:17" x14ac:dyDescent="0.2">
      <c r="B284" s="8"/>
      <c r="C284" s="13"/>
      <c r="D284" s="13"/>
      <c r="Q284" s="2"/>
    </row>
    <row r="285" spans="2:17" x14ac:dyDescent="0.2">
      <c r="B285" s="8"/>
      <c r="C285" s="13"/>
      <c r="D285" s="13"/>
      <c r="Q285" s="2"/>
    </row>
    <row r="286" spans="2:17" x14ac:dyDescent="0.2">
      <c r="B286" s="8"/>
      <c r="C286" s="13"/>
      <c r="D286" s="13"/>
      <c r="Q286" s="2"/>
    </row>
    <row r="287" spans="2:17" x14ac:dyDescent="0.2">
      <c r="B287" s="8"/>
      <c r="C287" s="13"/>
      <c r="D287" s="13"/>
      <c r="Q287" s="2"/>
    </row>
    <row r="288" spans="2:17" x14ac:dyDescent="0.2">
      <c r="B288" s="8"/>
      <c r="C288" s="13"/>
      <c r="D288" s="13"/>
      <c r="Q288" s="2"/>
    </row>
    <row r="289" spans="2:17" x14ac:dyDescent="0.2">
      <c r="B289" s="8"/>
      <c r="C289" s="13"/>
      <c r="D289" s="13"/>
      <c r="Q289" s="2"/>
    </row>
    <row r="290" spans="2:17" x14ac:dyDescent="0.2">
      <c r="B290" s="8"/>
      <c r="C290" s="13"/>
      <c r="D290" s="13"/>
      <c r="Q290" s="2"/>
    </row>
    <row r="291" spans="2:17" x14ac:dyDescent="0.2">
      <c r="B291" s="8"/>
      <c r="C291" s="13"/>
      <c r="D291" s="13"/>
      <c r="Q291" s="2"/>
    </row>
    <row r="292" spans="2:17" x14ac:dyDescent="0.2">
      <c r="B292" s="8"/>
      <c r="C292" s="13"/>
      <c r="D292" s="13"/>
      <c r="Q292" s="2"/>
    </row>
    <row r="293" spans="2:17" x14ac:dyDescent="0.2">
      <c r="B293" s="8"/>
      <c r="C293" s="13"/>
      <c r="D293" s="13"/>
      <c r="Q293" s="2"/>
    </row>
    <row r="294" spans="2:17" x14ac:dyDescent="0.2">
      <c r="B294" s="8"/>
      <c r="C294" s="13"/>
      <c r="D294" s="13"/>
      <c r="Q294" s="2"/>
    </row>
    <row r="295" spans="2:17" x14ac:dyDescent="0.2">
      <c r="B295" s="8"/>
      <c r="C295" s="13"/>
      <c r="D295" s="13"/>
      <c r="Q295" s="2"/>
    </row>
    <row r="296" spans="2:17" x14ac:dyDescent="0.2">
      <c r="B296" s="8"/>
      <c r="C296" s="13"/>
      <c r="D296" s="13"/>
      <c r="Q296" s="2"/>
    </row>
    <row r="297" spans="2:17" x14ac:dyDescent="0.2">
      <c r="B297" s="8"/>
      <c r="C297" s="13"/>
      <c r="D297" s="13"/>
      <c r="Q297" s="2"/>
    </row>
    <row r="298" spans="2:17" x14ac:dyDescent="0.2">
      <c r="B298" s="8"/>
      <c r="C298" s="13"/>
      <c r="D298" s="13"/>
      <c r="Q298" s="2"/>
    </row>
    <row r="299" spans="2:17" x14ac:dyDescent="0.2">
      <c r="B299" s="8"/>
      <c r="C299" s="13"/>
      <c r="D299" s="13"/>
      <c r="Q299" s="2"/>
    </row>
    <row r="300" spans="2:17" x14ac:dyDescent="0.2">
      <c r="B300" s="8"/>
      <c r="C300" s="13"/>
      <c r="D300" s="13"/>
      <c r="Q300" s="2"/>
    </row>
    <row r="301" spans="2:17" x14ac:dyDescent="0.2">
      <c r="B301" s="8"/>
      <c r="C301" s="13"/>
      <c r="D301" s="13"/>
      <c r="Q301" s="2"/>
    </row>
    <row r="302" spans="2:17" x14ac:dyDescent="0.2">
      <c r="B302" s="8"/>
      <c r="C302" s="13"/>
      <c r="D302" s="13"/>
      <c r="Q302" s="2"/>
    </row>
    <row r="303" spans="2:17" x14ac:dyDescent="0.2">
      <c r="B303" s="8"/>
      <c r="C303" s="13"/>
      <c r="D303" s="13"/>
      <c r="Q303" s="2"/>
    </row>
    <row r="304" spans="2:17" x14ac:dyDescent="0.2">
      <c r="B304" s="8"/>
      <c r="C304" s="13"/>
      <c r="D304" s="13"/>
      <c r="Q304" s="2"/>
    </row>
    <row r="305" spans="2:17" x14ac:dyDescent="0.2">
      <c r="B305" s="8"/>
      <c r="C305" s="13"/>
      <c r="D305" s="13"/>
      <c r="Q305" s="2"/>
    </row>
    <row r="306" spans="2:17" x14ac:dyDescent="0.2">
      <c r="B306" s="8"/>
      <c r="C306" s="13"/>
      <c r="D306" s="13"/>
      <c r="Q306" s="2"/>
    </row>
    <row r="307" spans="2:17" x14ac:dyDescent="0.2">
      <c r="B307" s="8"/>
      <c r="C307" s="13"/>
      <c r="D307" s="13"/>
      <c r="Q307" s="2"/>
    </row>
    <row r="308" spans="2:17" x14ac:dyDescent="0.2">
      <c r="B308" s="8"/>
      <c r="C308" s="13"/>
      <c r="D308" s="13"/>
      <c r="Q308" s="2"/>
    </row>
    <row r="309" spans="2:17" x14ac:dyDescent="0.2">
      <c r="B309" s="8"/>
      <c r="C309" s="13"/>
      <c r="D309" s="13"/>
      <c r="Q309" s="2"/>
    </row>
    <row r="310" spans="2:17" x14ac:dyDescent="0.2">
      <c r="B310" s="8"/>
      <c r="C310" s="13"/>
      <c r="D310" s="13"/>
      <c r="Q310" s="2"/>
    </row>
    <row r="311" spans="2:17" x14ac:dyDescent="0.2">
      <c r="B311" s="8"/>
      <c r="C311" s="13"/>
      <c r="D311" s="13"/>
      <c r="Q311" s="2"/>
    </row>
    <row r="312" spans="2:17" x14ac:dyDescent="0.2">
      <c r="B312" s="8"/>
      <c r="C312" s="13"/>
      <c r="D312" s="13"/>
      <c r="Q312" s="2"/>
    </row>
    <row r="313" spans="2:17" x14ac:dyDescent="0.2">
      <c r="B313" s="8"/>
      <c r="C313" s="13"/>
      <c r="D313" s="13"/>
      <c r="Q313" s="2"/>
    </row>
    <row r="314" spans="2:17" x14ac:dyDescent="0.2">
      <c r="B314" s="8"/>
      <c r="C314" s="13"/>
      <c r="D314" s="13"/>
      <c r="Q314" s="2"/>
    </row>
    <row r="315" spans="2:17" x14ac:dyDescent="0.2">
      <c r="B315" s="8"/>
      <c r="C315" s="13"/>
      <c r="D315" s="13"/>
      <c r="Q315" s="2"/>
    </row>
    <row r="316" spans="2:17" x14ac:dyDescent="0.2">
      <c r="B316" s="8"/>
      <c r="C316" s="13"/>
      <c r="D316" s="13"/>
      <c r="Q316" s="2"/>
    </row>
    <row r="317" spans="2:17" x14ac:dyDescent="0.2">
      <c r="B317" s="8"/>
      <c r="C317" s="13"/>
      <c r="D317" s="13"/>
      <c r="Q317" s="2"/>
    </row>
    <row r="318" spans="2:17" x14ac:dyDescent="0.2">
      <c r="B318" s="8"/>
      <c r="C318" s="13"/>
      <c r="D318" s="13"/>
      <c r="Q318" s="2"/>
    </row>
    <row r="319" spans="2:17" x14ac:dyDescent="0.2">
      <c r="B319" s="8"/>
      <c r="C319" s="13"/>
      <c r="D319" s="13"/>
      <c r="Q319" s="2"/>
    </row>
    <row r="320" spans="2:17" x14ac:dyDescent="0.2">
      <c r="B320" s="8"/>
      <c r="C320" s="13"/>
      <c r="D320" s="13"/>
      <c r="Q320" s="2"/>
    </row>
    <row r="321" spans="2:17" x14ac:dyDescent="0.2">
      <c r="B321" s="8"/>
      <c r="C321" s="13"/>
      <c r="D321" s="13"/>
      <c r="Q321" s="2"/>
    </row>
    <row r="322" spans="2:17" x14ac:dyDescent="0.2">
      <c r="B322" s="8"/>
      <c r="C322" s="13"/>
      <c r="D322" s="13"/>
      <c r="Q322" s="2"/>
    </row>
    <row r="323" spans="2:17" x14ac:dyDescent="0.2">
      <c r="B323" s="8"/>
      <c r="C323" s="13"/>
      <c r="D323" s="13"/>
      <c r="Q323" s="2"/>
    </row>
    <row r="324" spans="2:17" x14ac:dyDescent="0.2">
      <c r="B324" s="8"/>
      <c r="C324" s="13"/>
      <c r="D324" s="13"/>
      <c r="Q324" s="2"/>
    </row>
    <row r="325" spans="2:17" x14ac:dyDescent="0.2">
      <c r="B325" s="8"/>
      <c r="C325" s="13"/>
      <c r="D325" s="13"/>
      <c r="Q325" s="2"/>
    </row>
    <row r="326" spans="2:17" x14ac:dyDescent="0.2">
      <c r="B326" s="8"/>
      <c r="C326" s="13"/>
      <c r="D326" s="13"/>
      <c r="Q326" s="2"/>
    </row>
    <row r="327" spans="2:17" x14ac:dyDescent="0.2">
      <c r="B327" s="8"/>
      <c r="C327" s="13"/>
      <c r="D327" s="13"/>
      <c r="Q327" s="2"/>
    </row>
    <row r="328" spans="2:17" x14ac:dyDescent="0.2">
      <c r="B328" s="8"/>
      <c r="C328" s="13"/>
      <c r="D328" s="13"/>
      <c r="Q328" s="2"/>
    </row>
    <row r="329" spans="2:17" x14ac:dyDescent="0.2">
      <c r="B329" s="8"/>
      <c r="C329" s="13"/>
      <c r="D329" s="13"/>
      <c r="Q329" s="2"/>
    </row>
    <row r="330" spans="2:17" x14ac:dyDescent="0.2">
      <c r="B330" s="8"/>
      <c r="C330" s="13"/>
      <c r="D330" s="13"/>
      <c r="Q330" s="2"/>
    </row>
    <row r="331" spans="2:17" x14ac:dyDescent="0.2">
      <c r="B331" s="8"/>
      <c r="C331" s="13"/>
      <c r="D331" s="13"/>
      <c r="Q331" s="2"/>
    </row>
    <row r="332" spans="2:17" x14ac:dyDescent="0.2">
      <c r="B332" s="8"/>
      <c r="C332" s="13"/>
      <c r="D332" s="13"/>
      <c r="Q332" s="2"/>
    </row>
    <row r="333" spans="2:17" x14ac:dyDescent="0.2">
      <c r="B333" s="8"/>
      <c r="C333" s="13"/>
      <c r="D333" s="13"/>
      <c r="Q333" s="2"/>
    </row>
    <row r="334" spans="2:17" x14ac:dyDescent="0.2">
      <c r="B334" s="8"/>
      <c r="C334" s="13"/>
      <c r="D334" s="13"/>
      <c r="Q334" s="2"/>
    </row>
    <row r="335" spans="2:17" x14ac:dyDescent="0.2">
      <c r="B335" s="8"/>
      <c r="C335" s="13"/>
      <c r="D335" s="13"/>
      <c r="Q335" s="2"/>
    </row>
    <row r="336" spans="2:17" x14ac:dyDescent="0.2">
      <c r="B336" s="8"/>
      <c r="C336" s="13"/>
      <c r="D336" s="13"/>
      <c r="Q336" s="2"/>
    </row>
    <row r="337" spans="2:17" x14ac:dyDescent="0.2">
      <c r="B337" s="8"/>
      <c r="C337" s="13"/>
      <c r="D337" s="13"/>
      <c r="Q337" s="2"/>
    </row>
    <row r="338" spans="2:17" x14ac:dyDescent="0.2">
      <c r="B338" s="8"/>
      <c r="C338" s="13"/>
      <c r="D338" s="13"/>
      <c r="Q338" s="2"/>
    </row>
    <row r="339" spans="2:17" x14ac:dyDescent="0.2">
      <c r="B339" s="8"/>
      <c r="C339" s="13"/>
      <c r="D339" s="13"/>
      <c r="Q339" s="2"/>
    </row>
    <row r="340" spans="2:17" x14ac:dyDescent="0.2">
      <c r="B340" s="8"/>
      <c r="C340" s="13"/>
      <c r="D340" s="13"/>
      <c r="Q340" s="2"/>
    </row>
    <row r="341" spans="2:17" x14ac:dyDescent="0.2">
      <c r="B341" s="8"/>
      <c r="C341" s="13"/>
      <c r="D341" s="13"/>
      <c r="Q341" s="2"/>
    </row>
    <row r="342" spans="2:17" x14ac:dyDescent="0.2">
      <c r="B342" s="8"/>
      <c r="C342" s="13"/>
      <c r="D342" s="13"/>
      <c r="Q342" s="2"/>
    </row>
    <row r="343" spans="2:17" x14ac:dyDescent="0.2">
      <c r="B343" s="8"/>
      <c r="C343" s="13"/>
      <c r="D343" s="13"/>
      <c r="Q343" s="2"/>
    </row>
    <row r="344" spans="2:17" x14ac:dyDescent="0.2">
      <c r="B344" s="8"/>
      <c r="C344" s="13"/>
      <c r="D344" s="13"/>
      <c r="Q344" s="2"/>
    </row>
    <row r="345" spans="2:17" x14ac:dyDescent="0.2">
      <c r="B345" s="8"/>
      <c r="C345" s="13"/>
      <c r="D345" s="13"/>
      <c r="Q345" s="2"/>
    </row>
    <row r="346" spans="2:17" x14ac:dyDescent="0.2">
      <c r="B346" s="8"/>
      <c r="C346" s="13"/>
      <c r="D346" s="13"/>
      <c r="Q346" s="2"/>
    </row>
    <row r="347" spans="2:17" x14ac:dyDescent="0.2">
      <c r="B347" s="8"/>
      <c r="C347" s="13"/>
      <c r="D347" s="13"/>
      <c r="Q347" s="2"/>
    </row>
    <row r="348" spans="2:17" x14ac:dyDescent="0.2">
      <c r="B348" s="8"/>
      <c r="C348" s="13"/>
      <c r="D348" s="13"/>
      <c r="Q348" s="2"/>
    </row>
    <row r="349" spans="2:17" x14ac:dyDescent="0.2">
      <c r="B349" s="8"/>
      <c r="C349" s="13"/>
      <c r="D349" s="13"/>
      <c r="Q349" s="2"/>
    </row>
    <row r="350" spans="2:17" x14ac:dyDescent="0.2">
      <c r="B350" s="8"/>
      <c r="C350" s="13"/>
      <c r="D350" s="13"/>
      <c r="Q350" s="2"/>
    </row>
    <row r="351" spans="2:17" x14ac:dyDescent="0.2">
      <c r="B351" s="8"/>
      <c r="C351" s="13"/>
      <c r="D351" s="13"/>
      <c r="Q351" s="2"/>
    </row>
    <row r="352" spans="2:17" x14ac:dyDescent="0.2">
      <c r="B352" s="8"/>
      <c r="C352" s="13"/>
      <c r="D352" s="13"/>
      <c r="Q352" s="2"/>
    </row>
    <row r="353" spans="2:17" x14ac:dyDescent="0.2">
      <c r="B353" s="8"/>
      <c r="C353" s="13"/>
      <c r="D353" s="13"/>
      <c r="Q353" s="2"/>
    </row>
    <row r="354" spans="2:17" x14ac:dyDescent="0.2">
      <c r="B354" s="8"/>
      <c r="C354" s="13"/>
      <c r="D354" s="13"/>
      <c r="Q354" s="2"/>
    </row>
    <row r="355" spans="2:17" x14ac:dyDescent="0.2">
      <c r="B355" s="8"/>
      <c r="C355" s="13"/>
      <c r="D355" s="13"/>
    </row>
    <row r="356" spans="2:17" x14ac:dyDescent="0.2">
      <c r="B356" s="8"/>
      <c r="C356" s="13"/>
      <c r="D356" s="13"/>
    </row>
    <row r="357" spans="2:17" x14ac:dyDescent="0.2">
      <c r="B357" s="8"/>
      <c r="C357" s="13"/>
      <c r="D357" s="13"/>
    </row>
    <row r="358" spans="2:17" x14ac:dyDescent="0.2">
      <c r="B358" s="8"/>
      <c r="C358" s="13"/>
      <c r="D358" s="13"/>
    </row>
    <row r="359" spans="2:17" x14ac:dyDescent="0.2">
      <c r="B359" s="8"/>
      <c r="C359" s="13"/>
      <c r="D359" s="13"/>
    </row>
    <row r="360" spans="2:17" x14ac:dyDescent="0.2">
      <c r="B360" s="8"/>
      <c r="C360" s="13"/>
      <c r="D360" s="13"/>
    </row>
    <row r="361" spans="2:17" x14ac:dyDescent="0.2">
      <c r="B361" s="8"/>
      <c r="C361" s="13"/>
      <c r="D361" s="13"/>
    </row>
    <row r="362" spans="2:17" x14ac:dyDescent="0.2">
      <c r="B362" s="8"/>
      <c r="C362" s="13"/>
      <c r="D362" s="13"/>
    </row>
    <row r="363" spans="2:17" x14ac:dyDescent="0.2">
      <c r="B363" s="8"/>
      <c r="C363" s="13"/>
      <c r="D363" s="13"/>
    </row>
    <row r="364" spans="2:17" x14ac:dyDescent="0.2">
      <c r="B364" s="8"/>
      <c r="C364" s="13"/>
      <c r="D364" s="13"/>
    </row>
    <row r="365" spans="2:17" x14ac:dyDescent="0.2">
      <c r="B365" s="8"/>
      <c r="C365" s="13"/>
      <c r="D365" s="13"/>
    </row>
    <row r="366" spans="2:17" x14ac:dyDescent="0.2">
      <c r="B366" s="8"/>
      <c r="C366" s="13"/>
      <c r="D366" s="13"/>
    </row>
    <row r="367" spans="2:17" x14ac:dyDescent="0.2">
      <c r="B367" s="8"/>
      <c r="C367" s="13"/>
      <c r="D367" s="13"/>
    </row>
    <row r="368" spans="2:17" x14ac:dyDescent="0.2">
      <c r="B368" s="8"/>
      <c r="C368" s="13"/>
      <c r="D368" s="13"/>
    </row>
    <row r="369" spans="2:4" x14ac:dyDescent="0.2">
      <c r="B369" s="8"/>
      <c r="C369" s="13"/>
      <c r="D369" s="13"/>
    </row>
    <row r="370" spans="2:4" x14ac:dyDescent="0.2">
      <c r="B370" s="8"/>
      <c r="C370" s="13"/>
      <c r="D370" s="13"/>
    </row>
    <row r="371" spans="2:4" x14ac:dyDescent="0.2">
      <c r="B371" s="8"/>
      <c r="C371" s="13"/>
      <c r="D371" s="13"/>
    </row>
    <row r="372" spans="2:4" x14ac:dyDescent="0.2">
      <c r="B372" s="8"/>
      <c r="C372" s="13"/>
      <c r="D372" s="13"/>
    </row>
    <row r="373" spans="2:4" x14ac:dyDescent="0.2">
      <c r="B373" s="8"/>
      <c r="C373" s="13"/>
      <c r="D373" s="13"/>
    </row>
    <row r="374" spans="2:4" x14ac:dyDescent="0.2">
      <c r="B374" s="8"/>
      <c r="C374" s="13"/>
      <c r="D374" s="13"/>
    </row>
    <row r="375" spans="2:4" x14ac:dyDescent="0.2">
      <c r="B375" s="8"/>
      <c r="C375" s="13"/>
      <c r="D375" s="13"/>
    </row>
    <row r="376" spans="2:4" x14ac:dyDescent="0.2">
      <c r="B376" s="8"/>
      <c r="C376" s="13"/>
      <c r="D376" s="13"/>
    </row>
    <row r="377" spans="2:4" x14ac:dyDescent="0.2">
      <c r="B377" s="8"/>
      <c r="C377" s="13"/>
      <c r="D377" s="13"/>
    </row>
    <row r="378" spans="2:4" x14ac:dyDescent="0.2">
      <c r="B378" s="8"/>
      <c r="C378" s="13"/>
      <c r="D378" s="13"/>
    </row>
    <row r="379" spans="2:4" x14ac:dyDescent="0.2">
      <c r="B379" s="8"/>
      <c r="C379" s="13"/>
      <c r="D379" s="13"/>
    </row>
    <row r="380" spans="2:4" x14ac:dyDescent="0.2">
      <c r="B380" s="8"/>
      <c r="C380" s="13"/>
      <c r="D380" s="13"/>
    </row>
    <row r="381" spans="2:4" x14ac:dyDescent="0.2">
      <c r="B381" s="8"/>
      <c r="C381" s="13"/>
      <c r="D381" s="13"/>
    </row>
    <row r="382" spans="2:4" x14ac:dyDescent="0.2">
      <c r="B382" s="8"/>
      <c r="C382" s="13"/>
      <c r="D382" s="13"/>
    </row>
    <row r="383" spans="2:4" x14ac:dyDescent="0.2">
      <c r="B383" s="8"/>
      <c r="C383" s="13"/>
      <c r="D383" s="13"/>
    </row>
    <row r="384" spans="2:4" x14ac:dyDescent="0.2">
      <c r="B384" s="8"/>
      <c r="C384" s="13"/>
      <c r="D384" s="13"/>
    </row>
    <row r="385" spans="2:4" x14ac:dyDescent="0.2">
      <c r="B385" s="8"/>
      <c r="C385" s="13"/>
      <c r="D385" s="13"/>
    </row>
    <row r="386" spans="2:4" x14ac:dyDescent="0.2">
      <c r="B386" s="8"/>
      <c r="C386" s="13"/>
      <c r="D386" s="13"/>
    </row>
    <row r="387" spans="2:4" x14ac:dyDescent="0.2">
      <c r="B387" s="8"/>
      <c r="C387" s="13"/>
      <c r="D387" s="13"/>
    </row>
    <row r="388" spans="2:4" x14ac:dyDescent="0.2">
      <c r="B388" s="8"/>
      <c r="C388" s="13"/>
      <c r="D388" s="13"/>
    </row>
    <row r="389" spans="2:4" x14ac:dyDescent="0.2">
      <c r="B389" s="8"/>
      <c r="C389" s="13"/>
      <c r="D389" s="13"/>
    </row>
    <row r="390" spans="2:4" x14ac:dyDescent="0.2">
      <c r="B390" s="8"/>
      <c r="C390" s="13"/>
      <c r="D390" s="13"/>
    </row>
    <row r="391" spans="2:4" x14ac:dyDescent="0.2">
      <c r="B391" s="8"/>
      <c r="C391" s="13"/>
      <c r="D391" s="13"/>
    </row>
    <row r="392" spans="2:4" x14ac:dyDescent="0.2">
      <c r="B392" s="8"/>
      <c r="C392" s="13"/>
      <c r="D392" s="13"/>
    </row>
    <row r="393" spans="2:4" x14ac:dyDescent="0.2">
      <c r="B393" s="8"/>
      <c r="C393" s="13"/>
      <c r="D393" s="13"/>
    </row>
    <row r="394" spans="2:4" x14ac:dyDescent="0.2">
      <c r="B394" s="8"/>
      <c r="C394" s="13"/>
      <c r="D394" s="13"/>
    </row>
    <row r="395" spans="2:4" x14ac:dyDescent="0.2">
      <c r="B395" s="8"/>
      <c r="C395" s="13"/>
      <c r="D395" s="13"/>
    </row>
    <row r="396" spans="2:4" x14ac:dyDescent="0.2">
      <c r="B396" s="8"/>
      <c r="C396" s="13"/>
      <c r="D396" s="13"/>
    </row>
    <row r="397" spans="2:4" x14ac:dyDescent="0.2">
      <c r="B397" s="8"/>
      <c r="C397" s="13"/>
      <c r="D397" s="13"/>
    </row>
    <row r="398" spans="2:4" x14ac:dyDescent="0.2">
      <c r="B398" s="8"/>
      <c r="C398" s="13"/>
      <c r="D398" s="13"/>
    </row>
    <row r="399" spans="2:4" x14ac:dyDescent="0.2">
      <c r="B399" s="8"/>
      <c r="C399" s="13"/>
      <c r="D399" s="13"/>
    </row>
    <row r="400" spans="2:4" x14ac:dyDescent="0.2">
      <c r="B400" s="8"/>
      <c r="C400" s="13"/>
      <c r="D400" s="13"/>
    </row>
    <row r="401" spans="2:4" x14ac:dyDescent="0.2">
      <c r="B401" s="8"/>
      <c r="C401" s="13"/>
      <c r="D401" s="13"/>
    </row>
    <row r="402" spans="2:4" x14ac:dyDescent="0.2">
      <c r="B402" s="8"/>
      <c r="C402" s="13"/>
      <c r="D402" s="13"/>
    </row>
    <row r="403" spans="2:4" x14ac:dyDescent="0.2">
      <c r="B403" s="8"/>
      <c r="C403" s="13"/>
      <c r="D403" s="13"/>
    </row>
    <row r="404" spans="2:4" x14ac:dyDescent="0.2">
      <c r="B404" s="8"/>
      <c r="C404" s="13"/>
      <c r="D404" s="13"/>
    </row>
    <row r="405" spans="2:4" x14ac:dyDescent="0.2">
      <c r="B405" s="8"/>
      <c r="C405" s="13"/>
      <c r="D405" s="13"/>
    </row>
    <row r="406" spans="2:4" x14ac:dyDescent="0.2">
      <c r="B406" s="8"/>
      <c r="C406" s="13"/>
      <c r="D406" s="13"/>
    </row>
    <row r="407" spans="2:4" x14ac:dyDescent="0.2">
      <c r="B407" s="8"/>
      <c r="C407" s="13"/>
      <c r="D407" s="13"/>
    </row>
    <row r="408" spans="2:4" x14ac:dyDescent="0.2">
      <c r="B408" s="8"/>
      <c r="C408" s="13"/>
      <c r="D408" s="13"/>
    </row>
    <row r="409" spans="2:4" x14ac:dyDescent="0.2">
      <c r="B409" s="8"/>
      <c r="C409" s="13"/>
      <c r="D409" s="13"/>
    </row>
    <row r="410" spans="2:4" x14ac:dyDescent="0.2">
      <c r="B410" s="8"/>
      <c r="C410" s="13"/>
      <c r="D410" s="13"/>
    </row>
    <row r="411" spans="2:4" x14ac:dyDescent="0.2">
      <c r="B411" s="8"/>
      <c r="C411" s="13"/>
      <c r="D411" s="13"/>
    </row>
    <row r="412" spans="2:4" x14ac:dyDescent="0.2">
      <c r="B412" s="8"/>
      <c r="C412" s="13"/>
      <c r="D412" s="13"/>
    </row>
    <row r="413" spans="2:4" x14ac:dyDescent="0.2">
      <c r="B413" s="8"/>
      <c r="C413" s="13"/>
      <c r="D413" s="13"/>
    </row>
    <row r="414" spans="2:4" x14ac:dyDescent="0.2">
      <c r="B414" s="8"/>
      <c r="C414" s="13"/>
      <c r="D414" s="13"/>
    </row>
    <row r="415" spans="2:4" x14ac:dyDescent="0.2">
      <c r="B415" s="8"/>
      <c r="C415" s="13"/>
      <c r="D415" s="13"/>
    </row>
    <row r="416" spans="2:4" x14ac:dyDescent="0.2">
      <c r="B416" s="8"/>
      <c r="C416" s="13"/>
      <c r="D416" s="13"/>
    </row>
    <row r="417" spans="2:4" x14ac:dyDescent="0.2">
      <c r="B417" s="8"/>
      <c r="C417" s="13"/>
      <c r="D417" s="13"/>
    </row>
    <row r="418" spans="2:4" x14ac:dyDescent="0.2">
      <c r="B418" s="8"/>
      <c r="C418" s="13"/>
      <c r="D418" s="13"/>
    </row>
    <row r="419" spans="2:4" x14ac:dyDescent="0.2">
      <c r="B419" s="8"/>
      <c r="C419" s="13"/>
      <c r="D419" s="13"/>
    </row>
    <row r="420" spans="2:4" x14ac:dyDescent="0.2">
      <c r="B420" s="8"/>
      <c r="C420" s="13"/>
      <c r="D420" s="13"/>
    </row>
    <row r="421" spans="2:4" x14ac:dyDescent="0.2">
      <c r="B421" s="8"/>
      <c r="C421" s="13"/>
      <c r="D421" s="13"/>
    </row>
    <row r="422" spans="2:4" x14ac:dyDescent="0.2">
      <c r="B422" s="8"/>
      <c r="C422" s="13"/>
      <c r="D422" s="13"/>
    </row>
    <row r="423" spans="2:4" x14ac:dyDescent="0.2">
      <c r="B423" s="8"/>
      <c r="C423" s="13"/>
      <c r="D423" s="13"/>
    </row>
    <row r="424" spans="2:4" x14ac:dyDescent="0.2">
      <c r="B424" s="8"/>
      <c r="C424" s="13"/>
      <c r="D424" s="13"/>
    </row>
    <row r="425" spans="2:4" x14ac:dyDescent="0.2">
      <c r="B425" s="8"/>
      <c r="C425" s="13"/>
      <c r="D425" s="13"/>
    </row>
    <row r="426" spans="2:4" x14ac:dyDescent="0.2">
      <c r="B426" s="8"/>
      <c r="C426" s="13"/>
      <c r="D426" s="13"/>
    </row>
    <row r="427" spans="2:4" x14ac:dyDescent="0.2">
      <c r="B427" s="8"/>
      <c r="C427" s="13"/>
      <c r="D427" s="13"/>
    </row>
    <row r="428" spans="2:4" x14ac:dyDescent="0.2">
      <c r="B428" s="8"/>
      <c r="C428" s="13"/>
      <c r="D428" s="13"/>
    </row>
    <row r="429" spans="2:4" x14ac:dyDescent="0.2">
      <c r="B429" s="8"/>
      <c r="C429" s="13"/>
      <c r="D429" s="13"/>
    </row>
    <row r="430" spans="2:4" x14ac:dyDescent="0.2">
      <c r="B430" s="8"/>
      <c r="C430" s="13"/>
      <c r="D430" s="13"/>
    </row>
    <row r="431" spans="2:4" x14ac:dyDescent="0.2">
      <c r="B431" s="8"/>
      <c r="C431" s="13"/>
      <c r="D431" s="13"/>
    </row>
    <row r="432" spans="2:4" x14ac:dyDescent="0.2">
      <c r="B432" s="8"/>
      <c r="C432" s="13"/>
      <c r="D432" s="13"/>
    </row>
    <row r="433" spans="2:4" x14ac:dyDescent="0.2">
      <c r="B433" s="8"/>
      <c r="C433" s="13"/>
      <c r="D433" s="13"/>
    </row>
    <row r="434" spans="2:4" x14ac:dyDescent="0.2">
      <c r="B434" s="8"/>
      <c r="C434" s="13"/>
      <c r="D434" s="13"/>
    </row>
    <row r="435" spans="2:4" x14ac:dyDescent="0.2">
      <c r="B435" s="8"/>
      <c r="C435" s="13"/>
      <c r="D435" s="13"/>
    </row>
    <row r="436" spans="2:4" x14ac:dyDescent="0.2">
      <c r="B436" s="8"/>
      <c r="C436" s="13"/>
      <c r="D436" s="13"/>
    </row>
    <row r="437" spans="2:4" x14ac:dyDescent="0.2">
      <c r="B437" s="8"/>
      <c r="C437" s="13"/>
      <c r="D437" s="13"/>
    </row>
    <row r="438" spans="2:4" x14ac:dyDescent="0.2">
      <c r="B438" s="8"/>
      <c r="C438" s="13"/>
      <c r="D438" s="13"/>
    </row>
    <row r="439" spans="2:4" x14ac:dyDescent="0.2">
      <c r="B439" s="8"/>
      <c r="C439" s="13"/>
      <c r="D439" s="13"/>
    </row>
    <row r="440" spans="2:4" x14ac:dyDescent="0.2">
      <c r="B440" s="8"/>
      <c r="C440" s="13"/>
      <c r="D440" s="13"/>
    </row>
    <row r="441" spans="2:4" x14ac:dyDescent="0.2">
      <c r="B441" s="8"/>
      <c r="C441" s="13"/>
      <c r="D441" s="13"/>
    </row>
    <row r="442" spans="2:4" x14ac:dyDescent="0.2">
      <c r="B442" s="8"/>
      <c r="C442" s="13"/>
      <c r="D442" s="13"/>
    </row>
    <row r="443" spans="2:4" x14ac:dyDescent="0.2">
      <c r="B443" s="8"/>
      <c r="C443" s="13"/>
      <c r="D443" s="13"/>
    </row>
    <row r="444" spans="2:4" x14ac:dyDescent="0.2">
      <c r="B444" s="8"/>
      <c r="C444" s="13"/>
      <c r="D444" s="13"/>
    </row>
    <row r="445" spans="2:4" x14ac:dyDescent="0.2">
      <c r="B445" s="8"/>
      <c r="C445" s="13"/>
      <c r="D445" s="13"/>
    </row>
    <row r="446" spans="2:4" x14ac:dyDescent="0.2">
      <c r="B446" s="8"/>
      <c r="C446" s="13"/>
      <c r="D446" s="13"/>
    </row>
    <row r="447" spans="2:4" x14ac:dyDescent="0.2">
      <c r="B447" s="8"/>
      <c r="C447" s="13"/>
      <c r="D447" s="13"/>
    </row>
    <row r="448" spans="2:4" x14ac:dyDescent="0.2">
      <c r="B448" s="8"/>
      <c r="C448" s="13"/>
      <c r="D448" s="13"/>
    </row>
    <row r="449" spans="2:4" x14ac:dyDescent="0.2">
      <c r="B449" s="8"/>
      <c r="C449" s="13"/>
      <c r="D449" s="13"/>
    </row>
    <row r="450" spans="2:4" x14ac:dyDescent="0.2">
      <c r="B450" s="8"/>
      <c r="C450" s="13"/>
      <c r="D450" s="13"/>
    </row>
    <row r="451" spans="2:4" x14ac:dyDescent="0.2">
      <c r="B451" s="8"/>
      <c r="C451" s="13"/>
      <c r="D451" s="13"/>
    </row>
    <row r="452" spans="2:4" x14ac:dyDescent="0.2">
      <c r="B452" s="8"/>
      <c r="C452" s="13"/>
      <c r="D452" s="13"/>
    </row>
    <row r="453" spans="2:4" x14ac:dyDescent="0.2">
      <c r="B453" s="8"/>
      <c r="C453" s="13"/>
      <c r="D453" s="13"/>
    </row>
    <row r="454" spans="2:4" x14ac:dyDescent="0.2">
      <c r="B454" s="8"/>
      <c r="C454" s="13"/>
      <c r="D454" s="13"/>
    </row>
    <row r="455" spans="2:4" x14ac:dyDescent="0.2">
      <c r="B455" s="8"/>
      <c r="C455" s="13"/>
      <c r="D455" s="13"/>
    </row>
    <row r="456" spans="2:4" x14ac:dyDescent="0.2">
      <c r="B456" s="8"/>
      <c r="C456" s="13"/>
      <c r="D456" s="13"/>
    </row>
    <row r="457" spans="2:4" x14ac:dyDescent="0.2">
      <c r="B457" s="8"/>
      <c r="C457" s="13"/>
      <c r="D457" s="13"/>
    </row>
    <row r="458" spans="2:4" x14ac:dyDescent="0.2">
      <c r="B458" s="8"/>
      <c r="C458" s="13"/>
      <c r="D458" s="13"/>
    </row>
    <row r="459" spans="2:4" x14ac:dyDescent="0.2">
      <c r="B459" s="8"/>
      <c r="C459" s="13"/>
      <c r="D459" s="13"/>
    </row>
    <row r="460" spans="2:4" x14ac:dyDescent="0.2">
      <c r="B460" s="8"/>
      <c r="C460" s="13"/>
      <c r="D460" s="13"/>
    </row>
    <row r="461" spans="2:4" x14ac:dyDescent="0.2">
      <c r="B461" s="8"/>
      <c r="C461" s="13"/>
      <c r="D461" s="13"/>
    </row>
    <row r="462" spans="2:4" x14ac:dyDescent="0.2">
      <c r="B462" s="8"/>
      <c r="C462" s="13"/>
      <c r="D462" s="13"/>
    </row>
    <row r="463" spans="2:4" x14ac:dyDescent="0.2">
      <c r="B463" s="8"/>
      <c r="C463" s="13"/>
      <c r="D463" s="13"/>
    </row>
    <row r="464" spans="2:4" x14ac:dyDescent="0.2">
      <c r="B464" s="8"/>
      <c r="C464" s="13"/>
      <c r="D464" s="13"/>
    </row>
    <row r="465" spans="3:4" x14ac:dyDescent="0.2">
      <c r="C465" s="13"/>
      <c r="D465" s="13"/>
    </row>
    <row r="466" spans="3:4" x14ac:dyDescent="0.2">
      <c r="C466" s="13"/>
      <c r="D466" s="13"/>
    </row>
    <row r="467" spans="3:4" x14ac:dyDescent="0.2">
      <c r="C467" s="13"/>
      <c r="D467" s="13"/>
    </row>
    <row r="468" spans="3:4" x14ac:dyDescent="0.2">
      <c r="C468" s="13"/>
      <c r="D468" s="13"/>
    </row>
    <row r="469" spans="3:4" x14ac:dyDescent="0.2">
      <c r="C469" s="13"/>
      <c r="D469" s="13"/>
    </row>
    <row r="470" spans="3:4" x14ac:dyDescent="0.2">
      <c r="C470" s="13"/>
      <c r="D470" s="13"/>
    </row>
    <row r="471" spans="3:4" x14ac:dyDescent="0.2">
      <c r="C471" s="13"/>
      <c r="D471" s="13"/>
    </row>
    <row r="472" spans="3:4" x14ac:dyDescent="0.2">
      <c r="C472" s="13"/>
      <c r="D472" s="13"/>
    </row>
    <row r="473" spans="3:4" x14ac:dyDescent="0.2">
      <c r="C473" s="13"/>
      <c r="D473" s="13"/>
    </row>
    <row r="474" spans="3:4" x14ac:dyDescent="0.2">
      <c r="C474" s="13"/>
      <c r="D474" s="13"/>
    </row>
    <row r="475" spans="3:4" x14ac:dyDescent="0.2">
      <c r="C475" s="13"/>
      <c r="D475" s="13"/>
    </row>
    <row r="476" spans="3:4" x14ac:dyDescent="0.2">
      <c r="C476" s="13"/>
      <c r="D476" s="13"/>
    </row>
    <row r="477" spans="3:4" x14ac:dyDescent="0.2">
      <c r="C477" s="13"/>
      <c r="D477" s="13"/>
    </row>
    <row r="478" spans="3:4" x14ac:dyDescent="0.2">
      <c r="C478" s="13"/>
      <c r="D478" s="13"/>
    </row>
    <row r="479" spans="3:4" x14ac:dyDescent="0.2">
      <c r="C479" s="13"/>
      <c r="D479" s="13"/>
    </row>
    <row r="480" spans="3:4" x14ac:dyDescent="0.2">
      <c r="C480" s="13"/>
      <c r="D480" s="13"/>
    </row>
    <row r="481" spans="3:4" x14ac:dyDescent="0.2">
      <c r="C481" s="13"/>
      <c r="D481" s="13"/>
    </row>
    <row r="482" spans="3:4" x14ac:dyDescent="0.2">
      <c r="C482" s="13"/>
      <c r="D482" s="13"/>
    </row>
    <row r="483" spans="3:4" x14ac:dyDescent="0.2">
      <c r="C483" s="13"/>
      <c r="D483" s="13"/>
    </row>
    <row r="484" spans="3:4" x14ac:dyDescent="0.2">
      <c r="C484" s="13"/>
      <c r="D484" s="13"/>
    </row>
    <row r="485" spans="3:4" x14ac:dyDescent="0.2">
      <c r="C485" s="13"/>
      <c r="D485" s="13"/>
    </row>
    <row r="486" spans="3:4" x14ac:dyDescent="0.2">
      <c r="C486" s="13"/>
      <c r="D486" s="13"/>
    </row>
    <row r="487" spans="3:4" x14ac:dyDescent="0.2">
      <c r="C487" s="13"/>
      <c r="D487" s="13"/>
    </row>
    <row r="488" spans="3:4" x14ac:dyDescent="0.2">
      <c r="C488" s="13"/>
      <c r="D488" s="13"/>
    </row>
    <row r="489" spans="3:4" x14ac:dyDescent="0.2">
      <c r="C489" s="13"/>
      <c r="D489" s="13"/>
    </row>
    <row r="490" spans="3:4" x14ac:dyDescent="0.2">
      <c r="C490" s="13"/>
      <c r="D490" s="13"/>
    </row>
    <row r="491" spans="3:4" x14ac:dyDescent="0.2">
      <c r="C491" s="13"/>
      <c r="D491" s="13"/>
    </row>
    <row r="492" spans="3:4" x14ac:dyDescent="0.2">
      <c r="C492" s="13"/>
      <c r="D492" s="13"/>
    </row>
    <row r="493" spans="3:4" x14ac:dyDescent="0.2">
      <c r="C493" s="13"/>
      <c r="D493" s="13"/>
    </row>
    <row r="494" spans="3:4" x14ac:dyDescent="0.2">
      <c r="C494" s="13"/>
      <c r="D494" s="13"/>
    </row>
    <row r="495" spans="3:4" x14ac:dyDescent="0.2">
      <c r="C495" s="13"/>
      <c r="D495" s="13"/>
    </row>
    <row r="496" spans="3:4" x14ac:dyDescent="0.2">
      <c r="C496" s="13"/>
      <c r="D496" s="13"/>
    </row>
    <row r="497" spans="3:4" x14ac:dyDescent="0.2">
      <c r="C497" s="13"/>
      <c r="D497" s="13"/>
    </row>
    <row r="498" spans="3:4" x14ac:dyDescent="0.2">
      <c r="C498" s="13"/>
      <c r="D498" s="13"/>
    </row>
    <row r="499" spans="3:4" x14ac:dyDescent="0.2">
      <c r="C499" s="13"/>
      <c r="D499" s="13"/>
    </row>
    <row r="500" spans="3:4" x14ac:dyDescent="0.2">
      <c r="C500" s="13"/>
      <c r="D500" s="13"/>
    </row>
    <row r="501" spans="3:4" x14ac:dyDescent="0.2">
      <c r="C501" s="13"/>
      <c r="D501" s="13"/>
    </row>
    <row r="502" spans="3:4" x14ac:dyDescent="0.2">
      <c r="C502" s="13"/>
      <c r="D502" s="13"/>
    </row>
    <row r="503" spans="3:4" x14ac:dyDescent="0.2">
      <c r="C503" s="13"/>
      <c r="D503" s="13"/>
    </row>
    <row r="504" spans="3:4" x14ac:dyDescent="0.2">
      <c r="C504" s="13"/>
      <c r="D504" s="13"/>
    </row>
    <row r="505" spans="3:4" x14ac:dyDescent="0.2">
      <c r="C505" s="13"/>
      <c r="D505" s="13"/>
    </row>
    <row r="506" spans="3:4" x14ac:dyDescent="0.2">
      <c r="C506" s="13"/>
      <c r="D506" s="13"/>
    </row>
    <row r="507" spans="3:4" x14ac:dyDescent="0.2">
      <c r="C507" s="13"/>
      <c r="D507" s="13"/>
    </row>
    <row r="508" spans="3:4" x14ac:dyDescent="0.2">
      <c r="C508" s="13"/>
      <c r="D508" s="13"/>
    </row>
    <row r="509" spans="3:4" x14ac:dyDescent="0.2">
      <c r="C509" s="13"/>
      <c r="D509" s="13"/>
    </row>
    <row r="510" spans="3:4" x14ac:dyDescent="0.2">
      <c r="C510" s="13"/>
      <c r="D510" s="13"/>
    </row>
    <row r="511" spans="3:4" x14ac:dyDescent="0.2">
      <c r="C511" s="13"/>
      <c r="D511" s="13"/>
    </row>
    <row r="512" spans="3:4" x14ac:dyDescent="0.2">
      <c r="C512" s="13"/>
      <c r="D512" s="13"/>
    </row>
    <row r="513" spans="3:4" x14ac:dyDescent="0.2">
      <c r="C513" s="13"/>
      <c r="D513" s="13"/>
    </row>
    <row r="514" spans="3:4" x14ac:dyDescent="0.2">
      <c r="C514" s="13"/>
      <c r="D514" s="13"/>
    </row>
    <row r="515" spans="3:4" x14ac:dyDescent="0.2">
      <c r="C515" s="13"/>
      <c r="D515" s="13"/>
    </row>
    <row r="516" spans="3:4" x14ac:dyDescent="0.2">
      <c r="C516" s="13"/>
      <c r="D516" s="13"/>
    </row>
    <row r="517" spans="3:4" x14ac:dyDescent="0.2">
      <c r="C517" s="13"/>
      <c r="D517" s="13"/>
    </row>
    <row r="518" spans="3:4" x14ac:dyDescent="0.2">
      <c r="C518" s="13"/>
      <c r="D518" s="13"/>
    </row>
    <row r="519" spans="3:4" x14ac:dyDescent="0.2">
      <c r="C519" s="13"/>
      <c r="D519" s="13"/>
    </row>
    <row r="520" spans="3:4" x14ac:dyDescent="0.2">
      <c r="C520" s="13"/>
      <c r="D520" s="13"/>
    </row>
    <row r="521" spans="3:4" x14ac:dyDescent="0.2">
      <c r="C521" s="13"/>
      <c r="D521" s="13"/>
    </row>
    <row r="522" spans="3:4" x14ac:dyDescent="0.2">
      <c r="C522" s="13"/>
      <c r="D522" s="13"/>
    </row>
    <row r="523" spans="3:4" x14ac:dyDescent="0.2">
      <c r="C523" s="13"/>
      <c r="D523" s="13"/>
    </row>
    <row r="524" spans="3:4" x14ac:dyDescent="0.2">
      <c r="C524" s="13"/>
      <c r="D524" s="13"/>
    </row>
    <row r="525" spans="3:4" x14ac:dyDescent="0.2">
      <c r="C525" s="13"/>
      <c r="D525" s="13"/>
    </row>
    <row r="526" spans="3:4" x14ac:dyDescent="0.2">
      <c r="C526" s="13"/>
      <c r="D526" s="13"/>
    </row>
    <row r="527" spans="3:4" x14ac:dyDescent="0.2">
      <c r="C527" s="13"/>
      <c r="D527" s="13"/>
    </row>
    <row r="528" spans="3:4" x14ac:dyDescent="0.2">
      <c r="C528" s="13"/>
      <c r="D528" s="13"/>
    </row>
    <row r="529" spans="3:4" x14ac:dyDescent="0.2">
      <c r="C529" s="13"/>
      <c r="D529" s="13"/>
    </row>
    <row r="530" spans="3:4" x14ac:dyDescent="0.2">
      <c r="C530" s="13"/>
      <c r="D530" s="13"/>
    </row>
    <row r="531" spans="3:4" x14ac:dyDescent="0.2">
      <c r="C531" s="13"/>
      <c r="D531" s="13"/>
    </row>
    <row r="532" spans="3:4" x14ac:dyDescent="0.2">
      <c r="C532" s="13"/>
      <c r="D532" s="13"/>
    </row>
    <row r="533" spans="3:4" x14ac:dyDescent="0.2">
      <c r="C533" s="13"/>
      <c r="D533" s="13"/>
    </row>
    <row r="534" spans="3:4" x14ac:dyDescent="0.2">
      <c r="C534" s="13"/>
      <c r="D534" s="13"/>
    </row>
    <row r="535" spans="3:4" x14ac:dyDescent="0.2">
      <c r="C535" s="13"/>
      <c r="D535" s="13"/>
    </row>
    <row r="536" spans="3:4" x14ac:dyDescent="0.2">
      <c r="C536" s="13"/>
      <c r="D536" s="13"/>
    </row>
    <row r="537" spans="3:4" x14ac:dyDescent="0.2">
      <c r="C537" s="13"/>
      <c r="D537" s="13"/>
    </row>
    <row r="538" spans="3:4" x14ac:dyDescent="0.2">
      <c r="C538" s="13"/>
      <c r="D538" s="13"/>
    </row>
    <row r="539" spans="3:4" x14ac:dyDescent="0.2">
      <c r="C539" s="13"/>
      <c r="D539" s="13"/>
    </row>
    <row r="540" spans="3:4" x14ac:dyDescent="0.2">
      <c r="C540" s="13"/>
      <c r="D540" s="13"/>
    </row>
    <row r="541" spans="3:4" x14ac:dyDescent="0.2">
      <c r="C541" s="13"/>
      <c r="D541" s="13"/>
    </row>
    <row r="542" spans="3:4" x14ac:dyDescent="0.2">
      <c r="C542" s="13"/>
      <c r="D542" s="13"/>
    </row>
    <row r="543" spans="3:4" x14ac:dyDescent="0.2">
      <c r="C543" s="13"/>
      <c r="D543" s="13"/>
    </row>
    <row r="544" spans="3:4" x14ac:dyDescent="0.2">
      <c r="C544" s="13"/>
      <c r="D544" s="13"/>
    </row>
    <row r="545" spans="3:4" x14ac:dyDescent="0.2">
      <c r="C545" s="13"/>
      <c r="D545" s="13"/>
    </row>
    <row r="546" spans="3:4" x14ac:dyDescent="0.2">
      <c r="C546" s="13"/>
      <c r="D546" s="13"/>
    </row>
    <row r="547" spans="3:4" x14ac:dyDescent="0.2">
      <c r="C547" s="13"/>
      <c r="D547" s="13"/>
    </row>
    <row r="548" spans="3:4" x14ac:dyDescent="0.2">
      <c r="C548" s="13"/>
      <c r="D548" s="13"/>
    </row>
    <row r="549" spans="3:4" x14ac:dyDescent="0.2">
      <c r="C549" s="13"/>
      <c r="D549" s="13"/>
    </row>
    <row r="550" spans="3:4" x14ac:dyDescent="0.2">
      <c r="C550" s="13"/>
      <c r="D550" s="13"/>
    </row>
    <row r="551" spans="3:4" x14ac:dyDescent="0.2">
      <c r="C551" s="13"/>
      <c r="D551" s="13"/>
    </row>
    <row r="552" spans="3:4" x14ac:dyDescent="0.2">
      <c r="C552" s="13"/>
      <c r="D552" s="13"/>
    </row>
    <row r="553" spans="3:4" x14ac:dyDescent="0.2">
      <c r="C553" s="13"/>
      <c r="D553" s="13"/>
    </row>
    <row r="554" spans="3:4" x14ac:dyDescent="0.2">
      <c r="C554" s="13"/>
      <c r="D554" s="13"/>
    </row>
    <row r="555" spans="3:4" x14ac:dyDescent="0.2">
      <c r="C555" s="13"/>
      <c r="D555" s="13"/>
    </row>
    <row r="556" spans="3:4" x14ac:dyDescent="0.2">
      <c r="C556" s="13"/>
      <c r="D556" s="13"/>
    </row>
    <row r="557" spans="3:4" x14ac:dyDescent="0.2">
      <c r="C557" s="13"/>
      <c r="D557" s="13"/>
    </row>
    <row r="558" spans="3:4" x14ac:dyDescent="0.2">
      <c r="C558" s="13"/>
      <c r="D558" s="13"/>
    </row>
    <row r="559" spans="3:4" x14ac:dyDescent="0.2">
      <c r="C559" s="13"/>
      <c r="D559" s="13"/>
    </row>
    <row r="560" spans="3:4" x14ac:dyDescent="0.2">
      <c r="C560" s="13"/>
      <c r="D560" s="13"/>
    </row>
    <row r="561" spans="3:4" x14ac:dyDescent="0.2">
      <c r="C561" s="13"/>
      <c r="D561" s="13"/>
    </row>
    <row r="562" spans="3:4" x14ac:dyDescent="0.2">
      <c r="C562" s="13"/>
      <c r="D562" s="13"/>
    </row>
    <row r="563" spans="3:4" x14ac:dyDescent="0.2">
      <c r="C563" s="13"/>
      <c r="D563" s="13"/>
    </row>
    <row r="564" spans="3:4" x14ac:dyDescent="0.2">
      <c r="C564" s="13"/>
      <c r="D564" s="13"/>
    </row>
    <row r="565" spans="3:4" x14ac:dyDescent="0.2">
      <c r="C565" s="13"/>
      <c r="D565" s="13"/>
    </row>
    <row r="566" spans="3:4" x14ac:dyDescent="0.2">
      <c r="C566" s="13"/>
      <c r="D566" s="13"/>
    </row>
    <row r="567" spans="3:4" x14ac:dyDescent="0.2">
      <c r="C567" s="13"/>
      <c r="D567" s="13"/>
    </row>
    <row r="568" spans="3:4" x14ac:dyDescent="0.2">
      <c r="C568" s="13"/>
      <c r="D568" s="13"/>
    </row>
    <row r="569" spans="3:4" x14ac:dyDescent="0.2">
      <c r="C569" s="13"/>
      <c r="D569" s="13"/>
    </row>
    <row r="570" spans="3:4" x14ac:dyDescent="0.2">
      <c r="C570" s="13"/>
      <c r="D570" s="13"/>
    </row>
    <row r="571" spans="3:4" x14ac:dyDescent="0.2">
      <c r="C571" s="13"/>
      <c r="D571" s="13"/>
    </row>
    <row r="572" spans="3:4" x14ac:dyDescent="0.2">
      <c r="C572" s="13"/>
      <c r="D572" s="13"/>
    </row>
    <row r="573" spans="3:4" x14ac:dyDescent="0.2">
      <c r="C573" s="13"/>
      <c r="D573" s="13"/>
    </row>
    <row r="574" spans="3:4" x14ac:dyDescent="0.2">
      <c r="C574" s="13"/>
      <c r="D574" s="13"/>
    </row>
    <row r="575" spans="3:4" x14ac:dyDescent="0.2">
      <c r="C575" s="13"/>
      <c r="D575" s="13"/>
    </row>
    <row r="576" spans="3:4" x14ac:dyDescent="0.2">
      <c r="C576" s="13"/>
      <c r="D576" s="13"/>
    </row>
    <row r="577" spans="3:4" x14ac:dyDescent="0.2">
      <c r="C577" s="13"/>
      <c r="D577" s="13"/>
    </row>
    <row r="578" spans="3:4" x14ac:dyDescent="0.2">
      <c r="C578" s="13"/>
      <c r="D578" s="13"/>
    </row>
    <row r="579" spans="3:4" x14ac:dyDescent="0.2">
      <c r="C579" s="13"/>
      <c r="D579" s="13"/>
    </row>
    <row r="580" spans="3:4" x14ac:dyDescent="0.2">
      <c r="C580" s="13"/>
      <c r="D580" s="13"/>
    </row>
    <row r="581" spans="3:4" x14ac:dyDescent="0.2">
      <c r="C581" s="13"/>
      <c r="D581" s="13"/>
    </row>
    <row r="582" spans="3:4" x14ac:dyDescent="0.2">
      <c r="C582" s="13"/>
      <c r="D582" s="13"/>
    </row>
    <row r="583" spans="3:4" x14ac:dyDescent="0.2">
      <c r="C583" s="13"/>
      <c r="D583" s="13"/>
    </row>
    <row r="584" spans="3:4" x14ac:dyDescent="0.2">
      <c r="C584" s="13"/>
      <c r="D584" s="13"/>
    </row>
    <row r="585" spans="3:4" x14ac:dyDescent="0.2">
      <c r="C585" s="13"/>
      <c r="D585" s="13"/>
    </row>
    <row r="586" spans="3:4" x14ac:dyDescent="0.2">
      <c r="C586" s="13"/>
      <c r="D586" s="13"/>
    </row>
    <row r="587" spans="3:4" x14ac:dyDescent="0.2">
      <c r="C587" s="13"/>
      <c r="D587" s="13"/>
    </row>
    <row r="588" spans="3:4" x14ac:dyDescent="0.2">
      <c r="C588" s="13"/>
      <c r="D588" s="13"/>
    </row>
    <row r="589" spans="3:4" x14ac:dyDescent="0.2">
      <c r="C589" s="13"/>
      <c r="D589" s="13"/>
    </row>
    <row r="590" spans="3:4" x14ac:dyDescent="0.2">
      <c r="C590" s="13"/>
      <c r="D590" s="13"/>
    </row>
    <row r="591" spans="3:4" x14ac:dyDescent="0.2">
      <c r="C591" s="13"/>
      <c r="D591" s="13"/>
    </row>
    <row r="592" spans="3:4" x14ac:dyDescent="0.2">
      <c r="C592" s="13"/>
      <c r="D592" s="13"/>
    </row>
    <row r="593" spans="3:4" x14ac:dyDescent="0.2">
      <c r="C593" s="13"/>
      <c r="D593" s="13"/>
    </row>
    <row r="594" spans="3:4" x14ac:dyDescent="0.2">
      <c r="C594" s="13"/>
      <c r="D594" s="13"/>
    </row>
    <row r="595" spans="3:4" x14ac:dyDescent="0.2">
      <c r="C595" s="13"/>
      <c r="D595" s="13"/>
    </row>
    <row r="596" spans="3:4" x14ac:dyDescent="0.2">
      <c r="C596" s="13"/>
      <c r="D596" s="13"/>
    </row>
    <row r="597" spans="3:4" x14ac:dyDescent="0.2">
      <c r="C597" s="13"/>
      <c r="D597" s="13"/>
    </row>
    <row r="598" spans="3:4" x14ac:dyDescent="0.2">
      <c r="C598" s="13"/>
      <c r="D598" s="13"/>
    </row>
    <row r="599" spans="3:4" x14ac:dyDescent="0.2">
      <c r="C599" s="13"/>
      <c r="D599" s="13"/>
    </row>
    <row r="600" spans="3:4" x14ac:dyDescent="0.2">
      <c r="C600" s="13"/>
      <c r="D600" s="13"/>
    </row>
    <row r="601" spans="3:4" x14ac:dyDescent="0.2">
      <c r="C601" s="13"/>
      <c r="D601" s="13"/>
    </row>
    <row r="602" spans="3:4" x14ac:dyDescent="0.2">
      <c r="C602" s="13"/>
      <c r="D602" s="13"/>
    </row>
    <row r="603" spans="3:4" x14ac:dyDescent="0.2">
      <c r="C603" s="13"/>
      <c r="D603" s="13"/>
    </row>
    <row r="604" spans="3:4" x14ac:dyDescent="0.2">
      <c r="C604" s="13"/>
      <c r="D604" s="13"/>
    </row>
    <row r="605" spans="3:4" x14ac:dyDescent="0.2">
      <c r="C605" s="13"/>
      <c r="D605" s="13"/>
    </row>
    <row r="606" spans="3:4" x14ac:dyDescent="0.2">
      <c r="C606" s="13"/>
      <c r="D606" s="13"/>
    </row>
    <row r="607" spans="3:4" x14ac:dyDescent="0.2">
      <c r="C607" s="13"/>
      <c r="D607" s="13"/>
    </row>
    <row r="608" spans="3:4" x14ac:dyDescent="0.2">
      <c r="C608" s="13"/>
      <c r="D608" s="13"/>
    </row>
    <row r="609" spans="3:4" x14ac:dyDescent="0.2">
      <c r="C609" s="13"/>
      <c r="D609" s="13"/>
    </row>
    <row r="610" spans="3:4" x14ac:dyDescent="0.2">
      <c r="C610" s="13"/>
      <c r="D610" s="13"/>
    </row>
    <row r="611" spans="3:4" x14ac:dyDescent="0.2">
      <c r="C611" s="13"/>
      <c r="D611" s="13"/>
    </row>
    <row r="612" spans="3:4" x14ac:dyDescent="0.2">
      <c r="C612" s="13"/>
      <c r="D612" s="13"/>
    </row>
    <row r="613" spans="3:4" x14ac:dyDescent="0.2">
      <c r="C613" s="13"/>
      <c r="D613" s="13"/>
    </row>
    <row r="614" spans="3:4" x14ac:dyDescent="0.2">
      <c r="C614" s="13"/>
      <c r="D614" s="13"/>
    </row>
    <row r="615" spans="3:4" x14ac:dyDescent="0.2">
      <c r="C615" s="13"/>
      <c r="D615" s="13"/>
    </row>
    <row r="616" spans="3:4" x14ac:dyDescent="0.2">
      <c r="C616" s="13"/>
      <c r="D616" s="13"/>
    </row>
    <row r="617" spans="3:4" x14ac:dyDescent="0.2">
      <c r="C617" s="13"/>
      <c r="D617" s="13"/>
    </row>
    <row r="618" spans="3:4" x14ac:dyDescent="0.2">
      <c r="C618" s="13"/>
      <c r="D618" s="13"/>
    </row>
    <row r="619" spans="3:4" x14ac:dyDescent="0.2">
      <c r="C619" s="13"/>
      <c r="D619" s="13"/>
    </row>
    <row r="620" spans="3:4" x14ac:dyDescent="0.2">
      <c r="C620" s="13"/>
      <c r="D620" s="13"/>
    </row>
    <row r="621" spans="3:4" x14ac:dyDescent="0.2">
      <c r="C621" s="13"/>
      <c r="D621" s="13"/>
    </row>
    <row r="622" spans="3:4" x14ac:dyDescent="0.2">
      <c r="C622" s="13"/>
      <c r="D622" s="13"/>
    </row>
    <row r="623" spans="3:4" x14ac:dyDescent="0.2">
      <c r="C623" s="13"/>
      <c r="D623" s="13"/>
    </row>
    <row r="624" spans="3:4" x14ac:dyDescent="0.2">
      <c r="C624" s="13"/>
      <c r="D624" s="13"/>
    </row>
    <row r="625" spans="3:4" x14ac:dyDescent="0.2">
      <c r="C625" s="13"/>
      <c r="D625" s="13"/>
    </row>
    <row r="626" spans="3:4" x14ac:dyDescent="0.2">
      <c r="C626" s="13"/>
      <c r="D626" s="13"/>
    </row>
    <row r="627" spans="3:4" x14ac:dyDescent="0.2">
      <c r="C627" s="13"/>
      <c r="D627" s="13"/>
    </row>
    <row r="628" spans="3:4" x14ac:dyDescent="0.2">
      <c r="C628" s="13"/>
      <c r="D628" s="13"/>
    </row>
    <row r="629" spans="3:4" x14ac:dyDescent="0.2">
      <c r="C629" s="13"/>
      <c r="D629" s="13"/>
    </row>
    <row r="630" spans="3:4" x14ac:dyDescent="0.2">
      <c r="C630" s="13"/>
      <c r="D630" s="13"/>
    </row>
    <row r="631" spans="3:4" x14ac:dyDescent="0.2">
      <c r="C631" s="13"/>
      <c r="D631" s="13"/>
    </row>
    <row r="632" spans="3:4" x14ac:dyDescent="0.2">
      <c r="C632" s="13"/>
      <c r="D632" s="13"/>
    </row>
    <row r="633" spans="3:4" x14ac:dyDescent="0.2">
      <c r="C633" s="13"/>
      <c r="D633" s="13"/>
    </row>
    <row r="634" spans="3:4" x14ac:dyDescent="0.2">
      <c r="C634" s="13"/>
      <c r="D634" s="13"/>
    </row>
    <row r="635" spans="3:4" x14ac:dyDescent="0.2">
      <c r="C635" s="13"/>
      <c r="D635" s="13"/>
    </row>
    <row r="636" spans="3:4" x14ac:dyDescent="0.2">
      <c r="C636" s="13"/>
      <c r="D636" s="13"/>
    </row>
    <row r="637" spans="3:4" x14ac:dyDescent="0.2">
      <c r="C637" s="13"/>
      <c r="D637" s="13"/>
    </row>
    <row r="638" spans="3:4" x14ac:dyDescent="0.2">
      <c r="C638" s="13"/>
      <c r="D638" s="13"/>
    </row>
    <row r="639" spans="3:4" x14ac:dyDescent="0.2">
      <c r="C639" s="13"/>
      <c r="D639" s="13"/>
    </row>
    <row r="640" spans="3:4" x14ac:dyDescent="0.2">
      <c r="C640" s="13"/>
      <c r="D640" s="13"/>
    </row>
    <row r="641" spans="3:4" x14ac:dyDescent="0.2">
      <c r="C641" s="13"/>
      <c r="D641" s="13"/>
    </row>
    <row r="642" spans="3:4" x14ac:dyDescent="0.2">
      <c r="C642" s="13"/>
      <c r="D642" s="13"/>
    </row>
    <row r="643" spans="3:4" x14ac:dyDescent="0.2">
      <c r="C643" s="13"/>
      <c r="D643" s="13"/>
    </row>
    <row r="644" spans="3:4" x14ac:dyDescent="0.2">
      <c r="C644" s="13"/>
      <c r="D644" s="13"/>
    </row>
    <row r="645" spans="3:4" x14ac:dyDescent="0.2">
      <c r="C645" s="13"/>
      <c r="D645" s="13"/>
    </row>
    <row r="646" spans="3:4" x14ac:dyDescent="0.2">
      <c r="C646" s="13"/>
      <c r="D646" s="13"/>
    </row>
    <row r="647" spans="3:4" x14ac:dyDescent="0.2">
      <c r="C647" s="13"/>
      <c r="D647" s="13"/>
    </row>
    <row r="648" spans="3:4" x14ac:dyDescent="0.2">
      <c r="C648" s="13"/>
      <c r="D648" s="13"/>
    </row>
    <row r="649" spans="3:4" x14ac:dyDescent="0.2">
      <c r="C649" s="13"/>
      <c r="D649" s="13"/>
    </row>
    <row r="650" spans="3:4" x14ac:dyDescent="0.2">
      <c r="C650" s="13"/>
      <c r="D650" s="13"/>
    </row>
    <row r="651" spans="3:4" x14ac:dyDescent="0.2">
      <c r="C651" s="13"/>
      <c r="D651" s="13"/>
    </row>
    <row r="652" spans="3:4" x14ac:dyDescent="0.2">
      <c r="C652" s="13"/>
      <c r="D652" s="13"/>
    </row>
    <row r="653" spans="3:4" x14ac:dyDescent="0.2">
      <c r="C653" s="13"/>
      <c r="D653" s="13"/>
    </row>
    <row r="654" spans="3:4" x14ac:dyDescent="0.2">
      <c r="C654" s="13"/>
      <c r="D654" s="13"/>
    </row>
    <row r="655" spans="3:4" x14ac:dyDescent="0.2">
      <c r="C655" s="13"/>
      <c r="D655" s="13"/>
    </row>
    <row r="656" spans="3:4" x14ac:dyDescent="0.2">
      <c r="C656" s="13"/>
      <c r="D656" s="13"/>
    </row>
    <row r="657" spans="3:4" x14ac:dyDescent="0.2">
      <c r="C657" s="13"/>
      <c r="D657" s="13"/>
    </row>
    <row r="658" spans="3:4" x14ac:dyDescent="0.2">
      <c r="C658" s="13"/>
      <c r="D658" s="13"/>
    </row>
    <row r="659" spans="3:4" x14ac:dyDescent="0.2">
      <c r="C659" s="13"/>
      <c r="D659" s="13"/>
    </row>
    <row r="660" spans="3:4" x14ac:dyDescent="0.2">
      <c r="C660" s="13"/>
      <c r="D660" s="13"/>
    </row>
    <row r="661" spans="3:4" x14ac:dyDescent="0.2">
      <c r="C661" s="13"/>
      <c r="D661" s="13"/>
    </row>
    <row r="662" spans="3:4" x14ac:dyDescent="0.2">
      <c r="C662" s="13"/>
      <c r="D662" s="13"/>
    </row>
    <row r="663" spans="3:4" x14ac:dyDescent="0.2">
      <c r="C663" s="13"/>
      <c r="D663" s="13"/>
    </row>
    <row r="664" spans="3:4" x14ac:dyDescent="0.2">
      <c r="C664" s="13"/>
      <c r="D664" s="13"/>
    </row>
    <row r="665" spans="3:4" x14ac:dyDescent="0.2">
      <c r="C665" s="13"/>
      <c r="D665" s="13"/>
    </row>
    <row r="666" spans="3:4" x14ac:dyDescent="0.2">
      <c r="C666" s="13"/>
      <c r="D666" s="13"/>
    </row>
    <row r="667" spans="3:4" x14ac:dyDescent="0.2">
      <c r="C667" s="13"/>
      <c r="D667" s="13"/>
    </row>
    <row r="668" spans="3:4" x14ac:dyDescent="0.2">
      <c r="C668" s="13"/>
      <c r="D668" s="13"/>
    </row>
    <row r="669" spans="3:4" x14ac:dyDescent="0.2">
      <c r="C669" s="13"/>
      <c r="D669" s="13"/>
    </row>
    <row r="670" spans="3:4" x14ac:dyDescent="0.2">
      <c r="C670" s="13"/>
      <c r="D670" s="13"/>
    </row>
    <row r="671" spans="3:4" x14ac:dyDescent="0.2">
      <c r="C671" s="13"/>
      <c r="D671" s="13"/>
    </row>
    <row r="672" spans="3:4" x14ac:dyDescent="0.2">
      <c r="C672" s="13"/>
      <c r="D672" s="13"/>
    </row>
    <row r="673" spans="3:4" x14ac:dyDescent="0.2">
      <c r="C673" s="13"/>
      <c r="D673" s="13"/>
    </row>
    <row r="674" spans="3:4" x14ac:dyDescent="0.2">
      <c r="C674" s="13"/>
      <c r="D674" s="13"/>
    </row>
    <row r="675" spans="3:4" x14ac:dyDescent="0.2">
      <c r="C675" s="13"/>
      <c r="D675" s="13"/>
    </row>
    <row r="676" spans="3:4" x14ac:dyDescent="0.2">
      <c r="C676" s="13"/>
      <c r="D676" s="13"/>
    </row>
    <row r="677" spans="3:4" x14ac:dyDescent="0.2">
      <c r="C677" s="13"/>
      <c r="D677" s="13"/>
    </row>
    <row r="678" spans="3:4" x14ac:dyDescent="0.2">
      <c r="C678" s="13"/>
      <c r="D678" s="13"/>
    </row>
    <row r="679" spans="3:4" x14ac:dyDescent="0.2">
      <c r="C679" s="13"/>
      <c r="D679" s="13"/>
    </row>
    <row r="680" spans="3:4" x14ac:dyDescent="0.2">
      <c r="C680" s="13"/>
      <c r="D680" s="13"/>
    </row>
    <row r="681" spans="3:4" x14ac:dyDescent="0.2">
      <c r="C681" s="13"/>
      <c r="D681" s="13"/>
    </row>
    <row r="682" spans="3:4" x14ac:dyDescent="0.2">
      <c r="C682" s="13"/>
      <c r="D682" s="13"/>
    </row>
    <row r="683" spans="3:4" x14ac:dyDescent="0.2">
      <c r="C683" s="13"/>
      <c r="D683" s="13"/>
    </row>
    <row r="684" spans="3:4" x14ac:dyDescent="0.2">
      <c r="C684" s="13"/>
      <c r="D684" s="13"/>
    </row>
    <row r="685" spans="3:4" x14ac:dyDescent="0.2">
      <c r="C685" s="13"/>
      <c r="D685" s="13"/>
    </row>
    <row r="686" spans="3:4" x14ac:dyDescent="0.2">
      <c r="C686" s="13"/>
      <c r="D686" s="13"/>
    </row>
    <row r="687" spans="3:4" x14ac:dyDescent="0.2">
      <c r="C687" s="13"/>
      <c r="D687" s="13"/>
    </row>
    <row r="688" spans="3:4" x14ac:dyDescent="0.2">
      <c r="C688" s="13"/>
      <c r="D688" s="13"/>
    </row>
    <row r="689" spans="3:4" x14ac:dyDescent="0.2">
      <c r="C689" s="13"/>
      <c r="D689" s="13"/>
    </row>
    <row r="690" spans="3:4" x14ac:dyDescent="0.2">
      <c r="C690" s="13"/>
      <c r="D690" s="13"/>
    </row>
    <row r="691" spans="3:4" x14ac:dyDescent="0.2">
      <c r="C691" s="13"/>
      <c r="D691" s="13"/>
    </row>
    <row r="692" spans="3:4" x14ac:dyDescent="0.2">
      <c r="C692" s="13"/>
      <c r="D692" s="13"/>
    </row>
    <row r="693" spans="3:4" x14ac:dyDescent="0.2">
      <c r="C693" s="13"/>
      <c r="D693" s="13"/>
    </row>
    <row r="694" spans="3:4" x14ac:dyDescent="0.2">
      <c r="C694" s="13"/>
      <c r="D694" s="13"/>
    </row>
    <row r="695" spans="3:4" x14ac:dyDescent="0.2">
      <c r="C695" s="13"/>
      <c r="D695" s="13"/>
    </row>
    <row r="696" spans="3:4" x14ac:dyDescent="0.2">
      <c r="C696" s="13"/>
      <c r="D696" s="13"/>
    </row>
    <row r="697" spans="3:4" x14ac:dyDescent="0.2">
      <c r="C697" s="13"/>
      <c r="D697" s="13"/>
    </row>
    <row r="698" spans="3:4" x14ac:dyDescent="0.2">
      <c r="C698" s="13"/>
      <c r="D698" s="13"/>
    </row>
    <row r="699" spans="3:4" x14ac:dyDescent="0.2">
      <c r="C699" s="13"/>
      <c r="D699" s="13"/>
    </row>
    <row r="700" spans="3:4" x14ac:dyDescent="0.2">
      <c r="C700" s="13"/>
      <c r="D700" s="13"/>
    </row>
    <row r="701" spans="3:4" x14ac:dyDescent="0.2">
      <c r="C701" s="13"/>
      <c r="D701" s="13"/>
    </row>
    <row r="702" spans="3:4" x14ac:dyDescent="0.2">
      <c r="C702" s="13"/>
      <c r="D702" s="13"/>
    </row>
    <row r="703" spans="3:4" x14ac:dyDescent="0.2">
      <c r="C703" s="13"/>
      <c r="D703" s="13"/>
    </row>
    <row r="704" spans="3:4" x14ac:dyDescent="0.2">
      <c r="C704" s="13"/>
      <c r="D704" s="13"/>
    </row>
    <row r="705" spans="3:4" x14ac:dyDescent="0.2">
      <c r="C705" s="13"/>
      <c r="D705" s="13"/>
    </row>
    <row r="706" spans="3:4" x14ac:dyDescent="0.2">
      <c r="C706" s="13"/>
      <c r="D706" s="13"/>
    </row>
    <row r="707" spans="3:4" x14ac:dyDescent="0.2">
      <c r="C707" s="13"/>
      <c r="D707" s="13"/>
    </row>
    <row r="708" spans="3:4" x14ac:dyDescent="0.2">
      <c r="C708" s="13"/>
      <c r="D708" s="13"/>
    </row>
    <row r="709" spans="3:4" x14ac:dyDescent="0.2">
      <c r="C709" s="13"/>
      <c r="D709" s="13"/>
    </row>
    <row r="710" spans="3:4" x14ac:dyDescent="0.2">
      <c r="C710" s="13"/>
      <c r="D710" s="13"/>
    </row>
    <row r="711" spans="3:4" x14ac:dyDescent="0.2">
      <c r="C711" s="13"/>
      <c r="D711" s="13"/>
    </row>
    <row r="712" spans="3:4" x14ac:dyDescent="0.2">
      <c r="C712" s="13"/>
      <c r="D712" s="13"/>
    </row>
    <row r="713" spans="3:4" x14ac:dyDescent="0.2">
      <c r="C713" s="13"/>
      <c r="D713" s="13"/>
    </row>
    <row r="714" spans="3:4" x14ac:dyDescent="0.2">
      <c r="C714" s="13"/>
      <c r="D714" s="13"/>
    </row>
    <row r="715" spans="3:4" x14ac:dyDescent="0.2">
      <c r="C715" s="13"/>
      <c r="D715" s="13"/>
    </row>
    <row r="716" spans="3:4" x14ac:dyDescent="0.2">
      <c r="C716" s="13"/>
      <c r="D716" s="13"/>
    </row>
    <row r="717" spans="3:4" x14ac:dyDescent="0.2">
      <c r="C717" s="13"/>
      <c r="D717" s="13"/>
    </row>
    <row r="718" spans="3:4" x14ac:dyDescent="0.2">
      <c r="C718" s="13"/>
      <c r="D718" s="13"/>
    </row>
    <row r="719" spans="3:4" x14ac:dyDescent="0.2">
      <c r="C719" s="13"/>
      <c r="D719" s="13"/>
    </row>
    <row r="720" spans="3:4" x14ac:dyDescent="0.2">
      <c r="C720" s="13"/>
      <c r="D720" s="13"/>
    </row>
    <row r="721" spans="3:4" x14ac:dyDescent="0.2">
      <c r="C721" s="13"/>
      <c r="D721" s="13"/>
    </row>
    <row r="722" spans="3:4" x14ac:dyDescent="0.2">
      <c r="C722" s="13"/>
      <c r="D722" s="13"/>
    </row>
    <row r="723" spans="3:4" x14ac:dyDescent="0.2">
      <c r="C723" s="13"/>
      <c r="D723" s="13"/>
    </row>
    <row r="724" spans="3:4" x14ac:dyDescent="0.2">
      <c r="C724" s="13"/>
      <c r="D724" s="13"/>
    </row>
    <row r="725" spans="3:4" x14ac:dyDescent="0.2">
      <c r="C725" s="13"/>
      <c r="D725" s="13"/>
    </row>
    <row r="726" spans="3:4" x14ac:dyDescent="0.2">
      <c r="C726" s="13"/>
      <c r="D726" s="13"/>
    </row>
    <row r="727" spans="3:4" x14ac:dyDescent="0.2">
      <c r="C727" s="13"/>
      <c r="D727" s="13"/>
    </row>
    <row r="728" spans="3:4" x14ac:dyDescent="0.2">
      <c r="C728" s="13"/>
      <c r="D728" s="13"/>
    </row>
    <row r="729" spans="3:4" x14ac:dyDescent="0.2">
      <c r="C729" s="13"/>
      <c r="D729" s="13"/>
    </row>
    <row r="730" spans="3:4" x14ac:dyDescent="0.2">
      <c r="C730" s="13"/>
      <c r="D730" s="13"/>
    </row>
    <row r="731" spans="3:4" x14ac:dyDescent="0.2">
      <c r="C731" s="13"/>
      <c r="D731" s="13"/>
    </row>
    <row r="732" spans="3:4" x14ac:dyDescent="0.2">
      <c r="C732" s="13"/>
      <c r="D732" s="13"/>
    </row>
    <row r="733" spans="3:4" x14ac:dyDescent="0.2">
      <c r="C733" s="13"/>
      <c r="D733" s="13"/>
    </row>
    <row r="734" spans="3:4" x14ac:dyDescent="0.2">
      <c r="C734" s="13"/>
      <c r="D734" s="13"/>
    </row>
    <row r="735" spans="3:4" x14ac:dyDescent="0.2">
      <c r="C735" s="13"/>
      <c r="D735" s="13"/>
    </row>
    <row r="736" spans="3:4" x14ac:dyDescent="0.2">
      <c r="C736" s="13"/>
      <c r="D736" s="13"/>
    </row>
    <row r="737" spans="3:4" x14ac:dyDescent="0.2">
      <c r="C737" s="13"/>
      <c r="D737" s="13"/>
    </row>
    <row r="738" spans="3:4" x14ac:dyDescent="0.2">
      <c r="C738" s="13"/>
      <c r="D738" s="13"/>
    </row>
    <row r="739" spans="3:4" x14ac:dyDescent="0.2">
      <c r="C739" s="13"/>
      <c r="D739" s="13"/>
    </row>
    <row r="740" spans="3:4" x14ac:dyDescent="0.2">
      <c r="C740" s="13"/>
      <c r="D740" s="13"/>
    </row>
    <row r="741" spans="3:4" x14ac:dyDescent="0.2">
      <c r="C741" s="13"/>
      <c r="D741" s="13"/>
    </row>
    <row r="742" spans="3:4" x14ac:dyDescent="0.2">
      <c r="C742" s="13"/>
      <c r="D742" s="13"/>
    </row>
    <row r="743" spans="3:4" x14ac:dyDescent="0.2">
      <c r="C743" s="13"/>
      <c r="D743" s="13"/>
    </row>
    <row r="744" spans="3:4" x14ac:dyDescent="0.2">
      <c r="C744" s="13"/>
      <c r="D744" s="13"/>
    </row>
    <row r="745" spans="3:4" x14ac:dyDescent="0.2">
      <c r="C745" s="13"/>
      <c r="D745" s="13"/>
    </row>
    <row r="746" spans="3:4" x14ac:dyDescent="0.2">
      <c r="C746" s="13"/>
      <c r="D746" s="13"/>
    </row>
    <row r="747" spans="3:4" x14ac:dyDescent="0.2">
      <c r="C747" s="13"/>
      <c r="D747" s="13"/>
    </row>
    <row r="748" spans="3:4" x14ac:dyDescent="0.2">
      <c r="C748" s="13"/>
      <c r="D748" s="13"/>
    </row>
    <row r="749" spans="3:4" x14ac:dyDescent="0.2">
      <c r="C749" s="13"/>
      <c r="D749" s="13"/>
    </row>
    <row r="750" spans="3:4" x14ac:dyDescent="0.2">
      <c r="C750" s="13"/>
      <c r="D750" s="13"/>
    </row>
    <row r="751" spans="3:4" x14ac:dyDescent="0.2">
      <c r="C751" s="13"/>
      <c r="D751" s="13"/>
    </row>
    <row r="752" spans="3:4" x14ac:dyDescent="0.2">
      <c r="C752" s="13"/>
      <c r="D752" s="13"/>
    </row>
    <row r="753" spans="3:4" x14ac:dyDescent="0.2">
      <c r="C753" s="13"/>
      <c r="D753" s="13"/>
    </row>
    <row r="754" spans="3:4" x14ac:dyDescent="0.2">
      <c r="C754" s="13"/>
      <c r="D754" s="13"/>
    </row>
    <row r="755" spans="3:4" x14ac:dyDescent="0.2">
      <c r="C755" s="13"/>
      <c r="D755" s="13"/>
    </row>
    <row r="756" spans="3:4" x14ac:dyDescent="0.2">
      <c r="C756" s="13"/>
      <c r="D756" s="13"/>
    </row>
    <row r="757" spans="3:4" x14ac:dyDescent="0.2">
      <c r="C757" s="13"/>
      <c r="D757" s="13"/>
    </row>
    <row r="758" spans="3:4" x14ac:dyDescent="0.2">
      <c r="C758" s="13"/>
      <c r="D758" s="13"/>
    </row>
    <row r="759" spans="3:4" x14ac:dyDescent="0.2">
      <c r="C759" s="13"/>
      <c r="D759" s="13"/>
    </row>
    <row r="760" spans="3:4" x14ac:dyDescent="0.2">
      <c r="C760" s="13"/>
      <c r="D760" s="13"/>
    </row>
    <row r="761" spans="3:4" x14ac:dyDescent="0.2">
      <c r="C761" s="13"/>
      <c r="D761" s="13"/>
    </row>
    <row r="762" spans="3:4" x14ac:dyDescent="0.2">
      <c r="C762" s="13"/>
      <c r="D762" s="13"/>
    </row>
    <row r="763" spans="3:4" x14ac:dyDescent="0.2">
      <c r="C763" s="13"/>
      <c r="D763" s="13"/>
    </row>
    <row r="764" spans="3:4" x14ac:dyDescent="0.2">
      <c r="C764" s="13"/>
      <c r="D764" s="13"/>
    </row>
    <row r="765" spans="3:4" x14ac:dyDescent="0.2">
      <c r="C765" s="13"/>
      <c r="D765" s="13"/>
    </row>
    <row r="766" spans="3:4" x14ac:dyDescent="0.2">
      <c r="C766" s="13"/>
      <c r="D766" s="13"/>
    </row>
    <row r="767" spans="3:4" x14ac:dyDescent="0.2">
      <c r="C767" s="13"/>
      <c r="D767" s="13"/>
    </row>
    <row r="768" spans="3:4" x14ac:dyDescent="0.2">
      <c r="C768" s="13"/>
      <c r="D768" s="13"/>
    </row>
    <row r="769" spans="3:4" x14ac:dyDescent="0.2">
      <c r="C769" s="13"/>
      <c r="D769" s="13"/>
    </row>
    <row r="770" spans="3:4" x14ac:dyDescent="0.2">
      <c r="C770" s="13"/>
      <c r="D770" s="13"/>
    </row>
    <row r="771" spans="3:4" x14ac:dyDescent="0.2">
      <c r="C771" s="13"/>
      <c r="D771" s="13"/>
    </row>
    <row r="772" spans="3:4" x14ac:dyDescent="0.2">
      <c r="C772" s="13"/>
      <c r="D772" s="13"/>
    </row>
    <row r="773" spans="3:4" x14ac:dyDescent="0.2">
      <c r="C773" s="13"/>
      <c r="D773" s="13"/>
    </row>
    <row r="774" spans="3:4" x14ac:dyDescent="0.2">
      <c r="C774" s="13"/>
      <c r="D774" s="13"/>
    </row>
    <row r="775" spans="3:4" x14ac:dyDescent="0.2">
      <c r="C775" s="13"/>
      <c r="D775" s="13"/>
    </row>
    <row r="776" spans="3:4" x14ac:dyDescent="0.2">
      <c r="C776" s="13"/>
      <c r="D776" s="13"/>
    </row>
    <row r="777" spans="3:4" x14ac:dyDescent="0.2">
      <c r="C777" s="13"/>
      <c r="D777" s="13"/>
    </row>
    <row r="778" spans="3:4" x14ac:dyDescent="0.2">
      <c r="C778" s="13"/>
      <c r="D778" s="13"/>
    </row>
    <row r="779" spans="3:4" x14ac:dyDescent="0.2">
      <c r="C779" s="13"/>
      <c r="D779" s="13"/>
    </row>
    <row r="780" spans="3:4" x14ac:dyDescent="0.2">
      <c r="C780" s="13"/>
      <c r="D780" s="13"/>
    </row>
    <row r="781" spans="3:4" x14ac:dyDescent="0.2">
      <c r="C781" s="13"/>
      <c r="D781" s="13"/>
    </row>
    <row r="782" spans="3:4" x14ac:dyDescent="0.2">
      <c r="C782" s="13"/>
      <c r="D782" s="13"/>
    </row>
    <row r="783" spans="3:4" x14ac:dyDescent="0.2">
      <c r="C783" s="13"/>
      <c r="D783" s="13"/>
    </row>
    <row r="784" spans="3:4" x14ac:dyDescent="0.2">
      <c r="C784" s="13"/>
      <c r="D784" s="13"/>
    </row>
    <row r="785" spans="3:4" x14ac:dyDescent="0.2">
      <c r="C785" s="13"/>
      <c r="D785" s="13"/>
    </row>
    <row r="786" spans="3:4" x14ac:dyDescent="0.2">
      <c r="C786" s="13"/>
      <c r="D786" s="13"/>
    </row>
    <row r="787" spans="3:4" x14ac:dyDescent="0.2">
      <c r="C787" s="13"/>
      <c r="D787" s="13"/>
    </row>
    <row r="788" spans="3:4" x14ac:dyDescent="0.2">
      <c r="C788" s="13"/>
      <c r="D788" s="13"/>
    </row>
    <row r="789" spans="3:4" x14ac:dyDescent="0.2">
      <c r="C789" s="13"/>
      <c r="D789" s="13"/>
    </row>
    <row r="790" spans="3:4" x14ac:dyDescent="0.2">
      <c r="C790" s="13"/>
      <c r="D790" s="13"/>
    </row>
    <row r="791" spans="3:4" x14ac:dyDescent="0.2">
      <c r="C791" s="13"/>
      <c r="D791" s="13"/>
    </row>
    <row r="792" spans="3:4" x14ac:dyDescent="0.2">
      <c r="C792" s="13"/>
      <c r="D792" s="13"/>
    </row>
    <row r="793" spans="3:4" x14ac:dyDescent="0.2">
      <c r="C793" s="13"/>
      <c r="D793" s="13"/>
    </row>
    <row r="794" spans="3:4" x14ac:dyDescent="0.2">
      <c r="C794" s="13"/>
      <c r="D794" s="13"/>
    </row>
    <row r="795" spans="3:4" x14ac:dyDescent="0.2">
      <c r="C795" s="13"/>
      <c r="D795" s="13"/>
    </row>
    <row r="796" spans="3:4" x14ac:dyDescent="0.2">
      <c r="C796" s="13"/>
      <c r="D796" s="13"/>
    </row>
    <row r="797" spans="3:4" x14ac:dyDescent="0.2">
      <c r="C797" s="13"/>
      <c r="D797" s="13"/>
    </row>
    <row r="798" spans="3:4" x14ac:dyDescent="0.2">
      <c r="C798" s="13"/>
      <c r="D798" s="13"/>
    </row>
    <row r="799" spans="3:4" x14ac:dyDescent="0.2">
      <c r="C799" s="13"/>
      <c r="D799" s="13"/>
    </row>
    <row r="800" spans="3:4" x14ac:dyDescent="0.2">
      <c r="C800" s="13"/>
      <c r="D800" s="13"/>
    </row>
    <row r="801" spans="3:4" x14ac:dyDescent="0.2">
      <c r="C801" s="13"/>
      <c r="D801" s="13"/>
    </row>
    <row r="802" spans="3:4" x14ac:dyDescent="0.2">
      <c r="C802" s="13"/>
      <c r="D802" s="13"/>
    </row>
    <row r="803" spans="3:4" x14ac:dyDescent="0.2">
      <c r="C803" s="13"/>
      <c r="D803" s="13"/>
    </row>
    <row r="804" spans="3:4" x14ac:dyDescent="0.2">
      <c r="C804" s="13"/>
      <c r="D804" s="13"/>
    </row>
    <row r="805" spans="3:4" x14ac:dyDescent="0.2">
      <c r="C805" s="13"/>
      <c r="D805" s="13"/>
    </row>
    <row r="806" spans="3:4" x14ac:dyDescent="0.2">
      <c r="C806" s="13"/>
      <c r="D806" s="13"/>
    </row>
    <row r="807" spans="3:4" x14ac:dyDescent="0.2">
      <c r="C807" s="13"/>
      <c r="D807" s="13"/>
    </row>
    <row r="808" spans="3:4" x14ac:dyDescent="0.2">
      <c r="C808" s="13"/>
      <c r="D808" s="13"/>
    </row>
    <row r="809" spans="3:4" x14ac:dyDescent="0.2">
      <c r="C809" s="13"/>
      <c r="D809" s="13"/>
    </row>
    <row r="810" spans="3:4" x14ac:dyDescent="0.2">
      <c r="C810" s="13"/>
      <c r="D810" s="13"/>
    </row>
    <row r="811" spans="3:4" x14ac:dyDescent="0.2">
      <c r="C811" s="13"/>
      <c r="D811" s="13"/>
    </row>
    <row r="812" spans="3:4" x14ac:dyDescent="0.2">
      <c r="C812" s="13"/>
      <c r="D812" s="13"/>
    </row>
    <row r="813" spans="3:4" x14ac:dyDescent="0.2">
      <c r="C813" s="13"/>
      <c r="D813" s="13"/>
    </row>
    <row r="814" spans="3:4" x14ac:dyDescent="0.2">
      <c r="C814" s="13"/>
      <c r="D814" s="13"/>
    </row>
    <row r="815" spans="3:4" x14ac:dyDescent="0.2">
      <c r="C815" s="13"/>
      <c r="D815" s="13"/>
    </row>
    <row r="816" spans="3:4" x14ac:dyDescent="0.2">
      <c r="C816" s="13"/>
      <c r="D816" s="13"/>
    </row>
    <row r="817" spans="3:4" x14ac:dyDescent="0.2">
      <c r="C817" s="13"/>
      <c r="D817" s="13"/>
    </row>
    <row r="818" spans="3:4" x14ac:dyDescent="0.2">
      <c r="C818" s="13"/>
      <c r="D818" s="13"/>
    </row>
    <row r="819" spans="3:4" x14ac:dyDescent="0.2">
      <c r="C819" s="13"/>
      <c r="D819" s="13"/>
    </row>
    <row r="820" spans="3:4" x14ac:dyDescent="0.2">
      <c r="C820" s="13"/>
      <c r="D820" s="13"/>
    </row>
    <row r="821" spans="3:4" x14ac:dyDescent="0.2">
      <c r="C821" s="13"/>
      <c r="D821" s="13"/>
    </row>
    <row r="822" spans="3:4" x14ac:dyDescent="0.2">
      <c r="C822" s="13"/>
      <c r="D822" s="13"/>
    </row>
    <row r="823" spans="3:4" x14ac:dyDescent="0.2">
      <c r="C823" s="13"/>
      <c r="D823" s="13"/>
    </row>
    <row r="824" spans="3:4" x14ac:dyDescent="0.2">
      <c r="C824" s="13"/>
      <c r="D824" s="13"/>
    </row>
    <row r="825" spans="3:4" x14ac:dyDescent="0.2">
      <c r="C825" s="13"/>
      <c r="D825" s="13"/>
    </row>
    <row r="826" spans="3:4" x14ac:dyDescent="0.2">
      <c r="C826" s="13"/>
      <c r="D826" s="13"/>
    </row>
    <row r="827" spans="3:4" x14ac:dyDescent="0.2">
      <c r="C827" s="13"/>
      <c r="D827" s="13"/>
    </row>
    <row r="828" spans="3:4" x14ac:dyDescent="0.2">
      <c r="C828" s="13"/>
      <c r="D828" s="13"/>
    </row>
    <row r="829" spans="3:4" x14ac:dyDescent="0.2">
      <c r="C829" s="13"/>
      <c r="D829" s="13"/>
    </row>
    <row r="830" spans="3:4" x14ac:dyDescent="0.2">
      <c r="C830" s="13"/>
      <c r="D830" s="13"/>
    </row>
    <row r="831" spans="3:4" x14ac:dyDescent="0.2">
      <c r="C831" s="13"/>
      <c r="D831" s="13"/>
    </row>
    <row r="832" spans="3:4" x14ac:dyDescent="0.2">
      <c r="C832" s="13"/>
      <c r="D832" s="13"/>
    </row>
    <row r="833" spans="3:4" x14ac:dyDescent="0.2">
      <c r="C833" s="13"/>
      <c r="D833" s="13"/>
    </row>
    <row r="834" spans="3:4" x14ac:dyDescent="0.2">
      <c r="C834" s="13"/>
      <c r="D834" s="13"/>
    </row>
    <row r="835" spans="3:4" x14ac:dyDescent="0.2">
      <c r="C835" s="13"/>
      <c r="D835" s="13"/>
    </row>
    <row r="836" spans="3:4" x14ac:dyDescent="0.2">
      <c r="C836" s="13"/>
      <c r="D836" s="13"/>
    </row>
    <row r="837" spans="3:4" x14ac:dyDescent="0.2">
      <c r="C837" s="13"/>
      <c r="D837" s="13"/>
    </row>
    <row r="838" spans="3:4" x14ac:dyDescent="0.2">
      <c r="C838" s="13"/>
      <c r="D838" s="13"/>
    </row>
    <row r="839" spans="3:4" x14ac:dyDescent="0.2">
      <c r="C839" s="13"/>
      <c r="D839" s="13"/>
    </row>
    <row r="840" spans="3:4" x14ac:dyDescent="0.2">
      <c r="C840" s="13"/>
      <c r="D840" s="13"/>
    </row>
    <row r="841" spans="3:4" x14ac:dyDescent="0.2">
      <c r="C841" s="13"/>
      <c r="D841" s="13"/>
    </row>
    <row r="842" spans="3:4" x14ac:dyDescent="0.2">
      <c r="C842" s="13"/>
      <c r="D842" s="13"/>
    </row>
    <row r="843" spans="3:4" x14ac:dyDescent="0.2">
      <c r="C843" s="13"/>
      <c r="D843" s="13"/>
    </row>
    <row r="844" spans="3:4" x14ac:dyDescent="0.2">
      <c r="C844" s="13"/>
      <c r="D844" s="13"/>
    </row>
    <row r="845" spans="3:4" x14ac:dyDescent="0.2">
      <c r="C845" s="13"/>
      <c r="D845" s="13"/>
    </row>
    <row r="846" spans="3:4" x14ac:dyDescent="0.2">
      <c r="C846" s="13"/>
      <c r="D846" s="13"/>
    </row>
    <row r="847" spans="3:4" x14ac:dyDescent="0.2">
      <c r="C847" s="13"/>
      <c r="D847" s="13"/>
    </row>
    <row r="848" spans="3:4" x14ac:dyDescent="0.2">
      <c r="C848" s="13"/>
      <c r="D848" s="13"/>
    </row>
    <row r="849" spans="3:4" x14ac:dyDescent="0.2">
      <c r="C849" s="13"/>
      <c r="D849" s="13"/>
    </row>
    <row r="850" spans="3:4" x14ac:dyDescent="0.2">
      <c r="C850" s="13"/>
      <c r="D850" s="13"/>
    </row>
    <row r="851" spans="3:4" x14ac:dyDescent="0.2">
      <c r="C851" s="13"/>
      <c r="D851" s="13"/>
    </row>
    <row r="852" spans="3:4" x14ac:dyDescent="0.2">
      <c r="C852" s="13"/>
      <c r="D852" s="13"/>
    </row>
    <row r="853" spans="3:4" x14ac:dyDescent="0.2">
      <c r="C853" s="13"/>
      <c r="D853" s="13"/>
    </row>
    <row r="854" spans="3:4" x14ac:dyDescent="0.2">
      <c r="C854" s="13"/>
      <c r="D854" s="13"/>
    </row>
    <row r="855" spans="3:4" x14ac:dyDescent="0.2">
      <c r="C855" s="13"/>
      <c r="D855" s="13"/>
    </row>
    <row r="856" spans="3:4" x14ac:dyDescent="0.2">
      <c r="C856" s="13"/>
      <c r="D856" s="13"/>
    </row>
    <row r="857" spans="3:4" x14ac:dyDescent="0.2">
      <c r="C857" s="13"/>
      <c r="D857" s="13"/>
    </row>
    <row r="858" spans="3:4" x14ac:dyDescent="0.2">
      <c r="C858" s="13"/>
      <c r="D858" s="13"/>
    </row>
    <row r="859" spans="3:4" x14ac:dyDescent="0.2">
      <c r="C859" s="13"/>
      <c r="D859" s="13"/>
    </row>
    <row r="860" spans="3:4" x14ac:dyDescent="0.2">
      <c r="C860" s="13"/>
      <c r="D860" s="13"/>
    </row>
    <row r="861" spans="3:4" x14ac:dyDescent="0.2">
      <c r="C861" s="13"/>
      <c r="D861" s="13"/>
    </row>
    <row r="862" spans="3:4" x14ac:dyDescent="0.2">
      <c r="C862" s="13"/>
      <c r="D862" s="13"/>
    </row>
    <row r="863" spans="3:4" x14ac:dyDescent="0.2">
      <c r="C863" s="13"/>
      <c r="D863" s="13"/>
    </row>
    <row r="864" spans="3:4" x14ac:dyDescent="0.2">
      <c r="C864" s="13"/>
      <c r="D864" s="13"/>
    </row>
    <row r="865" spans="3:4" x14ac:dyDescent="0.2">
      <c r="C865" s="13"/>
      <c r="D865" s="13"/>
    </row>
    <row r="866" spans="3:4" x14ac:dyDescent="0.2">
      <c r="C866" s="13"/>
      <c r="D866" s="13"/>
    </row>
    <row r="867" spans="3:4" x14ac:dyDescent="0.2">
      <c r="C867" s="13"/>
      <c r="D867" s="13"/>
    </row>
    <row r="868" spans="3:4" x14ac:dyDescent="0.2">
      <c r="C868" s="13"/>
      <c r="D868" s="13"/>
    </row>
    <row r="869" spans="3:4" x14ac:dyDescent="0.2">
      <c r="C869" s="13"/>
      <c r="D869" s="13"/>
    </row>
    <row r="870" spans="3:4" x14ac:dyDescent="0.2">
      <c r="C870" s="13"/>
      <c r="D870" s="13"/>
    </row>
    <row r="871" spans="3:4" x14ac:dyDescent="0.2">
      <c r="C871" s="13"/>
      <c r="D871" s="13"/>
    </row>
    <row r="872" spans="3:4" x14ac:dyDescent="0.2">
      <c r="C872" s="13"/>
      <c r="D872" s="13"/>
    </row>
    <row r="873" spans="3:4" x14ac:dyDescent="0.2">
      <c r="C873" s="13"/>
      <c r="D873" s="13"/>
    </row>
    <row r="874" spans="3:4" x14ac:dyDescent="0.2">
      <c r="C874" s="13"/>
      <c r="D874" s="13"/>
    </row>
    <row r="875" spans="3:4" x14ac:dyDescent="0.2">
      <c r="C875" s="13"/>
      <c r="D875" s="13"/>
    </row>
    <row r="876" spans="3:4" x14ac:dyDescent="0.2">
      <c r="C876" s="13"/>
      <c r="D876" s="13"/>
    </row>
    <row r="877" spans="3:4" x14ac:dyDescent="0.2">
      <c r="C877" s="13"/>
      <c r="D877" s="13"/>
    </row>
    <row r="878" spans="3:4" x14ac:dyDescent="0.2">
      <c r="C878" s="13"/>
      <c r="D878" s="13"/>
    </row>
    <row r="879" spans="3:4" x14ac:dyDescent="0.2">
      <c r="C879" s="13"/>
      <c r="D879" s="13"/>
    </row>
    <row r="880" spans="3:4" x14ac:dyDescent="0.2">
      <c r="C880" s="13"/>
      <c r="D880" s="13"/>
    </row>
    <row r="881" spans="3:4" x14ac:dyDescent="0.2">
      <c r="C881" s="13"/>
      <c r="D881" s="13"/>
    </row>
    <row r="882" spans="3:4" x14ac:dyDescent="0.2">
      <c r="C882" s="13"/>
      <c r="D882" s="13"/>
    </row>
    <row r="883" spans="3:4" x14ac:dyDescent="0.2">
      <c r="C883" s="13"/>
      <c r="D883" s="13"/>
    </row>
    <row r="884" spans="3:4" x14ac:dyDescent="0.2">
      <c r="C884" s="13"/>
      <c r="D884" s="13"/>
    </row>
    <row r="885" spans="3:4" x14ac:dyDescent="0.2">
      <c r="C885" s="13"/>
      <c r="D885" s="13"/>
    </row>
    <row r="886" spans="3:4" x14ac:dyDescent="0.2">
      <c r="C886" s="13"/>
      <c r="D886" s="13"/>
    </row>
    <row r="887" spans="3:4" x14ac:dyDescent="0.2">
      <c r="C887" s="13"/>
      <c r="D887" s="13"/>
    </row>
    <row r="888" spans="3:4" x14ac:dyDescent="0.2">
      <c r="C888" s="13"/>
      <c r="D888" s="13"/>
    </row>
    <row r="889" spans="3:4" x14ac:dyDescent="0.2">
      <c r="C889" s="13"/>
      <c r="D889" s="13"/>
    </row>
    <row r="890" spans="3:4" x14ac:dyDescent="0.2">
      <c r="C890" s="13"/>
      <c r="D890" s="13"/>
    </row>
    <row r="891" spans="3:4" x14ac:dyDescent="0.2">
      <c r="C891" s="13"/>
      <c r="D891" s="13"/>
    </row>
    <row r="892" spans="3:4" x14ac:dyDescent="0.2">
      <c r="C892" s="13"/>
      <c r="D892" s="13"/>
    </row>
    <row r="893" spans="3:4" x14ac:dyDescent="0.2">
      <c r="C893" s="13"/>
      <c r="D893" s="13"/>
    </row>
    <row r="894" spans="3:4" x14ac:dyDescent="0.2">
      <c r="C894" s="13"/>
      <c r="D894" s="13"/>
    </row>
    <row r="895" spans="3:4" x14ac:dyDescent="0.2">
      <c r="C895" s="13"/>
      <c r="D895" s="13"/>
    </row>
    <row r="896" spans="3:4" x14ac:dyDescent="0.2">
      <c r="C896" s="13"/>
      <c r="D896" s="13"/>
    </row>
    <row r="897" spans="3:4" x14ac:dyDescent="0.2">
      <c r="C897" s="13"/>
      <c r="D897" s="13"/>
    </row>
    <row r="898" spans="3:4" x14ac:dyDescent="0.2">
      <c r="C898" s="13"/>
      <c r="D898" s="13"/>
    </row>
    <row r="899" spans="3:4" x14ac:dyDescent="0.2">
      <c r="C899" s="13"/>
      <c r="D899" s="13"/>
    </row>
    <row r="900" spans="3:4" x14ac:dyDescent="0.2">
      <c r="C900" s="13"/>
      <c r="D900" s="13"/>
    </row>
    <row r="901" spans="3:4" x14ac:dyDescent="0.2">
      <c r="C901" s="13"/>
      <c r="D901" s="13"/>
    </row>
    <row r="902" spans="3:4" x14ac:dyDescent="0.2">
      <c r="C902" s="13"/>
      <c r="D902" s="13"/>
    </row>
    <row r="903" spans="3:4" x14ac:dyDescent="0.2">
      <c r="C903" s="13"/>
      <c r="D903" s="13"/>
    </row>
    <row r="904" spans="3:4" x14ac:dyDescent="0.2">
      <c r="C904" s="13"/>
      <c r="D904" s="13"/>
    </row>
    <row r="905" spans="3:4" x14ac:dyDescent="0.2">
      <c r="C905" s="13"/>
      <c r="D905" s="13"/>
    </row>
    <row r="906" spans="3:4" x14ac:dyDescent="0.2">
      <c r="C906" s="13"/>
      <c r="D906" s="13"/>
    </row>
    <row r="907" spans="3:4" x14ac:dyDescent="0.2">
      <c r="C907" s="13"/>
      <c r="D907" s="13"/>
    </row>
    <row r="908" spans="3:4" x14ac:dyDescent="0.2">
      <c r="C908" s="13"/>
      <c r="D908" s="13"/>
    </row>
    <row r="909" spans="3:4" x14ac:dyDescent="0.2">
      <c r="C909" s="13"/>
      <c r="D909" s="13"/>
    </row>
    <row r="910" spans="3:4" x14ac:dyDescent="0.2">
      <c r="C910" s="13"/>
      <c r="D910" s="13"/>
    </row>
    <row r="911" spans="3:4" x14ac:dyDescent="0.2">
      <c r="C911" s="13"/>
      <c r="D911" s="13"/>
    </row>
    <row r="912" spans="3:4" x14ac:dyDescent="0.2">
      <c r="C912" s="13"/>
      <c r="D912" s="13"/>
    </row>
    <row r="913" spans="3:4" x14ac:dyDescent="0.2">
      <c r="C913" s="13"/>
      <c r="D913" s="13"/>
    </row>
    <row r="914" spans="3:4" x14ac:dyDescent="0.2">
      <c r="C914" s="13"/>
      <c r="D914" s="13"/>
    </row>
    <row r="915" spans="3:4" x14ac:dyDescent="0.2">
      <c r="C915" s="13"/>
      <c r="D915" s="13"/>
    </row>
    <row r="916" spans="3:4" x14ac:dyDescent="0.2">
      <c r="C916" s="13"/>
      <c r="D916" s="13"/>
    </row>
    <row r="917" spans="3:4" x14ac:dyDescent="0.2">
      <c r="C917" s="13"/>
      <c r="D917" s="13"/>
    </row>
    <row r="918" spans="3:4" x14ac:dyDescent="0.2">
      <c r="C918" s="13"/>
      <c r="D918" s="13"/>
    </row>
    <row r="919" spans="3:4" x14ac:dyDescent="0.2">
      <c r="C919" s="13"/>
      <c r="D919" s="13"/>
    </row>
    <row r="920" spans="3:4" x14ac:dyDescent="0.2">
      <c r="C920" s="13"/>
      <c r="D920" s="13"/>
    </row>
    <row r="921" spans="3:4" x14ac:dyDescent="0.2">
      <c r="C921" s="13"/>
      <c r="D921" s="13"/>
    </row>
    <row r="922" spans="3:4" x14ac:dyDescent="0.2">
      <c r="C922" s="13"/>
      <c r="D922" s="13"/>
    </row>
    <row r="923" spans="3:4" x14ac:dyDescent="0.2">
      <c r="C923" s="13"/>
      <c r="D923" s="13"/>
    </row>
    <row r="924" spans="3:4" x14ac:dyDescent="0.2">
      <c r="C924" s="13"/>
      <c r="D924" s="13"/>
    </row>
    <row r="925" spans="3:4" x14ac:dyDescent="0.2">
      <c r="C925" s="13"/>
      <c r="D925" s="13"/>
    </row>
    <row r="926" spans="3:4" x14ac:dyDescent="0.2">
      <c r="C926" s="13"/>
      <c r="D926" s="13"/>
    </row>
    <row r="927" spans="3:4" x14ac:dyDescent="0.2">
      <c r="C927" s="13"/>
      <c r="D927" s="13"/>
    </row>
    <row r="928" spans="3:4" x14ac:dyDescent="0.2">
      <c r="C928" s="13"/>
      <c r="D928" s="13"/>
    </row>
    <row r="929" spans="3:4" x14ac:dyDescent="0.2">
      <c r="C929" s="13"/>
      <c r="D929" s="13"/>
    </row>
    <row r="930" spans="3:4" x14ac:dyDescent="0.2">
      <c r="C930" s="13"/>
      <c r="D930" s="13"/>
    </row>
    <row r="931" spans="3:4" x14ac:dyDescent="0.2">
      <c r="C931" s="13"/>
      <c r="D931" s="13"/>
    </row>
    <row r="932" spans="3:4" x14ac:dyDescent="0.2">
      <c r="C932" s="13"/>
      <c r="D932" s="13"/>
    </row>
    <row r="933" spans="3:4" x14ac:dyDescent="0.2">
      <c r="C933" s="13"/>
      <c r="D933" s="13"/>
    </row>
    <row r="934" spans="3:4" x14ac:dyDescent="0.2">
      <c r="C934" s="13"/>
      <c r="D934" s="13"/>
    </row>
    <row r="935" spans="3:4" x14ac:dyDescent="0.2">
      <c r="C935" s="13"/>
      <c r="D935" s="13"/>
    </row>
    <row r="936" spans="3:4" x14ac:dyDescent="0.2">
      <c r="C936" s="13"/>
      <c r="D936" s="13"/>
    </row>
    <row r="937" spans="3:4" x14ac:dyDescent="0.2">
      <c r="C937" s="13"/>
      <c r="D937" s="13"/>
    </row>
    <row r="938" spans="3:4" x14ac:dyDescent="0.2">
      <c r="C938" s="13"/>
      <c r="D938" s="13"/>
    </row>
    <row r="939" spans="3:4" x14ac:dyDescent="0.2">
      <c r="C939" s="13"/>
      <c r="D939" s="13"/>
    </row>
    <row r="940" spans="3:4" x14ac:dyDescent="0.2">
      <c r="C940" s="13"/>
      <c r="D940" s="13"/>
    </row>
    <row r="941" spans="3:4" x14ac:dyDescent="0.2">
      <c r="C941" s="13"/>
      <c r="D941" s="13"/>
    </row>
    <row r="942" spans="3:4" x14ac:dyDescent="0.2">
      <c r="C942" s="13"/>
      <c r="D942" s="13"/>
    </row>
    <row r="943" spans="3:4" x14ac:dyDescent="0.2">
      <c r="C943" s="13"/>
      <c r="D943" s="13"/>
    </row>
    <row r="944" spans="3:4" x14ac:dyDescent="0.2">
      <c r="C944" s="13"/>
      <c r="D944" s="13"/>
    </row>
    <row r="945" spans="3:4" x14ac:dyDescent="0.2">
      <c r="C945" s="13"/>
      <c r="D945" s="13"/>
    </row>
    <row r="946" spans="3:4" x14ac:dyDescent="0.2">
      <c r="C946" s="13"/>
      <c r="D946" s="13"/>
    </row>
    <row r="947" spans="3:4" x14ac:dyDescent="0.2">
      <c r="C947" s="13"/>
      <c r="D947" s="13"/>
    </row>
    <row r="948" spans="3:4" x14ac:dyDescent="0.2">
      <c r="C948" s="13"/>
      <c r="D948" s="13"/>
    </row>
    <row r="949" spans="3:4" x14ac:dyDescent="0.2">
      <c r="C949" s="13"/>
      <c r="D949" s="13"/>
    </row>
    <row r="950" spans="3:4" x14ac:dyDescent="0.2">
      <c r="C950" s="13"/>
      <c r="D950" s="13"/>
    </row>
    <row r="951" spans="3:4" x14ac:dyDescent="0.2">
      <c r="C951" s="13"/>
      <c r="D951" s="13"/>
    </row>
    <row r="952" spans="3:4" x14ac:dyDescent="0.2">
      <c r="C952" s="13"/>
      <c r="D952" s="13"/>
    </row>
    <row r="953" spans="3:4" x14ac:dyDescent="0.2">
      <c r="C953" s="13"/>
      <c r="D953" s="13"/>
    </row>
    <row r="954" spans="3:4" x14ac:dyDescent="0.2">
      <c r="C954" s="13"/>
      <c r="D954" s="13"/>
    </row>
    <row r="955" spans="3:4" x14ac:dyDescent="0.2">
      <c r="C955" s="13"/>
      <c r="D955" s="13"/>
    </row>
    <row r="956" spans="3:4" x14ac:dyDescent="0.2">
      <c r="C956" s="13"/>
      <c r="D956" s="13"/>
    </row>
    <row r="957" spans="3:4" x14ac:dyDescent="0.2">
      <c r="C957" s="13"/>
      <c r="D957" s="13"/>
    </row>
    <row r="958" spans="3:4" x14ac:dyDescent="0.2">
      <c r="C958" s="13"/>
      <c r="D958" s="13"/>
    </row>
    <row r="959" spans="3:4" x14ac:dyDescent="0.2">
      <c r="C959" s="13"/>
      <c r="D959" s="13"/>
    </row>
    <row r="960" spans="3:4" x14ac:dyDescent="0.2">
      <c r="C960" s="13"/>
      <c r="D960" s="13"/>
    </row>
    <row r="961" spans="3:4" x14ac:dyDescent="0.2">
      <c r="C961" s="13"/>
      <c r="D961" s="13"/>
    </row>
    <row r="962" spans="3:4" x14ac:dyDescent="0.2">
      <c r="C962" s="13"/>
      <c r="D962" s="13"/>
    </row>
    <row r="963" spans="3:4" x14ac:dyDescent="0.2">
      <c r="C963" s="13"/>
      <c r="D963" s="13"/>
    </row>
    <row r="964" spans="3:4" x14ac:dyDescent="0.2">
      <c r="C964" s="13"/>
      <c r="D964" s="13"/>
    </row>
    <row r="965" spans="3:4" x14ac:dyDescent="0.2">
      <c r="C965" s="13"/>
      <c r="D965" s="13"/>
    </row>
    <row r="966" spans="3:4" x14ac:dyDescent="0.2">
      <c r="C966" s="13"/>
      <c r="D966" s="13"/>
    </row>
    <row r="967" spans="3:4" x14ac:dyDescent="0.2">
      <c r="C967" s="13"/>
      <c r="D967" s="13"/>
    </row>
    <row r="968" spans="3:4" x14ac:dyDescent="0.2">
      <c r="C968" s="13"/>
      <c r="D968" s="13"/>
    </row>
    <row r="969" spans="3:4" x14ac:dyDescent="0.2">
      <c r="C969" s="13"/>
      <c r="D969" s="13"/>
    </row>
    <row r="970" spans="3:4" x14ac:dyDescent="0.2">
      <c r="C970" s="13"/>
      <c r="D970" s="13"/>
    </row>
    <row r="971" spans="3:4" x14ac:dyDescent="0.2">
      <c r="C971" s="13"/>
      <c r="D971" s="13"/>
    </row>
    <row r="972" spans="3:4" x14ac:dyDescent="0.2">
      <c r="C972" s="13"/>
      <c r="D972" s="13"/>
    </row>
    <row r="973" spans="3:4" x14ac:dyDescent="0.2">
      <c r="C973" s="13"/>
      <c r="D973" s="13"/>
    </row>
    <row r="974" spans="3:4" x14ac:dyDescent="0.2">
      <c r="C974" s="13"/>
      <c r="D974" s="13"/>
    </row>
    <row r="975" spans="3:4" x14ac:dyDescent="0.2">
      <c r="C975" s="13"/>
      <c r="D975" s="13"/>
    </row>
    <row r="976" spans="3:4" x14ac:dyDescent="0.2">
      <c r="C976" s="13"/>
      <c r="D976" s="13"/>
    </row>
    <row r="977" spans="3:4" x14ac:dyDescent="0.2">
      <c r="C977" s="13"/>
      <c r="D977" s="13"/>
    </row>
    <row r="978" spans="3:4" x14ac:dyDescent="0.2">
      <c r="C978" s="13"/>
      <c r="D978" s="13"/>
    </row>
    <row r="979" spans="3:4" x14ac:dyDescent="0.2">
      <c r="C979" s="13"/>
      <c r="D979" s="13"/>
    </row>
    <row r="980" spans="3:4" x14ac:dyDescent="0.2">
      <c r="C980" s="13"/>
      <c r="D980" s="13"/>
    </row>
    <row r="981" spans="3:4" x14ac:dyDescent="0.2">
      <c r="C981" s="13"/>
      <c r="D981" s="13"/>
    </row>
    <row r="982" spans="3:4" x14ac:dyDescent="0.2">
      <c r="C982" s="13"/>
      <c r="D982" s="13"/>
    </row>
    <row r="983" spans="3:4" x14ac:dyDescent="0.2">
      <c r="C983" s="13"/>
      <c r="D983" s="13"/>
    </row>
    <row r="984" spans="3:4" x14ac:dyDescent="0.2">
      <c r="C984" s="13"/>
      <c r="D984" s="13"/>
    </row>
    <row r="985" spans="3:4" x14ac:dyDescent="0.2">
      <c r="C985" s="13"/>
      <c r="D985" s="13"/>
    </row>
    <row r="986" spans="3:4" x14ac:dyDescent="0.2">
      <c r="C986" s="13"/>
      <c r="D986" s="13"/>
    </row>
    <row r="987" spans="3:4" x14ac:dyDescent="0.2">
      <c r="C987" s="13"/>
      <c r="D987" s="13"/>
    </row>
    <row r="988" spans="3:4" x14ac:dyDescent="0.2">
      <c r="C988" s="13"/>
      <c r="D988" s="13"/>
    </row>
    <row r="989" spans="3:4" x14ac:dyDescent="0.2">
      <c r="C989" s="13"/>
      <c r="D989" s="13"/>
    </row>
    <row r="990" spans="3:4" x14ac:dyDescent="0.2">
      <c r="C990" s="13"/>
      <c r="D990" s="13"/>
    </row>
    <row r="991" spans="3:4" x14ac:dyDescent="0.2">
      <c r="C991" s="13"/>
      <c r="D991" s="13"/>
    </row>
    <row r="992" spans="3:4" x14ac:dyDescent="0.2">
      <c r="C992" s="13"/>
      <c r="D992" s="13"/>
    </row>
    <row r="993" spans="3:4" x14ac:dyDescent="0.2">
      <c r="C993" s="13"/>
      <c r="D993" s="13"/>
    </row>
    <row r="994" spans="3:4" x14ac:dyDescent="0.2">
      <c r="C994" s="13"/>
      <c r="D994" s="13"/>
    </row>
    <row r="995" spans="3:4" x14ac:dyDescent="0.2">
      <c r="C995" s="13"/>
      <c r="D995" s="13"/>
    </row>
    <row r="996" spans="3:4" x14ac:dyDescent="0.2">
      <c r="C996" s="13"/>
      <c r="D996" s="13"/>
    </row>
    <row r="997" spans="3:4" x14ac:dyDescent="0.2">
      <c r="C997" s="13"/>
      <c r="D997" s="13"/>
    </row>
    <row r="998" spans="3:4" x14ac:dyDescent="0.2">
      <c r="C998" s="13"/>
      <c r="D998" s="13"/>
    </row>
    <row r="999" spans="3:4" x14ac:dyDescent="0.2">
      <c r="C999" s="13"/>
      <c r="D999" s="13"/>
    </row>
    <row r="1000" spans="3:4" x14ac:dyDescent="0.2">
      <c r="C1000" s="13"/>
      <c r="D1000" s="13"/>
    </row>
    <row r="1001" spans="3:4" x14ac:dyDescent="0.2">
      <c r="C1001" s="13"/>
      <c r="D1001" s="13"/>
    </row>
    <row r="1002" spans="3:4" x14ac:dyDescent="0.2">
      <c r="C1002" s="13"/>
      <c r="D1002" s="13"/>
    </row>
    <row r="1003" spans="3:4" x14ac:dyDescent="0.2">
      <c r="C1003" s="13"/>
      <c r="D1003" s="13"/>
    </row>
    <row r="1004" spans="3:4" x14ac:dyDescent="0.2">
      <c r="C1004" s="13"/>
      <c r="D1004" s="13"/>
    </row>
    <row r="1005" spans="3:4" x14ac:dyDescent="0.2">
      <c r="C1005" s="13"/>
      <c r="D1005" s="13"/>
    </row>
    <row r="1006" spans="3:4" x14ac:dyDescent="0.2">
      <c r="C1006" s="13"/>
      <c r="D1006" s="13"/>
    </row>
    <row r="1007" spans="3:4" x14ac:dyDescent="0.2">
      <c r="C1007" s="13"/>
      <c r="D1007" s="13"/>
    </row>
    <row r="1008" spans="3:4" x14ac:dyDescent="0.2">
      <c r="C1008" s="13"/>
      <c r="D1008" s="13"/>
    </row>
    <row r="1009" spans="3:4" x14ac:dyDescent="0.2">
      <c r="C1009" s="13"/>
      <c r="D1009" s="13"/>
    </row>
    <row r="1010" spans="3:4" x14ac:dyDescent="0.2">
      <c r="C1010" s="13"/>
      <c r="D1010" s="13"/>
    </row>
    <row r="1011" spans="3:4" x14ac:dyDescent="0.2">
      <c r="C1011" s="13"/>
      <c r="D1011" s="13"/>
    </row>
    <row r="1012" spans="3:4" x14ac:dyDescent="0.2">
      <c r="C1012" s="13"/>
      <c r="D1012" s="13"/>
    </row>
    <row r="1013" spans="3:4" x14ac:dyDescent="0.2">
      <c r="C1013" s="13"/>
      <c r="D1013" s="13"/>
    </row>
    <row r="1014" spans="3:4" x14ac:dyDescent="0.2">
      <c r="C1014" s="13"/>
      <c r="D1014" s="13"/>
    </row>
    <row r="1015" spans="3:4" x14ac:dyDescent="0.2">
      <c r="C1015" s="13"/>
      <c r="D1015" s="13"/>
    </row>
    <row r="1016" spans="3:4" x14ac:dyDescent="0.2">
      <c r="C1016" s="13"/>
      <c r="D1016" s="13"/>
    </row>
    <row r="1017" spans="3:4" x14ac:dyDescent="0.2">
      <c r="C1017" s="13"/>
      <c r="D1017" s="13"/>
    </row>
    <row r="1018" spans="3:4" x14ac:dyDescent="0.2">
      <c r="C1018" s="13"/>
      <c r="D1018" s="13"/>
    </row>
    <row r="1019" spans="3:4" x14ac:dyDescent="0.2">
      <c r="C1019" s="13"/>
      <c r="D1019" s="13"/>
    </row>
    <row r="1020" spans="3:4" x14ac:dyDescent="0.2">
      <c r="C1020" s="13"/>
      <c r="D1020" s="13"/>
    </row>
    <row r="1021" spans="3:4" x14ac:dyDescent="0.2">
      <c r="C1021" s="13"/>
      <c r="D1021" s="13"/>
    </row>
    <row r="1022" spans="3:4" x14ac:dyDescent="0.2">
      <c r="C1022" s="13"/>
      <c r="D1022" s="13"/>
    </row>
    <row r="1023" spans="3:4" x14ac:dyDescent="0.2">
      <c r="C1023" s="13"/>
      <c r="D1023" s="13"/>
    </row>
    <row r="1024" spans="3:4" x14ac:dyDescent="0.2">
      <c r="C1024" s="13"/>
      <c r="D1024" s="13"/>
    </row>
    <row r="1025" spans="3:4" x14ac:dyDescent="0.2">
      <c r="C1025" s="13"/>
      <c r="D1025" s="13"/>
    </row>
    <row r="1026" spans="3:4" x14ac:dyDescent="0.2">
      <c r="C1026" s="13"/>
      <c r="D1026" s="13"/>
    </row>
    <row r="1027" spans="3:4" x14ac:dyDescent="0.2">
      <c r="C1027" s="13"/>
      <c r="D1027" s="13"/>
    </row>
    <row r="1028" spans="3:4" x14ac:dyDescent="0.2">
      <c r="C1028" s="13"/>
      <c r="D1028" s="13"/>
    </row>
    <row r="1029" spans="3:4" x14ac:dyDescent="0.2">
      <c r="C1029" s="13"/>
      <c r="D1029" s="13"/>
    </row>
    <row r="1030" spans="3:4" x14ac:dyDescent="0.2">
      <c r="C1030" s="13"/>
      <c r="D1030" s="13"/>
    </row>
    <row r="1031" spans="3:4" x14ac:dyDescent="0.2">
      <c r="C1031" s="13"/>
      <c r="D1031" s="13"/>
    </row>
    <row r="1032" spans="3:4" x14ac:dyDescent="0.2">
      <c r="C1032" s="13"/>
      <c r="D1032" s="13"/>
    </row>
    <row r="1033" spans="3:4" x14ac:dyDescent="0.2">
      <c r="C1033" s="13"/>
      <c r="D1033" s="13"/>
    </row>
    <row r="1034" spans="3:4" x14ac:dyDescent="0.2">
      <c r="C1034" s="13"/>
      <c r="D1034" s="13"/>
    </row>
    <row r="1035" spans="3:4" x14ac:dyDescent="0.2">
      <c r="C1035" s="13"/>
      <c r="D1035" s="13"/>
    </row>
    <row r="1036" spans="3:4" x14ac:dyDescent="0.2">
      <c r="C1036" s="13"/>
      <c r="D1036" s="13"/>
    </row>
    <row r="1037" spans="3:4" x14ac:dyDescent="0.2">
      <c r="C1037" s="13"/>
      <c r="D1037" s="13"/>
    </row>
    <row r="1038" spans="3:4" x14ac:dyDescent="0.2">
      <c r="C1038" s="13"/>
      <c r="D1038" s="13"/>
    </row>
    <row r="1039" spans="3:4" x14ac:dyDescent="0.2">
      <c r="C1039" s="13"/>
      <c r="D1039" s="13"/>
    </row>
    <row r="1040" spans="3:4" x14ac:dyDescent="0.2">
      <c r="C1040" s="13"/>
      <c r="D1040" s="13"/>
    </row>
    <row r="1041" spans="3:4" x14ac:dyDescent="0.2">
      <c r="C1041" s="13"/>
      <c r="D1041" s="13"/>
    </row>
    <row r="1042" spans="3:4" x14ac:dyDescent="0.2">
      <c r="C1042" s="13"/>
      <c r="D1042" s="13"/>
    </row>
    <row r="1043" spans="3:4" x14ac:dyDescent="0.2">
      <c r="C1043" s="13"/>
      <c r="D1043" s="13"/>
    </row>
    <row r="1044" spans="3:4" x14ac:dyDescent="0.2">
      <c r="C1044" s="13"/>
      <c r="D1044" s="13"/>
    </row>
    <row r="1045" spans="3:4" x14ac:dyDescent="0.2">
      <c r="C1045" s="13"/>
      <c r="D1045" s="13"/>
    </row>
    <row r="1046" spans="3:4" x14ac:dyDescent="0.2">
      <c r="C1046" s="13"/>
      <c r="D1046" s="13"/>
    </row>
    <row r="1047" spans="3:4" x14ac:dyDescent="0.2">
      <c r="C1047" s="13"/>
      <c r="D1047" s="13"/>
    </row>
    <row r="1048" spans="3:4" x14ac:dyDescent="0.2">
      <c r="C1048" s="13"/>
      <c r="D1048" s="13"/>
    </row>
    <row r="1049" spans="3:4" x14ac:dyDescent="0.2">
      <c r="C1049" s="13"/>
      <c r="D1049" s="13"/>
    </row>
    <row r="1050" spans="3:4" x14ac:dyDescent="0.2">
      <c r="C1050" s="13"/>
      <c r="D1050" s="13"/>
    </row>
    <row r="1051" spans="3:4" x14ac:dyDescent="0.2">
      <c r="C1051" s="13"/>
      <c r="D1051" s="13"/>
    </row>
    <row r="1052" spans="3:4" x14ac:dyDescent="0.2">
      <c r="C1052" s="13"/>
      <c r="D1052" s="13"/>
    </row>
    <row r="1053" spans="3:4" x14ac:dyDescent="0.2">
      <c r="C1053" s="13"/>
      <c r="D1053" s="13"/>
    </row>
    <row r="1054" spans="3:4" x14ac:dyDescent="0.2">
      <c r="C1054" s="13"/>
      <c r="D1054" s="13"/>
    </row>
    <row r="1055" spans="3:4" x14ac:dyDescent="0.2">
      <c r="C1055" s="13"/>
      <c r="D1055" s="13"/>
    </row>
    <row r="1056" spans="3:4" x14ac:dyDescent="0.2">
      <c r="C1056" s="13"/>
      <c r="D1056" s="13"/>
    </row>
    <row r="1057" spans="3:4" x14ac:dyDescent="0.2">
      <c r="C1057" s="13"/>
      <c r="D1057" s="13"/>
    </row>
    <row r="1058" spans="3:4" x14ac:dyDescent="0.2">
      <c r="C1058" s="13"/>
      <c r="D1058" s="13"/>
    </row>
    <row r="1059" spans="3:4" x14ac:dyDescent="0.2">
      <c r="C1059" s="13"/>
      <c r="D1059" s="13"/>
    </row>
    <row r="1060" spans="3:4" x14ac:dyDescent="0.2">
      <c r="C1060" s="13"/>
      <c r="D1060" s="13"/>
    </row>
    <row r="1061" spans="3:4" x14ac:dyDescent="0.2">
      <c r="C1061" s="13"/>
      <c r="D1061" s="13"/>
    </row>
    <row r="1062" spans="3:4" x14ac:dyDescent="0.2">
      <c r="C1062" s="13"/>
      <c r="D1062" s="13"/>
    </row>
    <row r="1063" spans="3:4" x14ac:dyDescent="0.2">
      <c r="C1063" s="13"/>
      <c r="D1063" s="13"/>
    </row>
    <row r="1064" spans="3:4" x14ac:dyDescent="0.2">
      <c r="C1064" s="13"/>
      <c r="D1064" s="13"/>
    </row>
    <row r="1065" spans="3:4" x14ac:dyDescent="0.2">
      <c r="C1065" s="13"/>
      <c r="D1065" s="13"/>
    </row>
    <row r="1066" spans="3:4" x14ac:dyDescent="0.2">
      <c r="C1066" s="13"/>
      <c r="D1066" s="13"/>
    </row>
    <row r="1067" spans="3:4" x14ac:dyDescent="0.2">
      <c r="C1067" s="13"/>
      <c r="D1067" s="13"/>
    </row>
    <row r="1068" spans="3:4" x14ac:dyDescent="0.2">
      <c r="C1068" s="13"/>
      <c r="D1068" s="13"/>
    </row>
    <row r="1069" spans="3:4" x14ac:dyDescent="0.2">
      <c r="C1069" s="13"/>
      <c r="D1069" s="13"/>
    </row>
    <row r="1070" spans="3:4" x14ac:dyDescent="0.2">
      <c r="C1070" s="13"/>
      <c r="D1070" s="13"/>
    </row>
    <row r="1071" spans="3:4" x14ac:dyDescent="0.2">
      <c r="C1071" s="13"/>
      <c r="D1071" s="13"/>
    </row>
    <row r="1072" spans="3:4" x14ac:dyDescent="0.2">
      <c r="C1072" s="13"/>
      <c r="D1072" s="13"/>
    </row>
    <row r="1073" spans="3:4" x14ac:dyDescent="0.2">
      <c r="C1073" s="13"/>
      <c r="D1073" s="13"/>
    </row>
    <row r="1074" spans="3:4" x14ac:dyDescent="0.2">
      <c r="C1074" s="13"/>
      <c r="D1074" s="13"/>
    </row>
    <row r="1075" spans="3:4" x14ac:dyDescent="0.2">
      <c r="C1075" s="13"/>
      <c r="D1075" s="13"/>
    </row>
    <row r="1076" spans="3:4" x14ac:dyDescent="0.2">
      <c r="C1076" s="13"/>
      <c r="D1076" s="13"/>
    </row>
    <row r="1077" spans="3:4" x14ac:dyDescent="0.2">
      <c r="C1077" s="13"/>
      <c r="D1077" s="13"/>
    </row>
    <row r="1078" spans="3:4" x14ac:dyDescent="0.2">
      <c r="C1078" s="13"/>
      <c r="D1078" s="13"/>
    </row>
    <row r="1079" spans="3:4" x14ac:dyDescent="0.2">
      <c r="C1079" s="13"/>
      <c r="D1079" s="13"/>
    </row>
    <row r="1080" spans="3:4" x14ac:dyDescent="0.2">
      <c r="C1080" s="13"/>
      <c r="D1080" s="13"/>
    </row>
    <row r="1081" spans="3:4" x14ac:dyDescent="0.2">
      <c r="C1081" s="13"/>
      <c r="D1081" s="13"/>
    </row>
    <row r="1082" spans="3:4" x14ac:dyDescent="0.2">
      <c r="C1082" s="13"/>
      <c r="D1082" s="13"/>
    </row>
    <row r="1083" spans="3:4" x14ac:dyDescent="0.2">
      <c r="C1083" s="13"/>
      <c r="D1083" s="13"/>
    </row>
    <row r="1084" spans="3:4" x14ac:dyDescent="0.2">
      <c r="C1084" s="13"/>
      <c r="D1084" s="13"/>
    </row>
    <row r="1085" spans="3:4" x14ac:dyDescent="0.2">
      <c r="C1085" s="13"/>
      <c r="D1085" s="13"/>
    </row>
    <row r="1086" spans="3:4" x14ac:dyDescent="0.2">
      <c r="C1086" s="13"/>
      <c r="D1086" s="13"/>
    </row>
    <row r="1087" spans="3:4" x14ac:dyDescent="0.2">
      <c r="C1087" s="13"/>
      <c r="D1087" s="13"/>
    </row>
    <row r="1088" spans="3:4" x14ac:dyDescent="0.2">
      <c r="C1088" s="13"/>
      <c r="D1088" s="13"/>
    </row>
    <row r="1089" spans="3:4" x14ac:dyDescent="0.2">
      <c r="C1089" s="13"/>
      <c r="D1089" s="13"/>
    </row>
    <row r="1090" spans="3:4" x14ac:dyDescent="0.2">
      <c r="C1090" s="13"/>
      <c r="D1090" s="13"/>
    </row>
    <row r="1091" spans="3:4" x14ac:dyDescent="0.2">
      <c r="C1091" s="13"/>
      <c r="D1091" s="13"/>
    </row>
    <row r="1092" spans="3:4" x14ac:dyDescent="0.2">
      <c r="C1092" s="13"/>
      <c r="D1092" s="13"/>
    </row>
    <row r="1093" spans="3:4" x14ac:dyDescent="0.2">
      <c r="C1093" s="13"/>
      <c r="D1093" s="13"/>
    </row>
    <row r="1094" spans="3:4" x14ac:dyDescent="0.2">
      <c r="C1094" s="13"/>
      <c r="D1094" s="13"/>
    </row>
    <row r="1095" spans="3:4" x14ac:dyDescent="0.2">
      <c r="C1095" s="13"/>
      <c r="D1095" s="13"/>
    </row>
    <row r="1096" spans="3:4" x14ac:dyDescent="0.2">
      <c r="C1096" s="13"/>
      <c r="D1096" s="13"/>
    </row>
    <row r="1097" spans="3:4" x14ac:dyDescent="0.2">
      <c r="C1097" s="13"/>
      <c r="D1097" s="13"/>
    </row>
    <row r="1098" spans="3:4" x14ac:dyDescent="0.2">
      <c r="C1098" s="13"/>
      <c r="D1098" s="13"/>
    </row>
    <row r="1099" spans="3:4" x14ac:dyDescent="0.2">
      <c r="C1099" s="13"/>
      <c r="D1099" s="13"/>
    </row>
    <row r="1100" spans="3:4" x14ac:dyDescent="0.2">
      <c r="C1100" s="13"/>
      <c r="D1100" s="13"/>
    </row>
    <row r="1101" spans="3:4" x14ac:dyDescent="0.2">
      <c r="C1101" s="13"/>
      <c r="D1101" s="13"/>
    </row>
    <row r="1102" spans="3:4" x14ac:dyDescent="0.2">
      <c r="C1102" s="13"/>
      <c r="D1102" s="13"/>
    </row>
    <row r="1103" spans="3:4" x14ac:dyDescent="0.2">
      <c r="C1103" s="13"/>
      <c r="D1103" s="13"/>
    </row>
    <row r="1104" spans="3:4" x14ac:dyDescent="0.2">
      <c r="C1104" s="13"/>
      <c r="D1104" s="13"/>
    </row>
    <row r="1105" spans="3:4" x14ac:dyDescent="0.2">
      <c r="C1105" s="13"/>
      <c r="D1105" s="13"/>
    </row>
    <row r="1106" spans="3:4" x14ac:dyDescent="0.2">
      <c r="C1106" s="13"/>
      <c r="D1106" s="13"/>
    </row>
    <row r="1107" spans="3:4" x14ac:dyDescent="0.2">
      <c r="C1107" s="13"/>
      <c r="D1107" s="13"/>
    </row>
    <row r="1108" spans="3:4" x14ac:dyDescent="0.2">
      <c r="C1108" s="13"/>
      <c r="D1108" s="13"/>
    </row>
    <row r="1109" spans="3:4" x14ac:dyDescent="0.2">
      <c r="C1109" s="13"/>
      <c r="D1109" s="13"/>
    </row>
    <row r="1110" spans="3:4" x14ac:dyDescent="0.2">
      <c r="C1110" s="13"/>
      <c r="D1110" s="13"/>
    </row>
    <row r="1111" spans="3:4" x14ac:dyDescent="0.2">
      <c r="C1111" s="13"/>
      <c r="D1111" s="13"/>
    </row>
    <row r="1112" spans="3:4" x14ac:dyDescent="0.2">
      <c r="C1112" s="13"/>
      <c r="D1112" s="13"/>
    </row>
    <row r="1113" spans="3:4" x14ac:dyDescent="0.2">
      <c r="C1113" s="13"/>
      <c r="D1113" s="13"/>
    </row>
    <row r="1114" spans="3:4" x14ac:dyDescent="0.2">
      <c r="C1114" s="13"/>
      <c r="D1114" s="13"/>
    </row>
    <row r="1115" spans="3:4" x14ac:dyDescent="0.2">
      <c r="C1115" s="13"/>
      <c r="D1115" s="13"/>
    </row>
    <row r="1116" spans="3:4" x14ac:dyDescent="0.2">
      <c r="C1116" s="13"/>
      <c r="D1116" s="13"/>
    </row>
    <row r="1117" spans="3:4" x14ac:dyDescent="0.2">
      <c r="C1117" s="13"/>
      <c r="D1117" s="13"/>
    </row>
    <row r="1118" spans="3:4" x14ac:dyDescent="0.2">
      <c r="C1118" s="13"/>
      <c r="D1118" s="13"/>
    </row>
    <row r="1119" spans="3:4" x14ac:dyDescent="0.2">
      <c r="C1119" s="13"/>
      <c r="D1119" s="13"/>
    </row>
    <row r="1120" spans="3:4" x14ac:dyDescent="0.2">
      <c r="C1120" s="13"/>
      <c r="D1120" s="13"/>
    </row>
    <row r="1121" spans="3:4" x14ac:dyDescent="0.2">
      <c r="C1121" s="13"/>
      <c r="D1121" s="13"/>
    </row>
    <row r="1122" spans="3:4" x14ac:dyDescent="0.2">
      <c r="C1122" s="13"/>
      <c r="D1122" s="13"/>
    </row>
    <row r="1123" spans="3:4" x14ac:dyDescent="0.2">
      <c r="C1123" s="13"/>
      <c r="D1123" s="13"/>
    </row>
    <row r="1124" spans="3:4" x14ac:dyDescent="0.2">
      <c r="C1124" s="13"/>
      <c r="D1124" s="13"/>
    </row>
    <row r="1125" spans="3:4" x14ac:dyDescent="0.2">
      <c r="C1125" s="13"/>
      <c r="D1125" s="13"/>
    </row>
    <row r="1126" spans="3:4" x14ac:dyDescent="0.2">
      <c r="C1126" s="13"/>
      <c r="D1126" s="13"/>
    </row>
    <row r="1127" spans="3:4" x14ac:dyDescent="0.2">
      <c r="C1127" s="13"/>
      <c r="D1127" s="13"/>
    </row>
    <row r="1128" spans="3:4" x14ac:dyDescent="0.2">
      <c r="C1128" s="13"/>
      <c r="D1128" s="13"/>
    </row>
    <row r="1129" spans="3:4" x14ac:dyDescent="0.2">
      <c r="C1129" s="13"/>
      <c r="D1129" s="13"/>
    </row>
    <row r="1130" spans="3:4" x14ac:dyDescent="0.2">
      <c r="C1130" s="13"/>
      <c r="D1130" s="13"/>
    </row>
    <row r="1131" spans="3:4" x14ac:dyDescent="0.2">
      <c r="C1131" s="13"/>
      <c r="D1131" s="13"/>
    </row>
    <row r="1132" spans="3:4" x14ac:dyDescent="0.2">
      <c r="C1132" s="13"/>
      <c r="D1132" s="13"/>
    </row>
    <row r="1133" spans="3:4" x14ac:dyDescent="0.2">
      <c r="C1133" s="13"/>
      <c r="D1133" s="13"/>
    </row>
    <row r="1134" spans="3:4" x14ac:dyDescent="0.2">
      <c r="C1134" s="13"/>
      <c r="D1134" s="13"/>
    </row>
    <row r="1135" spans="3:4" x14ac:dyDescent="0.2">
      <c r="C1135" s="13"/>
      <c r="D1135" s="13"/>
    </row>
    <row r="1136" spans="3:4" x14ac:dyDescent="0.2">
      <c r="C1136" s="13"/>
      <c r="D1136" s="13"/>
    </row>
    <row r="1137" spans="3:4" x14ac:dyDescent="0.2">
      <c r="C1137" s="13"/>
      <c r="D1137" s="13"/>
    </row>
    <row r="1138" spans="3:4" x14ac:dyDescent="0.2">
      <c r="C1138" s="13"/>
      <c r="D1138" s="13"/>
    </row>
    <row r="1139" spans="3:4" x14ac:dyDescent="0.2">
      <c r="C1139" s="13"/>
      <c r="D1139" s="13"/>
    </row>
    <row r="1140" spans="3:4" x14ac:dyDescent="0.2">
      <c r="C1140" s="13"/>
      <c r="D1140" s="13"/>
    </row>
    <row r="1141" spans="3:4" x14ac:dyDescent="0.2">
      <c r="C1141" s="13"/>
      <c r="D1141" s="13"/>
    </row>
    <row r="1142" spans="3:4" x14ac:dyDescent="0.2">
      <c r="C1142" s="13"/>
      <c r="D1142" s="13"/>
    </row>
    <row r="1143" spans="3:4" x14ac:dyDescent="0.2">
      <c r="C1143" s="13"/>
      <c r="D1143" s="13"/>
    </row>
    <row r="1144" spans="3:4" x14ac:dyDescent="0.2">
      <c r="C1144" s="13"/>
      <c r="D1144" s="13"/>
    </row>
    <row r="1145" spans="3:4" x14ac:dyDescent="0.2">
      <c r="C1145" s="13"/>
      <c r="D1145" s="13"/>
    </row>
    <row r="1146" spans="3:4" x14ac:dyDescent="0.2">
      <c r="C1146" s="13"/>
      <c r="D1146" s="13"/>
    </row>
    <row r="1147" spans="3:4" x14ac:dyDescent="0.2">
      <c r="C1147" s="13"/>
      <c r="D1147" s="13"/>
    </row>
    <row r="1148" spans="3:4" x14ac:dyDescent="0.2">
      <c r="C1148" s="13"/>
      <c r="D1148" s="13"/>
    </row>
    <row r="1149" spans="3:4" x14ac:dyDescent="0.2">
      <c r="C1149" s="13"/>
      <c r="D1149" s="13"/>
    </row>
    <row r="1150" spans="3:4" x14ac:dyDescent="0.2">
      <c r="C1150" s="13"/>
      <c r="D1150" s="13"/>
    </row>
    <row r="1151" spans="3:4" x14ac:dyDescent="0.2">
      <c r="C1151" s="13"/>
      <c r="D1151" s="13"/>
    </row>
    <row r="1152" spans="3:4" x14ac:dyDescent="0.2">
      <c r="C1152" s="13"/>
      <c r="D1152" s="13"/>
    </row>
    <row r="1153" spans="3:4" x14ac:dyDescent="0.2">
      <c r="C1153" s="13"/>
      <c r="D1153" s="13"/>
    </row>
    <row r="1154" spans="3:4" x14ac:dyDescent="0.2">
      <c r="C1154" s="13"/>
      <c r="D1154" s="13"/>
    </row>
    <row r="1155" spans="3:4" x14ac:dyDescent="0.2">
      <c r="C1155" s="13"/>
      <c r="D1155" s="13"/>
    </row>
    <row r="1156" spans="3:4" x14ac:dyDescent="0.2">
      <c r="C1156" s="13"/>
      <c r="D1156" s="13"/>
    </row>
    <row r="1157" spans="3:4" x14ac:dyDescent="0.2">
      <c r="C1157" s="13"/>
      <c r="D1157" s="13"/>
    </row>
    <row r="1158" spans="3:4" x14ac:dyDescent="0.2">
      <c r="C1158" s="13"/>
      <c r="D1158" s="13"/>
    </row>
    <row r="1159" spans="3:4" x14ac:dyDescent="0.2">
      <c r="C1159" s="13"/>
      <c r="D1159" s="13"/>
    </row>
    <row r="1160" spans="3:4" x14ac:dyDescent="0.2">
      <c r="C1160" s="13"/>
      <c r="D1160" s="13"/>
    </row>
    <row r="1161" spans="3:4" x14ac:dyDescent="0.2">
      <c r="C1161" s="13"/>
      <c r="D1161" s="13"/>
    </row>
    <row r="1162" spans="3:4" x14ac:dyDescent="0.2">
      <c r="C1162" s="13"/>
      <c r="D1162" s="13"/>
    </row>
    <row r="1163" spans="3:4" x14ac:dyDescent="0.2">
      <c r="C1163" s="13"/>
      <c r="D1163" s="13"/>
    </row>
    <row r="1164" spans="3:4" x14ac:dyDescent="0.2">
      <c r="C1164" s="13"/>
      <c r="D1164" s="13"/>
    </row>
    <row r="1165" spans="3:4" x14ac:dyDescent="0.2">
      <c r="C1165" s="13"/>
      <c r="D1165" s="13"/>
    </row>
    <row r="1166" spans="3:4" x14ac:dyDescent="0.2">
      <c r="C1166" s="13"/>
      <c r="D1166" s="13"/>
    </row>
    <row r="1167" spans="3:4" x14ac:dyDescent="0.2">
      <c r="C1167" s="13"/>
      <c r="D1167" s="13"/>
    </row>
    <row r="1168" spans="3:4" x14ac:dyDescent="0.2">
      <c r="C1168" s="13"/>
      <c r="D1168" s="13"/>
    </row>
    <row r="1169" spans="3:4" x14ac:dyDescent="0.2">
      <c r="C1169" s="13"/>
      <c r="D1169" s="13"/>
    </row>
    <row r="1170" spans="3:4" x14ac:dyDescent="0.2">
      <c r="C1170" s="13"/>
      <c r="D1170" s="13"/>
    </row>
    <row r="1171" spans="3:4" x14ac:dyDescent="0.2">
      <c r="C1171" s="13"/>
      <c r="D1171" s="13"/>
    </row>
    <row r="1172" spans="3:4" x14ac:dyDescent="0.2">
      <c r="C1172" s="13"/>
      <c r="D1172" s="13"/>
    </row>
    <row r="1173" spans="3:4" x14ac:dyDescent="0.2">
      <c r="C1173" s="13"/>
      <c r="D1173" s="13"/>
    </row>
    <row r="1174" spans="3:4" x14ac:dyDescent="0.2">
      <c r="C1174" s="13"/>
      <c r="D1174" s="13"/>
    </row>
    <row r="1175" spans="3:4" x14ac:dyDescent="0.2">
      <c r="C1175" s="13"/>
      <c r="D1175" s="13"/>
    </row>
    <row r="1176" spans="3:4" x14ac:dyDescent="0.2">
      <c r="C1176" s="13"/>
      <c r="D1176" s="13"/>
    </row>
    <row r="1177" spans="3:4" x14ac:dyDescent="0.2">
      <c r="C1177" s="13"/>
      <c r="D1177" s="13"/>
    </row>
    <row r="1178" spans="3:4" x14ac:dyDescent="0.2">
      <c r="C1178" s="13"/>
      <c r="D1178" s="13"/>
    </row>
    <row r="1179" spans="3:4" x14ac:dyDescent="0.2">
      <c r="C1179" s="13"/>
      <c r="D1179" s="13"/>
    </row>
    <row r="1180" spans="3:4" x14ac:dyDescent="0.2">
      <c r="C1180" s="13"/>
      <c r="D1180" s="13"/>
    </row>
    <row r="1181" spans="3:4" x14ac:dyDescent="0.2">
      <c r="C1181" s="13"/>
      <c r="D1181" s="13"/>
    </row>
    <row r="1182" spans="3:4" x14ac:dyDescent="0.2">
      <c r="C1182" s="13"/>
      <c r="D1182" s="13"/>
    </row>
    <row r="1183" spans="3:4" x14ac:dyDescent="0.2">
      <c r="C1183" s="13"/>
      <c r="D1183" s="13"/>
    </row>
    <row r="1184" spans="3:4" x14ac:dyDescent="0.2">
      <c r="C1184" s="13"/>
      <c r="D1184" s="13"/>
    </row>
    <row r="1185" spans="3:4" x14ac:dyDescent="0.2">
      <c r="C1185" s="13"/>
      <c r="D1185" s="13"/>
    </row>
    <row r="1186" spans="3:4" x14ac:dyDescent="0.2">
      <c r="C1186" s="13"/>
      <c r="D1186" s="13"/>
    </row>
    <row r="1187" spans="3:4" x14ac:dyDescent="0.2">
      <c r="C1187" s="13"/>
      <c r="D1187" s="13"/>
    </row>
    <row r="1188" spans="3:4" x14ac:dyDescent="0.2">
      <c r="C1188" s="13"/>
      <c r="D1188" s="13"/>
    </row>
    <row r="1189" spans="3:4" x14ac:dyDescent="0.2">
      <c r="C1189" s="13"/>
      <c r="D1189" s="13"/>
    </row>
    <row r="1190" spans="3:4" x14ac:dyDescent="0.2">
      <c r="C1190" s="13"/>
      <c r="D1190" s="13"/>
    </row>
    <row r="1191" spans="3:4" x14ac:dyDescent="0.2">
      <c r="C1191" s="13"/>
      <c r="D1191" s="13"/>
    </row>
    <row r="1192" spans="3:4" x14ac:dyDescent="0.2">
      <c r="C1192" s="13"/>
      <c r="D1192" s="13"/>
    </row>
    <row r="1193" spans="3:4" x14ac:dyDescent="0.2">
      <c r="C1193" s="13"/>
      <c r="D1193" s="13"/>
    </row>
    <row r="1194" spans="3:4" x14ac:dyDescent="0.2">
      <c r="C1194" s="13"/>
      <c r="D1194" s="13"/>
    </row>
    <row r="1195" spans="3:4" x14ac:dyDescent="0.2">
      <c r="C1195" s="13"/>
      <c r="D1195" s="13"/>
    </row>
    <row r="1196" spans="3:4" x14ac:dyDescent="0.2">
      <c r="C1196" s="13"/>
      <c r="D1196" s="13"/>
    </row>
    <row r="1197" spans="3:4" x14ac:dyDescent="0.2">
      <c r="C1197" s="13"/>
      <c r="D1197" s="13"/>
    </row>
    <row r="1198" spans="3:4" x14ac:dyDescent="0.2">
      <c r="C1198" s="13"/>
      <c r="D1198" s="13"/>
    </row>
    <row r="1199" spans="3:4" x14ac:dyDescent="0.2">
      <c r="C1199" s="13"/>
      <c r="D1199" s="13"/>
    </row>
    <row r="1200" spans="3:4" x14ac:dyDescent="0.2">
      <c r="C1200" s="13"/>
      <c r="D1200" s="13"/>
    </row>
    <row r="1201" spans="3:4" x14ac:dyDescent="0.2">
      <c r="C1201" s="13"/>
      <c r="D1201" s="13"/>
    </row>
    <row r="1202" spans="3:4" x14ac:dyDescent="0.2">
      <c r="C1202" s="13"/>
      <c r="D1202" s="13"/>
    </row>
    <row r="1203" spans="3:4" x14ac:dyDescent="0.2">
      <c r="C1203" s="13"/>
      <c r="D1203" s="13"/>
    </row>
    <row r="1204" spans="3:4" x14ac:dyDescent="0.2">
      <c r="C1204" s="13"/>
      <c r="D1204" s="13"/>
    </row>
    <row r="1205" spans="3:4" x14ac:dyDescent="0.2">
      <c r="C1205" s="13"/>
      <c r="D1205" s="13"/>
    </row>
    <row r="1206" spans="3:4" x14ac:dyDescent="0.2">
      <c r="C1206" s="13"/>
      <c r="D1206" s="13"/>
    </row>
    <row r="1207" spans="3:4" x14ac:dyDescent="0.2">
      <c r="C1207" s="13"/>
      <c r="D1207" s="13"/>
    </row>
    <row r="1208" spans="3:4" x14ac:dyDescent="0.2">
      <c r="C1208" s="13"/>
      <c r="D1208" s="13"/>
    </row>
    <row r="1209" spans="3:4" x14ac:dyDescent="0.2">
      <c r="C1209" s="13"/>
      <c r="D1209" s="13"/>
    </row>
    <row r="1210" spans="3:4" x14ac:dyDescent="0.2">
      <c r="C1210" s="13"/>
      <c r="D1210" s="13"/>
    </row>
    <row r="1211" spans="3:4" x14ac:dyDescent="0.2">
      <c r="C1211" s="13"/>
      <c r="D1211" s="13"/>
    </row>
    <row r="1212" spans="3:4" x14ac:dyDescent="0.2">
      <c r="C1212" s="13"/>
      <c r="D1212" s="13"/>
    </row>
    <row r="1213" spans="3:4" x14ac:dyDescent="0.2">
      <c r="C1213" s="13"/>
      <c r="D1213" s="13"/>
    </row>
    <row r="1214" spans="3:4" x14ac:dyDescent="0.2">
      <c r="C1214" s="13"/>
      <c r="D1214" s="13"/>
    </row>
    <row r="1215" spans="3:4" x14ac:dyDescent="0.2">
      <c r="C1215" s="13"/>
      <c r="D1215" s="13"/>
    </row>
    <row r="1216" spans="3:4" x14ac:dyDescent="0.2">
      <c r="C1216" s="13"/>
      <c r="D1216" s="13"/>
    </row>
    <row r="1217" spans="3:4" x14ac:dyDescent="0.2">
      <c r="C1217" s="13"/>
      <c r="D1217" s="13"/>
    </row>
    <row r="1218" spans="3:4" x14ac:dyDescent="0.2">
      <c r="C1218" s="13"/>
      <c r="D1218" s="13"/>
    </row>
    <row r="1219" spans="3:4" x14ac:dyDescent="0.2">
      <c r="C1219" s="13"/>
      <c r="D1219" s="13"/>
    </row>
    <row r="1220" spans="3:4" x14ac:dyDescent="0.2">
      <c r="C1220" s="13"/>
      <c r="D1220" s="13"/>
    </row>
    <row r="1221" spans="3:4" x14ac:dyDescent="0.2">
      <c r="C1221" s="13"/>
      <c r="D1221" s="13"/>
    </row>
    <row r="1222" spans="3:4" x14ac:dyDescent="0.2">
      <c r="C1222" s="13"/>
      <c r="D1222" s="13"/>
    </row>
    <row r="1223" spans="3:4" x14ac:dyDescent="0.2">
      <c r="C1223" s="13"/>
      <c r="D1223" s="13"/>
    </row>
    <row r="1224" spans="3:4" x14ac:dyDescent="0.2">
      <c r="C1224" s="13"/>
      <c r="D1224" s="13"/>
    </row>
    <row r="1225" spans="3:4" x14ac:dyDescent="0.2">
      <c r="C1225" s="13"/>
      <c r="D1225" s="13"/>
    </row>
    <row r="1226" spans="3:4" x14ac:dyDescent="0.2">
      <c r="C1226" s="13"/>
      <c r="D1226" s="13"/>
    </row>
    <row r="1227" spans="3:4" x14ac:dyDescent="0.2">
      <c r="C1227" s="13"/>
      <c r="D1227" s="13"/>
    </row>
    <row r="1228" spans="3:4" x14ac:dyDescent="0.2">
      <c r="C1228" s="13"/>
      <c r="D1228" s="13"/>
    </row>
    <row r="1229" spans="3:4" x14ac:dyDescent="0.2">
      <c r="C1229" s="13"/>
      <c r="D1229" s="13"/>
    </row>
    <row r="1230" spans="3:4" x14ac:dyDescent="0.2">
      <c r="C1230" s="13"/>
      <c r="D1230" s="13"/>
    </row>
    <row r="1231" spans="3:4" x14ac:dyDescent="0.2">
      <c r="C1231" s="13"/>
      <c r="D1231" s="13"/>
    </row>
    <row r="1232" spans="3:4" x14ac:dyDescent="0.2">
      <c r="C1232" s="13"/>
      <c r="D1232" s="13"/>
    </row>
    <row r="1233" spans="3:4" x14ac:dyDescent="0.2">
      <c r="C1233" s="13"/>
      <c r="D1233" s="13"/>
    </row>
    <row r="1234" spans="3:4" x14ac:dyDescent="0.2">
      <c r="C1234" s="13"/>
      <c r="D1234" s="13"/>
    </row>
    <row r="1235" spans="3:4" x14ac:dyDescent="0.2">
      <c r="C1235" s="13"/>
      <c r="D1235" s="13"/>
    </row>
    <row r="1236" spans="3:4" x14ac:dyDescent="0.2">
      <c r="C1236" s="13"/>
      <c r="D1236" s="13"/>
    </row>
    <row r="1237" spans="3:4" x14ac:dyDescent="0.2">
      <c r="C1237" s="13"/>
      <c r="D1237" s="13"/>
    </row>
    <row r="1238" spans="3:4" x14ac:dyDescent="0.2">
      <c r="C1238" s="13"/>
      <c r="D1238" s="13"/>
    </row>
    <row r="1239" spans="3:4" x14ac:dyDescent="0.2">
      <c r="C1239" s="13"/>
      <c r="D1239" s="13"/>
    </row>
    <row r="1240" spans="3:4" x14ac:dyDescent="0.2">
      <c r="C1240" s="13"/>
      <c r="D1240" s="13"/>
    </row>
    <row r="1241" spans="3:4" x14ac:dyDescent="0.2">
      <c r="C1241" s="13"/>
      <c r="D1241" s="13"/>
    </row>
    <row r="1242" spans="3:4" x14ac:dyDescent="0.2">
      <c r="C1242" s="13"/>
      <c r="D1242" s="13"/>
    </row>
    <row r="1243" spans="3:4" x14ac:dyDescent="0.2">
      <c r="C1243" s="13"/>
      <c r="D1243" s="13"/>
    </row>
    <row r="1244" spans="3:4" x14ac:dyDescent="0.2">
      <c r="C1244" s="13"/>
      <c r="D1244" s="13"/>
    </row>
    <row r="1245" spans="3:4" x14ac:dyDescent="0.2">
      <c r="C1245" s="13"/>
      <c r="D1245" s="13"/>
    </row>
    <row r="1246" spans="3:4" x14ac:dyDescent="0.2">
      <c r="C1246" s="13"/>
      <c r="D1246" s="13"/>
    </row>
    <row r="1247" spans="3:4" x14ac:dyDescent="0.2">
      <c r="C1247" s="13"/>
      <c r="D1247" s="13"/>
    </row>
    <row r="1248" spans="3:4" x14ac:dyDescent="0.2">
      <c r="C1248" s="13"/>
      <c r="D1248" s="13"/>
    </row>
    <row r="1249" spans="3:4" x14ac:dyDescent="0.2">
      <c r="C1249" s="13"/>
      <c r="D1249" s="13"/>
    </row>
    <row r="1250" spans="3:4" x14ac:dyDescent="0.2">
      <c r="C1250" s="13"/>
      <c r="D1250" s="13"/>
    </row>
    <row r="1251" spans="3:4" x14ac:dyDescent="0.2">
      <c r="C1251" s="13"/>
      <c r="D1251" s="13"/>
    </row>
    <row r="1252" spans="3:4" x14ac:dyDescent="0.2">
      <c r="C1252" s="13"/>
      <c r="D1252" s="13"/>
    </row>
    <row r="1253" spans="3:4" x14ac:dyDescent="0.2">
      <c r="C1253" s="13"/>
      <c r="D1253" s="13"/>
    </row>
    <row r="1254" spans="3:4" x14ac:dyDescent="0.2">
      <c r="C1254" s="13"/>
      <c r="D1254" s="13"/>
    </row>
    <row r="1255" spans="3:4" x14ac:dyDescent="0.2">
      <c r="C1255" s="13"/>
      <c r="D1255" s="13"/>
    </row>
    <row r="1256" spans="3:4" x14ac:dyDescent="0.2">
      <c r="C1256" s="13"/>
      <c r="D1256" s="13"/>
    </row>
    <row r="1257" spans="3:4" x14ac:dyDescent="0.2">
      <c r="C1257" s="13"/>
      <c r="D1257" s="13"/>
    </row>
    <row r="1258" spans="3:4" x14ac:dyDescent="0.2">
      <c r="C1258" s="13"/>
      <c r="D1258" s="13"/>
    </row>
    <row r="1259" spans="3:4" x14ac:dyDescent="0.2">
      <c r="C1259" s="13"/>
      <c r="D1259" s="13"/>
    </row>
    <row r="1260" spans="3:4" x14ac:dyDescent="0.2">
      <c r="C1260" s="13"/>
      <c r="D1260" s="13"/>
    </row>
    <row r="1261" spans="3:4" x14ac:dyDescent="0.2">
      <c r="C1261" s="13"/>
      <c r="D1261" s="13"/>
    </row>
    <row r="1262" spans="3:4" x14ac:dyDescent="0.2">
      <c r="C1262" s="13"/>
      <c r="D1262" s="13"/>
    </row>
    <row r="1263" spans="3:4" x14ac:dyDescent="0.2">
      <c r="C1263" s="13"/>
      <c r="D1263" s="13"/>
    </row>
    <row r="1264" spans="3:4" x14ac:dyDescent="0.2">
      <c r="C1264" s="13"/>
      <c r="D1264" s="13"/>
    </row>
    <row r="1265" spans="3:4" x14ac:dyDescent="0.2">
      <c r="C1265" s="13"/>
      <c r="D1265" s="13"/>
    </row>
    <row r="1266" spans="3:4" x14ac:dyDescent="0.2">
      <c r="C1266" s="13"/>
      <c r="D1266" s="13"/>
    </row>
    <row r="1267" spans="3:4" x14ac:dyDescent="0.2">
      <c r="C1267" s="13"/>
      <c r="D1267" s="13"/>
    </row>
    <row r="1268" spans="3:4" x14ac:dyDescent="0.2">
      <c r="C1268" s="13"/>
      <c r="D1268" s="13"/>
    </row>
    <row r="1269" spans="3:4" x14ac:dyDescent="0.2">
      <c r="C1269" s="13"/>
      <c r="D1269" s="13"/>
    </row>
    <row r="1270" spans="3:4" x14ac:dyDescent="0.2">
      <c r="C1270" s="13"/>
      <c r="D1270" s="13"/>
    </row>
    <row r="1271" spans="3:4" x14ac:dyDescent="0.2">
      <c r="C1271" s="13"/>
      <c r="D1271" s="13"/>
    </row>
    <row r="1272" spans="3:4" x14ac:dyDescent="0.2">
      <c r="C1272" s="13"/>
      <c r="D1272" s="13"/>
    </row>
    <row r="1273" spans="3:4" x14ac:dyDescent="0.2">
      <c r="C1273" s="13"/>
      <c r="D1273" s="13"/>
    </row>
    <row r="1274" spans="3:4" x14ac:dyDescent="0.2">
      <c r="C1274" s="13"/>
      <c r="D1274" s="13"/>
    </row>
    <row r="1275" spans="3:4" x14ac:dyDescent="0.2">
      <c r="C1275" s="13"/>
      <c r="D1275" s="13"/>
    </row>
    <row r="1276" spans="3:4" x14ac:dyDescent="0.2">
      <c r="C1276" s="13"/>
      <c r="D1276" s="13"/>
    </row>
    <row r="1277" spans="3:4" x14ac:dyDescent="0.2">
      <c r="C1277" s="13"/>
      <c r="D1277" s="13"/>
    </row>
    <row r="1278" spans="3:4" x14ac:dyDescent="0.2">
      <c r="C1278" s="13"/>
      <c r="D1278" s="13"/>
    </row>
    <row r="1279" spans="3:4" x14ac:dyDescent="0.2">
      <c r="C1279" s="13"/>
      <c r="D1279" s="13"/>
    </row>
    <row r="1280" spans="3:4" x14ac:dyDescent="0.2">
      <c r="C1280" s="13"/>
      <c r="D1280" s="13"/>
    </row>
    <row r="1281" spans="3:4" x14ac:dyDescent="0.2">
      <c r="C1281" s="13"/>
      <c r="D1281" s="13"/>
    </row>
    <row r="1282" spans="3:4" x14ac:dyDescent="0.2">
      <c r="C1282" s="13"/>
      <c r="D1282" s="13"/>
    </row>
    <row r="1283" spans="3:4" x14ac:dyDescent="0.2">
      <c r="C1283" s="13"/>
      <c r="D1283" s="13"/>
    </row>
    <row r="1284" spans="3:4" x14ac:dyDescent="0.2">
      <c r="C1284" s="13"/>
      <c r="D1284" s="13"/>
    </row>
    <row r="1285" spans="3:4" x14ac:dyDescent="0.2">
      <c r="C1285" s="13"/>
      <c r="D1285" s="13"/>
    </row>
    <row r="1286" spans="3:4" x14ac:dyDescent="0.2">
      <c r="C1286" s="13"/>
      <c r="D1286" s="13"/>
    </row>
    <row r="1287" spans="3:4" x14ac:dyDescent="0.2">
      <c r="C1287" s="13"/>
      <c r="D1287" s="13"/>
    </row>
    <row r="1288" spans="3:4" x14ac:dyDescent="0.2">
      <c r="C1288" s="13"/>
      <c r="D1288" s="13"/>
    </row>
    <row r="1289" spans="3:4" x14ac:dyDescent="0.2">
      <c r="C1289" s="13"/>
      <c r="D1289" s="13"/>
    </row>
    <row r="1290" spans="3:4" x14ac:dyDescent="0.2">
      <c r="C1290" s="13"/>
      <c r="D1290" s="13"/>
    </row>
    <row r="1291" spans="3:4" x14ac:dyDescent="0.2">
      <c r="C1291" s="13"/>
      <c r="D1291" s="13"/>
    </row>
    <row r="1292" spans="3:4" x14ac:dyDescent="0.2">
      <c r="C1292" s="13"/>
      <c r="D1292" s="13"/>
    </row>
    <row r="1293" spans="3:4" x14ac:dyDescent="0.2">
      <c r="C1293" s="13"/>
      <c r="D1293" s="13"/>
    </row>
    <row r="1294" spans="3:4" x14ac:dyDescent="0.2">
      <c r="C1294" s="13"/>
      <c r="D1294" s="13"/>
    </row>
    <row r="1295" spans="3:4" x14ac:dyDescent="0.2">
      <c r="C1295" s="13"/>
      <c r="D1295" s="13"/>
    </row>
    <row r="1296" spans="3:4" x14ac:dyDescent="0.2">
      <c r="C1296" s="13"/>
      <c r="D1296" s="13"/>
    </row>
    <row r="1297" spans="3:4" x14ac:dyDescent="0.2">
      <c r="C1297" s="13"/>
      <c r="D1297" s="13"/>
    </row>
    <row r="1298" spans="3:4" x14ac:dyDescent="0.2">
      <c r="C1298" s="13"/>
      <c r="D1298" s="13"/>
    </row>
    <row r="1299" spans="3:4" x14ac:dyDescent="0.2">
      <c r="C1299" s="13"/>
      <c r="D1299" s="13"/>
    </row>
    <row r="1300" spans="3:4" x14ac:dyDescent="0.2">
      <c r="C1300" s="13"/>
      <c r="D1300" s="13"/>
    </row>
    <row r="1301" spans="3:4" x14ac:dyDescent="0.2">
      <c r="C1301" s="13"/>
      <c r="D1301" s="13"/>
    </row>
    <row r="1302" spans="3:4" x14ac:dyDescent="0.2">
      <c r="C1302" s="13"/>
      <c r="D1302" s="13"/>
    </row>
    <row r="1303" spans="3:4" x14ac:dyDescent="0.2">
      <c r="C1303" s="13"/>
      <c r="D1303" s="13"/>
    </row>
    <row r="1304" spans="3:4" x14ac:dyDescent="0.2">
      <c r="C1304" s="13"/>
      <c r="D1304" s="13"/>
    </row>
    <row r="1305" spans="3:4" x14ac:dyDescent="0.2">
      <c r="C1305" s="13"/>
      <c r="D1305" s="13"/>
    </row>
    <row r="1306" spans="3:4" x14ac:dyDescent="0.2">
      <c r="C1306" s="13"/>
      <c r="D1306" s="13"/>
    </row>
    <row r="1307" spans="3:4" x14ac:dyDescent="0.2">
      <c r="C1307" s="13"/>
      <c r="D1307" s="13"/>
    </row>
    <row r="1308" spans="3:4" x14ac:dyDescent="0.2">
      <c r="C1308" s="13"/>
      <c r="D1308" s="13"/>
    </row>
    <row r="1309" spans="3:4" x14ac:dyDescent="0.2">
      <c r="C1309" s="13"/>
      <c r="D1309" s="13"/>
    </row>
    <row r="1310" spans="3:4" x14ac:dyDescent="0.2">
      <c r="C1310" s="13"/>
      <c r="D1310" s="13"/>
    </row>
    <row r="1311" spans="3:4" x14ac:dyDescent="0.2">
      <c r="C1311" s="13"/>
      <c r="D1311" s="13"/>
    </row>
    <row r="1312" spans="3:4" x14ac:dyDescent="0.2">
      <c r="C1312" s="13"/>
      <c r="D1312" s="13"/>
    </row>
    <row r="1313" spans="3:4" x14ac:dyDescent="0.2">
      <c r="C1313" s="13"/>
      <c r="D1313" s="13"/>
    </row>
    <row r="1314" spans="3:4" x14ac:dyDescent="0.2">
      <c r="C1314" s="13"/>
      <c r="D1314" s="13"/>
    </row>
    <row r="1315" spans="3:4" x14ac:dyDescent="0.2">
      <c r="C1315" s="13"/>
      <c r="D1315" s="13"/>
    </row>
    <row r="1316" spans="3:4" x14ac:dyDescent="0.2">
      <c r="C1316" s="13"/>
      <c r="D1316" s="13"/>
    </row>
    <row r="1317" spans="3:4" x14ac:dyDescent="0.2">
      <c r="C1317" s="13"/>
      <c r="D1317" s="13"/>
    </row>
    <row r="1318" spans="3:4" x14ac:dyDescent="0.2">
      <c r="C1318" s="13"/>
      <c r="D1318" s="13"/>
    </row>
    <row r="1319" spans="3:4" x14ac:dyDescent="0.2">
      <c r="C1319" s="13"/>
      <c r="D1319" s="13"/>
    </row>
    <row r="1320" spans="3:4" x14ac:dyDescent="0.2">
      <c r="C1320" s="13"/>
      <c r="D1320" s="13"/>
    </row>
    <row r="1321" spans="3:4" x14ac:dyDescent="0.2">
      <c r="C1321" s="13"/>
      <c r="D1321" s="13"/>
    </row>
    <row r="1322" spans="3:4" x14ac:dyDescent="0.2">
      <c r="C1322" s="13"/>
      <c r="D1322" s="13"/>
    </row>
    <row r="1323" spans="3:4" x14ac:dyDescent="0.2">
      <c r="C1323" s="13"/>
      <c r="D1323" s="13"/>
    </row>
    <row r="1324" spans="3:4" x14ac:dyDescent="0.2">
      <c r="C1324" s="13"/>
      <c r="D1324" s="13"/>
    </row>
    <row r="1325" spans="3:4" x14ac:dyDescent="0.2">
      <c r="C1325" s="13"/>
      <c r="D1325" s="13"/>
    </row>
    <row r="1326" spans="3:4" x14ac:dyDescent="0.2">
      <c r="C1326" s="13"/>
      <c r="D1326" s="13"/>
    </row>
    <row r="1327" spans="3:4" x14ac:dyDescent="0.2">
      <c r="C1327" s="13"/>
      <c r="D1327" s="13"/>
    </row>
    <row r="1328" spans="3:4" x14ac:dyDescent="0.2">
      <c r="C1328" s="13"/>
      <c r="D1328" s="13"/>
    </row>
    <row r="1329" spans="3:4" x14ac:dyDescent="0.2">
      <c r="C1329" s="13"/>
      <c r="D1329" s="13"/>
    </row>
    <row r="1330" spans="3:4" x14ac:dyDescent="0.2">
      <c r="C1330" s="13"/>
      <c r="D1330" s="13"/>
    </row>
    <row r="1331" spans="3:4" x14ac:dyDescent="0.2">
      <c r="C1331" s="13"/>
      <c r="D1331" s="13"/>
    </row>
    <row r="1332" spans="3:4" x14ac:dyDescent="0.2">
      <c r="C1332" s="13"/>
      <c r="D1332" s="13"/>
    </row>
    <row r="1333" spans="3:4" x14ac:dyDescent="0.2">
      <c r="C1333" s="13"/>
      <c r="D1333" s="13"/>
    </row>
    <row r="1334" spans="3:4" x14ac:dyDescent="0.2">
      <c r="C1334" s="13"/>
      <c r="D1334" s="13"/>
    </row>
    <row r="1335" spans="3:4" x14ac:dyDescent="0.2">
      <c r="C1335" s="13"/>
      <c r="D1335" s="13"/>
    </row>
    <row r="1336" spans="3:4" x14ac:dyDescent="0.2">
      <c r="C1336" s="13"/>
      <c r="D1336" s="13"/>
    </row>
    <row r="1337" spans="3:4" x14ac:dyDescent="0.2">
      <c r="C1337" s="13"/>
      <c r="D1337" s="13"/>
    </row>
    <row r="1338" spans="3:4" x14ac:dyDescent="0.2">
      <c r="C1338" s="13"/>
      <c r="D1338" s="13"/>
    </row>
    <row r="1339" spans="3:4" x14ac:dyDescent="0.2">
      <c r="C1339" s="13"/>
      <c r="D1339" s="13"/>
    </row>
    <row r="1340" spans="3:4" x14ac:dyDescent="0.2">
      <c r="C1340" s="13"/>
      <c r="D1340" s="13"/>
    </row>
    <row r="1341" spans="3:4" x14ac:dyDescent="0.2">
      <c r="C1341" s="13"/>
      <c r="D1341" s="13"/>
    </row>
    <row r="1342" spans="3:4" x14ac:dyDescent="0.2">
      <c r="C1342" s="13"/>
      <c r="D1342" s="13"/>
    </row>
    <row r="1343" spans="3:4" x14ac:dyDescent="0.2">
      <c r="C1343" s="13"/>
      <c r="D1343" s="13"/>
    </row>
    <row r="1344" spans="3:4" x14ac:dyDescent="0.2">
      <c r="C1344" s="13"/>
      <c r="D1344" s="13"/>
    </row>
    <row r="1345" spans="3:4" x14ac:dyDescent="0.2">
      <c r="C1345" s="13"/>
      <c r="D1345" s="13"/>
    </row>
    <row r="1346" spans="3:4" x14ac:dyDescent="0.2">
      <c r="C1346" s="13"/>
      <c r="D1346" s="13"/>
    </row>
    <row r="1347" spans="3:4" x14ac:dyDescent="0.2">
      <c r="C1347" s="13"/>
      <c r="D1347" s="13"/>
    </row>
    <row r="1348" spans="3:4" x14ac:dyDescent="0.2">
      <c r="C1348" s="13"/>
      <c r="D1348" s="13"/>
    </row>
    <row r="1349" spans="3:4" x14ac:dyDescent="0.2">
      <c r="C1349" s="13"/>
      <c r="D1349" s="13"/>
    </row>
    <row r="1350" spans="3:4" x14ac:dyDescent="0.2">
      <c r="C1350" s="13"/>
      <c r="D1350" s="13"/>
    </row>
    <row r="1351" spans="3:4" x14ac:dyDescent="0.2">
      <c r="C1351" s="13"/>
      <c r="D1351" s="13"/>
    </row>
    <row r="1352" spans="3:4" x14ac:dyDescent="0.2">
      <c r="C1352" s="13"/>
      <c r="D1352" s="13"/>
    </row>
    <row r="1353" spans="3:4" x14ac:dyDescent="0.2">
      <c r="C1353" s="13"/>
      <c r="D1353" s="13"/>
    </row>
    <row r="1354" spans="3:4" x14ac:dyDescent="0.2">
      <c r="C1354" s="13"/>
      <c r="D1354" s="13"/>
    </row>
    <row r="1355" spans="3:4" x14ac:dyDescent="0.2">
      <c r="C1355" s="13"/>
      <c r="D1355" s="13"/>
    </row>
    <row r="1356" spans="3:4" x14ac:dyDescent="0.2">
      <c r="C1356" s="13"/>
      <c r="D1356" s="13"/>
    </row>
    <row r="1357" spans="3:4" x14ac:dyDescent="0.2">
      <c r="C1357" s="13"/>
      <c r="D1357" s="13"/>
    </row>
    <row r="1358" spans="3:4" x14ac:dyDescent="0.2">
      <c r="C1358" s="13"/>
      <c r="D1358" s="13"/>
    </row>
    <row r="1359" spans="3:4" x14ac:dyDescent="0.2">
      <c r="C1359" s="13"/>
      <c r="D1359" s="13"/>
    </row>
    <row r="1360" spans="3:4" x14ac:dyDescent="0.2">
      <c r="C1360" s="13"/>
      <c r="D1360" s="13"/>
    </row>
    <row r="1361" spans="3:4" x14ac:dyDescent="0.2">
      <c r="C1361" s="13"/>
      <c r="D1361" s="13"/>
    </row>
    <row r="1362" spans="3:4" x14ac:dyDescent="0.2">
      <c r="C1362" s="13"/>
      <c r="D1362" s="13"/>
    </row>
    <row r="1363" spans="3:4" x14ac:dyDescent="0.2">
      <c r="C1363" s="13"/>
      <c r="D1363" s="13"/>
    </row>
    <row r="1364" spans="3:4" x14ac:dyDescent="0.2">
      <c r="C1364" s="13"/>
      <c r="D1364" s="13"/>
    </row>
    <row r="1365" spans="3:4" x14ac:dyDescent="0.2">
      <c r="C1365" s="13"/>
      <c r="D1365" s="13"/>
    </row>
    <row r="1366" spans="3:4" x14ac:dyDescent="0.2">
      <c r="C1366" s="13"/>
      <c r="D1366" s="13"/>
    </row>
    <row r="1367" spans="3:4" x14ac:dyDescent="0.2">
      <c r="C1367" s="13"/>
      <c r="D1367" s="13"/>
    </row>
    <row r="1368" spans="3:4" x14ac:dyDescent="0.2">
      <c r="C1368" s="13"/>
      <c r="D1368" s="13"/>
    </row>
    <row r="1369" spans="3:4" x14ac:dyDescent="0.2">
      <c r="C1369" s="13"/>
      <c r="D1369" s="13"/>
    </row>
    <row r="1370" spans="3:4" x14ac:dyDescent="0.2">
      <c r="C1370" s="13"/>
      <c r="D1370" s="13"/>
    </row>
    <row r="1371" spans="3:4" x14ac:dyDescent="0.2">
      <c r="C1371" s="13"/>
      <c r="D1371" s="13"/>
    </row>
    <row r="1372" spans="3:4" x14ac:dyDescent="0.2">
      <c r="C1372" s="13"/>
      <c r="D1372" s="13"/>
    </row>
    <row r="1373" spans="3:4" x14ac:dyDescent="0.2">
      <c r="C1373" s="13"/>
      <c r="D1373" s="13"/>
    </row>
    <row r="1374" spans="3:4" x14ac:dyDescent="0.2">
      <c r="C1374" s="13"/>
      <c r="D1374" s="13"/>
    </row>
    <row r="1375" spans="3:4" x14ac:dyDescent="0.2">
      <c r="C1375" s="13"/>
      <c r="D1375" s="13"/>
    </row>
    <row r="1376" spans="3:4" x14ac:dyDescent="0.2">
      <c r="C1376" s="13"/>
      <c r="D1376" s="13"/>
    </row>
    <row r="1377" spans="3:4" x14ac:dyDescent="0.2">
      <c r="C1377" s="13"/>
      <c r="D1377" s="13"/>
    </row>
    <row r="1378" spans="3:4" x14ac:dyDescent="0.2">
      <c r="C1378" s="13"/>
      <c r="D1378" s="13"/>
    </row>
    <row r="1379" spans="3:4" x14ac:dyDescent="0.2">
      <c r="C1379" s="13"/>
      <c r="D1379" s="13"/>
    </row>
    <row r="1380" spans="3:4" x14ac:dyDescent="0.2">
      <c r="C1380" s="13"/>
      <c r="D1380" s="13"/>
    </row>
    <row r="1381" spans="3:4" x14ac:dyDescent="0.2">
      <c r="C1381" s="13"/>
      <c r="D1381" s="13"/>
    </row>
    <row r="1382" spans="3:4" x14ac:dyDescent="0.2">
      <c r="C1382" s="13"/>
      <c r="D1382" s="13"/>
    </row>
    <row r="1383" spans="3:4" x14ac:dyDescent="0.2">
      <c r="C1383" s="13"/>
      <c r="D1383" s="13"/>
    </row>
    <row r="1384" spans="3:4" x14ac:dyDescent="0.2">
      <c r="C1384" s="13"/>
      <c r="D1384" s="13"/>
    </row>
    <row r="1385" spans="3:4" x14ac:dyDescent="0.2">
      <c r="C1385" s="13"/>
      <c r="D1385" s="13"/>
    </row>
    <row r="1386" spans="3:4" x14ac:dyDescent="0.2">
      <c r="C1386" s="13"/>
      <c r="D1386" s="13"/>
    </row>
    <row r="1387" spans="3:4" x14ac:dyDescent="0.2">
      <c r="C1387" s="13"/>
      <c r="D1387" s="13"/>
    </row>
    <row r="1388" spans="3:4" x14ac:dyDescent="0.2">
      <c r="C1388" s="13"/>
      <c r="D1388" s="13"/>
    </row>
    <row r="1389" spans="3:4" x14ac:dyDescent="0.2">
      <c r="C1389" s="13"/>
      <c r="D1389" s="13"/>
    </row>
    <row r="1390" spans="3:4" x14ac:dyDescent="0.2">
      <c r="C1390" s="13"/>
      <c r="D1390" s="13"/>
    </row>
    <row r="1391" spans="3:4" x14ac:dyDescent="0.2">
      <c r="C1391" s="13"/>
      <c r="D1391" s="13"/>
    </row>
    <row r="1392" spans="3:4" x14ac:dyDescent="0.2">
      <c r="C1392" s="13"/>
      <c r="D1392" s="13"/>
    </row>
    <row r="1393" spans="3:4" x14ac:dyDescent="0.2">
      <c r="C1393" s="13"/>
      <c r="D1393" s="13"/>
    </row>
    <row r="1394" spans="3:4" x14ac:dyDescent="0.2">
      <c r="C1394" s="13"/>
      <c r="D1394" s="13"/>
    </row>
    <row r="1395" spans="3:4" x14ac:dyDescent="0.2">
      <c r="C1395" s="13"/>
      <c r="D1395" s="13"/>
    </row>
    <row r="1396" spans="3:4" x14ac:dyDescent="0.2">
      <c r="C1396" s="13"/>
      <c r="D1396" s="13"/>
    </row>
    <row r="1397" spans="3:4" x14ac:dyDescent="0.2">
      <c r="C1397" s="13"/>
      <c r="D1397" s="13"/>
    </row>
    <row r="1398" spans="3:4" x14ac:dyDescent="0.2">
      <c r="C1398" s="13"/>
      <c r="D1398" s="13"/>
    </row>
    <row r="1399" spans="3:4" x14ac:dyDescent="0.2">
      <c r="C1399" s="13"/>
      <c r="D1399" s="13"/>
    </row>
    <row r="1400" spans="3:4" x14ac:dyDescent="0.2">
      <c r="C1400" s="13"/>
      <c r="D1400" s="13"/>
    </row>
    <row r="1401" spans="3:4" x14ac:dyDescent="0.2">
      <c r="C1401" s="13"/>
      <c r="D1401" s="13"/>
    </row>
    <row r="1402" spans="3:4" x14ac:dyDescent="0.2">
      <c r="C1402" s="13"/>
      <c r="D1402" s="13"/>
    </row>
    <row r="1403" spans="3:4" x14ac:dyDescent="0.2">
      <c r="C1403" s="13"/>
      <c r="D1403" s="13"/>
    </row>
    <row r="1404" spans="3:4" x14ac:dyDescent="0.2">
      <c r="C1404" s="13"/>
      <c r="D1404" s="13"/>
    </row>
    <row r="1405" spans="3:4" x14ac:dyDescent="0.2">
      <c r="C1405" s="13"/>
      <c r="D1405" s="13"/>
    </row>
    <row r="1406" spans="3:4" x14ac:dyDescent="0.2">
      <c r="C1406" s="13"/>
      <c r="D1406" s="13"/>
    </row>
    <row r="1407" spans="3:4" x14ac:dyDescent="0.2">
      <c r="C1407" s="13"/>
      <c r="D1407" s="13"/>
    </row>
    <row r="1408" spans="3:4" x14ac:dyDescent="0.2">
      <c r="C1408" s="13"/>
      <c r="D1408" s="13"/>
    </row>
    <row r="1409" spans="3:4" x14ac:dyDescent="0.2">
      <c r="C1409" s="13"/>
      <c r="D1409" s="13"/>
    </row>
    <row r="1410" spans="3:4" x14ac:dyDescent="0.2">
      <c r="C1410" s="13"/>
      <c r="D1410" s="13"/>
    </row>
    <row r="1411" spans="3:4" x14ac:dyDescent="0.2">
      <c r="C1411" s="13"/>
      <c r="D1411" s="13"/>
    </row>
    <row r="1412" spans="3:4" x14ac:dyDescent="0.2">
      <c r="C1412" s="13"/>
      <c r="D1412" s="13"/>
    </row>
    <row r="1413" spans="3:4" x14ac:dyDescent="0.2">
      <c r="C1413" s="13"/>
      <c r="D1413" s="13"/>
    </row>
    <row r="1414" spans="3:4" x14ac:dyDescent="0.2">
      <c r="C1414" s="13"/>
      <c r="D1414" s="13"/>
    </row>
    <row r="1415" spans="3:4" x14ac:dyDescent="0.2">
      <c r="C1415" s="13"/>
      <c r="D1415" s="13"/>
    </row>
    <row r="1416" spans="3:4" x14ac:dyDescent="0.2">
      <c r="C1416" s="13"/>
      <c r="D1416" s="13"/>
    </row>
    <row r="1417" spans="3:4" x14ac:dyDescent="0.2">
      <c r="C1417" s="13"/>
      <c r="D1417" s="13"/>
    </row>
    <row r="1418" spans="3:4" x14ac:dyDescent="0.2">
      <c r="C1418" s="13"/>
      <c r="D1418" s="13"/>
    </row>
    <row r="1419" spans="3:4" x14ac:dyDescent="0.2">
      <c r="C1419" s="13"/>
      <c r="D1419" s="13"/>
    </row>
    <row r="1420" spans="3:4" x14ac:dyDescent="0.2">
      <c r="C1420" s="13"/>
      <c r="D1420" s="13"/>
    </row>
    <row r="1421" spans="3:4" x14ac:dyDescent="0.2">
      <c r="C1421" s="13"/>
      <c r="D1421" s="13"/>
    </row>
    <row r="1422" spans="3:4" x14ac:dyDescent="0.2">
      <c r="C1422" s="13"/>
      <c r="D1422" s="13"/>
    </row>
    <row r="1423" spans="3:4" x14ac:dyDescent="0.2">
      <c r="C1423" s="13"/>
      <c r="D1423" s="13"/>
    </row>
    <row r="1424" spans="3:4" x14ac:dyDescent="0.2">
      <c r="C1424" s="13"/>
      <c r="D1424" s="13"/>
    </row>
    <row r="1425" spans="3:4" x14ac:dyDescent="0.2">
      <c r="C1425" s="13"/>
      <c r="D1425" s="13"/>
    </row>
    <row r="1426" spans="3:4" x14ac:dyDescent="0.2">
      <c r="C1426" s="13"/>
      <c r="D1426" s="13"/>
    </row>
    <row r="1427" spans="3:4" x14ac:dyDescent="0.2">
      <c r="C1427" s="13"/>
      <c r="D1427" s="13"/>
    </row>
    <row r="1428" spans="3:4" x14ac:dyDescent="0.2">
      <c r="C1428" s="13"/>
      <c r="D1428" s="13"/>
    </row>
    <row r="1429" spans="3:4" x14ac:dyDescent="0.2">
      <c r="C1429" s="13"/>
      <c r="D1429" s="13"/>
    </row>
    <row r="1430" spans="3:4" x14ac:dyDescent="0.2">
      <c r="C1430" s="13"/>
      <c r="D1430" s="13"/>
    </row>
    <row r="1431" spans="3:4" x14ac:dyDescent="0.2">
      <c r="C1431" s="13"/>
      <c r="D1431" s="13"/>
    </row>
    <row r="1432" spans="3:4" x14ac:dyDescent="0.2">
      <c r="C1432" s="13"/>
      <c r="D1432" s="13"/>
    </row>
    <row r="1433" spans="3:4" x14ac:dyDescent="0.2">
      <c r="C1433" s="13"/>
      <c r="D1433" s="13"/>
    </row>
    <row r="1434" spans="3:4" x14ac:dyDescent="0.2">
      <c r="C1434" s="13"/>
      <c r="D1434" s="13"/>
    </row>
    <row r="1435" spans="3:4" x14ac:dyDescent="0.2">
      <c r="C1435" s="13"/>
      <c r="D1435" s="13"/>
    </row>
    <row r="1436" spans="3:4" x14ac:dyDescent="0.2">
      <c r="C1436" s="13"/>
      <c r="D1436" s="13"/>
    </row>
    <row r="1437" spans="3:4" x14ac:dyDescent="0.2">
      <c r="C1437" s="13"/>
      <c r="D1437" s="13"/>
    </row>
    <row r="1438" spans="3:4" x14ac:dyDescent="0.2">
      <c r="C1438" s="13"/>
      <c r="D1438" s="13"/>
    </row>
    <row r="1439" spans="3:4" x14ac:dyDescent="0.2">
      <c r="C1439" s="13"/>
      <c r="D1439" s="13"/>
    </row>
    <row r="1440" spans="3:4" x14ac:dyDescent="0.2">
      <c r="C1440" s="13"/>
      <c r="D1440" s="13"/>
    </row>
  </sheetData>
  <phoneticPr fontId="0" type="noConversion"/>
  <hyperlinks>
    <hyperlink ref="H64853" r:id="rId1" display="http://vsolj.cetus-net.org/bulletin.html" xr:uid="{00000000-0004-0000-0000-000000000000}"/>
    <hyperlink ref="H64846" r:id="rId2" display="https://www.aavso.org/ejaavso" xr:uid="{00000000-0004-0000-0000-000001000000}"/>
    <hyperlink ref="AP1704" r:id="rId3" display="http://cdsbib.u-strasbg.fr/cgi-bin/cdsbib?1990RMxAA..21..381G" xr:uid="{00000000-0004-0000-0000-000002000000}"/>
    <hyperlink ref="AP1701" r:id="rId4" display="http://cdsbib.u-strasbg.fr/cgi-bin/cdsbib?1990RMxAA..21..381G" xr:uid="{00000000-0004-0000-0000-000003000000}"/>
    <hyperlink ref="AP1703" r:id="rId5" display="http://cdsbib.u-strasbg.fr/cgi-bin/cdsbib?1990RMxAA..21..381G" xr:uid="{00000000-0004-0000-0000-000004000000}"/>
    <hyperlink ref="AP1679" r:id="rId6" display="http://cdsbib.u-strasbg.fr/cgi-bin/cdsbib?1990RMxAA..21..381G" xr:uid="{00000000-0004-0000-0000-000005000000}"/>
    <hyperlink ref="I64853" r:id="rId7" display="http://vsolj.cetus-net.org/bulletin.html" xr:uid="{00000000-0004-0000-0000-000006000000}"/>
    <hyperlink ref="AQ1840" r:id="rId8" display="http://cdsbib.u-strasbg.fr/cgi-bin/cdsbib?1990RMxAA..21..381G" xr:uid="{00000000-0004-0000-0000-000007000000}"/>
    <hyperlink ref="AQ3484" r:id="rId9" display="http://cdsbib.u-strasbg.fr/cgi-bin/cdsbib?1990RMxAA..21..381G" xr:uid="{00000000-0004-0000-0000-000008000000}"/>
    <hyperlink ref="AQ1841" r:id="rId10" display="http://cdsbib.u-strasbg.fr/cgi-bin/cdsbib?1990RMxAA..21..381G" xr:uid="{00000000-0004-0000-0000-000009000000}"/>
    <hyperlink ref="H64850" r:id="rId11" display="https://www.aavso.org/ejaavso" xr:uid="{00000000-0004-0000-0000-00000A000000}"/>
    <hyperlink ref="H2691" r:id="rId12" display="http://vsolj.cetus-net.org/bulletin.html" xr:uid="{00000000-0004-0000-0000-00000B000000}"/>
    <hyperlink ref="AP5929" r:id="rId13" display="http://cdsbib.u-strasbg.fr/cgi-bin/cdsbib?1990RMxAA..21..381G" xr:uid="{00000000-0004-0000-0000-00000C000000}"/>
    <hyperlink ref="AP5932" r:id="rId14" display="http://cdsbib.u-strasbg.fr/cgi-bin/cdsbib?1990RMxAA..21..381G" xr:uid="{00000000-0004-0000-0000-00000D000000}"/>
    <hyperlink ref="AP5930" r:id="rId15" display="http://cdsbib.u-strasbg.fr/cgi-bin/cdsbib?1990RMxAA..21..381G" xr:uid="{00000000-0004-0000-0000-00000E000000}"/>
    <hyperlink ref="AP5908" r:id="rId16" display="http://cdsbib.u-strasbg.fr/cgi-bin/cdsbib?1990RMxAA..21..381G" xr:uid="{00000000-0004-0000-0000-00000F000000}"/>
    <hyperlink ref="I2691" r:id="rId17" display="http://vsolj.cetus-net.org/bulletin.html" xr:uid="{00000000-0004-0000-0000-000010000000}"/>
    <hyperlink ref="AQ6042" r:id="rId18" display="http://cdsbib.u-strasbg.fr/cgi-bin/cdsbib?1990RMxAA..21..381G" xr:uid="{00000000-0004-0000-0000-000011000000}"/>
    <hyperlink ref="AQ594" r:id="rId19" display="http://cdsbib.u-strasbg.fr/cgi-bin/cdsbib?1990RMxAA..21..381G" xr:uid="{00000000-0004-0000-0000-000012000000}"/>
    <hyperlink ref="AQ6043" r:id="rId20" display="http://cdsbib.u-strasbg.fr/cgi-bin/cdsbib?1990RMxAA..21..381G" xr:uid="{00000000-0004-0000-0000-000013000000}"/>
  </hyperlinks>
  <pageMargins left="0.75" right="0.75" top="1" bottom="1" header="0.5" footer="0.5"/>
  <pageSetup orientation="portrait" horizontalDpi="300" verticalDpi="0" copies="0" r:id="rId21"/>
  <headerFooter alignWithMargins="0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39"/>
  <sheetViews>
    <sheetView topLeftCell="A139" workbookViewId="0">
      <selection activeCell="A20" sqref="A20:D188"/>
    </sheetView>
  </sheetViews>
  <sheetFormatPr defaultRowHeight="12.75" x14ac:dyDescent="0.2"/>
  <cols>
    <col min="1" max="1" width="19.7109375" style="13" customWidth="1"/>
    <col min="2" max="2" width="4.42578125" style="12" customWidth="1"/>
    <col min="3" max="3" width="12.7109375" style="13" customWidth="1"/>
    <col min="4" max="4" width="5.42578125" style="12" customWidth="1"/>
    <col min="5" max="5" width="14.85546875" style="12" customWidth="1"/>
    <col min="6" max="6" width="9.140625" style="12"/>
    <col min="7" max="7" width="12" style="12" customWidth="1"/>
    <col min="8" max="8" width="14.140625" style="13" customWidth="1"/>
    <col min="9" max="9" width="22.570312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03125" style="12" customWidth="1"/>
    <col min="14" max="14" width="14.140625" style="12" customWidth="1"/>
    <col min="15" max="15" width="23.42578125" style="12" customWidth="1"/>
    <col min="16" max="16" width="16.5703125" style="12" customWidth="1"/>
    <col min="17" max="17" width="41" style="12" customWidth="1"/>
    <col min="18" max="16384" width="9.140625" style="12"/>
  </cols>
  <sheetData>
    <row r="1" spans="1:16" ht="15.75" x14ac:dyDescent="0.25">
      <c r="A1" s="43" t="s">
        <v>82</v>
      </c>
      <c r="I1" s="44" t="s">
        <v>83</v>
      </c>
      <c r="J1" s="45" t="s">
        <v>84</v>
      </c>
    </row>
    <row r="2" spans="1:16" x14ac:dyDescent="0.2">
      <c r="I2" s="46" t="s">
        <v>85</v>
      </c>
      <c r="J2" s="47" t="s">
        <v>86</v>
      </c>
    </row>
    <row r="3" spans="1:16" x14ac:dyDescent="0.2">
      <c r="A3" s="48" t="s">
        <v>87</v>
      </c>
      <c r="I3" s="46" t="s">
        <v>88</v>
      </c>
      <c r="J3" s="47" t="s">
        <v>89</v>
      </c>
    </row>
    <row r="4" spans="1:16" x14ac:dyDescent="0.2">
      <c r="I4" s="46" t="s">
        <v>90</v>
      </c>
      <c r="J4" s="47" t="s">
        <v>89</v>
      </c>
    </row>
    <row r="5" spans="1:16" ht="13.5" thickBot="1" x14ac:dyDescent="0.25">
      <c r="I5" s="49" t="s">
        <v>91</v>
      </c>
      <c r="J5" s="50" t="s">
        <v>92</v>
      </c>
    </row>
    <row r="10" spans="1:16" ht="13.5" thickBot="1" x14ac:dyDescent="0.25"/>
    <row r="11" spans="1:16" ht="12.75" customHeight="1" thickBot="1" x14ac:dyDescent="0.25">
      <c r="A11" s="13" t="str">
        <f t="shared" ref="A11:A42" si="0">P11</f>
        <v> ORI 117 </v>
      </c>
      <c r="B11" s="8" t="str">
        <f t="shared" ref="B11:B42" si="1">IF(H11=INT(H11),"I","II")</f>
        <v>I</v>
      </c>
      <c r="C11" s="13">
        <f t="shared" ref="C11:C42" si="2">1*G11</f>
        <v>40589.529000000002</v>
      </c>
      <c r="D11" s="12" t="str">
        <f t="shared" ref="D11:D42" si="3">VLOOKUP(F11,I$1:J$5,2,FALSE)</f>
        <v>vis</v>
      </c>
      <c r="E11" s="51">
        <f>VLOOKUP(C11,Active!C$21:E$972,3,FALSE)</f>
        <v>-49.991585975412335</v>
      </c>
      <c r="F11" s="8" t="s">
        <v>91</v>
      </c>
      <c r="G11" s="12" t="str">
        <f t="shared" ref="G11:G42" si="4">MID(I11,3,LEN(I11)-3)</f>
        <v>40589.529</v>
      </c>
      <c r="H11" s="13">
        <f t="shared" ref="H11:H42" si="5">1*K11</f>
        <v>-9029</v>
      </c>
      <c r="I11" s="52" t="s">
        <v>551</v>
      </c>
      <c r="J11" s="53" t="s">
        <v>552</v>
      </c>
      <c r="K11" s="52">
        <v>-9029</v>
      </c>
      <c r="L11" s="52" t="s">
        <v>357</v>
      </c>
      <c r="M11" s="53" t="s">
        <v>553</v>
      </c>
      <c r="N11" s="53"/>
      <c r="O11" s="54" t="s">
        <v>554</v>
      </c>
      <c r="P11" s="54" t="s">
        <v>555</v>
      </c>
    </row>
    <row r="12" spans="1:16" ht="12.75" customHeight="1" thickBot="1" x14ac:dyDescent="0.25">
      <c r="A12" s="13" t="str">
        <f t="shared" si="0"/>
        <v>IBVS 951 </v>
      </c>
      <c r="B12" s="8" t="str">
        <f t="shared" si="1"/>
        <v>I</v>
      </c>
      <c r="C12" s="13">
        <f t="shared" si="2"/>
        <v>40655.479099999997</v>
      </c>
      <c r="D12" s="12" t="str">
        <f t="shared" si="3"/>
        <v>vis</v>
      </c>
      <c r="E12" s="51">
        <f>VLOOKUP(C12,Active!C$21:E$972,3,FALSE)</f>
        <v>-7.5802026908009041E-5</v>
      </c>
      <c r="F12" s="8" t="s">
        <v>91</v>
      </c>
      <c r="G12" s="12" t="str">
        <f t="shared" si="4"/>
        <v>40655.4791</v>
      </c>
      <c r="H12" s="13">
        <f t="shared" si="5"/>
        <v>-8979</v>
      </c>
      <c r="I12" s="52" t="s">
        <v>556</v>
      </c>
      <c r="J12" s="53" t="s">
        <v>557</v>
      </c>
      <c r="K12" s="52">
        <v>-8979</v>
      </c>
      <c r="L12" s="52" t="s">
        <v>558</v>
      </c>
      <c r="M12" s="53" t="s">
        <v>559</v>
      </c>
      <c r="N12" s="53" t="s">
        <v>560</v>
      </c>
      <c r="O12" s="54" t="s">
        <v>561</v>
      </c>
      <c r="P12" s="55" t="s">
        <v>562</v>
      </c>
    </row>
    <row r="13" spans="1:16" ht="12.75" customHeight="1" thickBot="1" x14ac:dyDescent="0.25">
      <c r="A13" s="13" t="str">
        <f t="shared" si="0"/>
        <v> ORI 119 </v>
      </c>
      <c r="B13" s="8" t="str">
        <f t="shared" si="1"/>
        <v>I</v>
      </c>
      <c r="C13" s="13">
        <f t="shared" si="2"/>
        <v>40692.400000000001</v>
      </c>
      <c r="D13" s="12" t="str">
        <f t="shared" si="3"/>
        <v>vis</v>
      </c>
      <c r="E13" s="51">
        <f>VLOOKUP(C13,Active!C$21:E$972,3,FALSE)</f>
        <v>27.986713421354544</v>
      </c>
      <c r="F13" s="8" t="s">
        <v>91</v>
      </c>
      <c r="G13" s="12" t="str">
        <f t="shared" si="4"/>
        <v>40692.400</v>
      </c>
      <c r="H13" s="13">
        <f t="shared" si="5"/>
        <v>-8951</v>
      </c>
      <c r="I13" s="52" t="s">
        <v>563</v>
      </c>
      <c r="J13" s="53" t="s">
        <v>564</v>
      </c>
      <c r="K13" s="52">
        <v>-8951</v>
      </c>
      <c r="L13" s="52" t="s">
        <v>565</v>
      </c>
      <c r="M13" s="53" t="s">
        <v>553</v>
      </c>
      <c r="N13" s="53"/>
      <c r="O13" s="54" t="s">
        <v>554</v>
      </c>
      <c r="P13" s="54" t="s">
        <v>566</v>
      </c>
    </row>
    <row r="14" spans="1:16" ht="12.75" customHeight="1" thickBot="1" x14ac:dyDescent="0.25">
      <c r="A14" s="13" t="str">
        <f t="shared" si="0"/>
        <v> ORI 119 </v>
      </c>
      <c r="B14" s="8" t="str">
        <f t="shared" si="1"/>
        <v>I</v>
      </c>
      <c r="C14" s="13">
        <f t="shared" si="2"/>
        <v>40713.506000000001</v>
      </c>
      <c r="D14" s="12" t="str">
        <f t="shared" si="3"/>
        <v>vis</v>
      </c>
      <c r="E14" s="51">
        <f>VLOOKUP(C14,Active!C$21:E$972,3,FALSE)</f>
        <v>43.98548846065772</v>
      </c>
      <c r="F14" s="8" t="s">
        <v>91</v>
      </c>
      <c r="G14" s="12" t="str">
        <f t="shared" si="4"/>
        <v>40713.506</v>
      </c>
      <c r="H14" s="13">
        <f t="shared" si="5"/>
        <v>-8935</v>
      </c>
      <c r="I14" s="52" t="s">
        <v>567</v>
      </c>
      <c r="J14" s="53" t="s">
        <v>568</v>
      </c>
      <c r="K14" s="52">
        <v>-8935</v>
      </c>
      <c r="L14" s="52" t="s">
        <v>285</v>
      </c>
      <c r="M14" s="53" t="s">
        <v>553</v>
      </c>
      <c r="N14" s="53"/>
      <c r="O14" s="54" t="s">
        <v>554</v>
      </c>
      <c r="P14" s="54" t="s">
        <v>566</v>
      </c>
    </row>
    <row r="15" spans="1:16" ht="12.75" customHeight="1" thickBot="1" x14ac:dyDescent="0.25">
      <c r="A15" s="13" t="str">
        <f t="shared" si="0"/>
        <v>BAVM 31 </v>
      </c>
      <c r="B15" s="8" t="str">
        <f t="shared" si="1"/>
        <v>I</v>
      </c>
      <c r="C15" s="13">
        <f t="shared" si="2"/>
        <v>43932.436000000002</v>
      </c>
      <c r="D15" s="12" t="str">
        <f t="shared" si="3"/>
        <v>vis</v>
      </c>
      <c r="E15" s="51">
        <f>VLOOKUP(C15,Active!C$21:E$972,3,FALSE)</f>
        <v>2483.9995573161837</v>
      </c>
      <c r="F15" s="8" t="s">
        <v>91</v>
      </c>
      <c r="G15" s="12" t="str">
        <f t="shared" si="4"/>
        <v>43932.436</v>
      </c>
      <c r="H15" s="13">
        <f t="shared" si="5"/>
        <v>-6495</v>
      </c>
      <c r="I15" s="52" t="s">
        <v>572</v>
      </c>
      <c r="J15" s="53" t="s">
        <v>573</v>
      </c>
      <c r="K15" s="52">
        <v>-6495</v>
      </c>
      <c r="L15" s="52" t="s">
        <v>574</v>
      </c>
      <c r="M15" s="53" t="s">
        <v>553</v>
      </c>
      <c r="N15" s="53"/>
      <c r="O15" s="54" t="s">
        <v>575</v>
      </c>
      <c r="P15" s="55" t="s">
        <v>576</v>
      </c>
    </row>
    <row r="16" spans="1:16" ht="12.75" customHeight="1" thickBot="1" x14ac:dyDescent="0.25">
      <c r="A16" s="13" t="str">
        <f t="shared" si="0"/>
        <v>IBVS 2274 </v>
      </c>
      <c r="B16" s="8" t="str">
        <f t="shared" si="1"/>
        <v>I</v>
      </c>
      <c r="C16" s="13">
        <f t="shared" si="2"/>
        <v>44985.190799999997</v>
      </c>
      <c r="D16" s="12" t="str">
        <f t="shared" si="3"/>
        <v>vis</v>
      </c>
      <c r="E16" s="51">
        <f>VLOOKUP(C16,Active!C$21:E$972,3,FALSE)</f>
        <v>3282.0089961841222</v>
      </c>
      <c r="F16" s="8" t="s">
        <v>91</v>
      </c>
      <c r="G16" s="12" t="str">
        <f t="shared" si="4"/>
        <v>44985.1908</v>
      </c>
      <c r="H16" s="13">
        <f t="shared" si="5"/>
        <v>-5697</v>
      </c>
      <c r="I16" s="52" t="s">
        <v>577</v>
      </c>
      <c r="J16" s="53" t="s">
        <v>578</v>
      </c>
      <c r="K16" s="52">
        <v>-5697</v>
      </c>
      <c r="L16" s="52" t="s">
        <v>579</v>
      </c>
      <c r="M16" s="53" t="s">
        <v>559</v>
      </c>
      <c r="N16" s="53" t="s">
        <v>560</v>
      </c>
      <c r="O16" s="54" t="s">
        <v>580</v>
      </c>
      <c r="P16" s="55" t="s">
        <v>581</v>
      </c>
    </row>
    <row r="17" spans="1:16" ht="12.75" customHeight="1" thickBot="1" x14ac:dyDescent="0.25">
      <c r="A17" s="13" t="str">
        <f t="shared" si="0"/>
        <v>BAVM 34 </v>
      </c>
      <c r="B17" s="8" t="str">
        <f t="shared" si="1"/>
        <v>I</v>
      </c>
      <c r="C17" s="13">
        <f t="shared" si="2"/>
        <v>45056.404000000002</v>
      </c>
      <c r="D17" s="12" t="str">
        <f t="shared" si="3"/>
        <v>vis</v>
      </c>
      <c r="E17" s="51">
        <f>VLOOKUP(C17,Active!C$21:E$972,3,FALSE)</f>
        <v>3335.9900426462186</v>
      </c>
      <c r="F17" s="8" t="s">
        <v>91</v>
      </c>
      <c r="G17" s="12" t="str">
        <f t="shared" si="4"/>
        <v>45056.404</v>
      </c>
      <c r="H17" s="13">
        <f t="shared" si="5"/>
        <v>-5643</v>
      </c>
      <c r="I17" s="52" t="s">
        <v>585</v>
      </c>
      <c r="J17" s="53" t="s">
        <v>586</v>
      </c>
      <c r="K17" s="52">
        <v>-5643</v>
      </c>
      <c r="L17" s="52" t="s">
        <v>278</v>
      </c>
      <c r="M17" s="53" t="s">
        <v>553</v>
      </c>
      <c r="N17" s="53"/>
      <c r="O17" s="54" t="s">
        <v>587</v>
      </c>
      <c r="P17" s="55" t="s">
        <v>588</v>
      </c>
    </row>
    <row r="18" spans="1:16" ht="12.75" customHeight="1" thickBot="1" x14ac:dyDescent="0.25">
      <c r="A18" s="13" t="str">
        <f t="shared" si="0"/>
        <v>BAVM 34 </v>
      </c>
      <c r="B18" s="8" t="str">
        <f t="shared" si="1"/>
        <v>I</v>
      </c>
      <c r="C18" s="13">
        <f t="shared" si="2"/>
        <v>45056.41</v>
      </c>
      <c r="D18" s="12" t="str">
        <f t="shared" si="3"/>
        <v>vis</v>
      </c>
      <c r="E18" s="51">
        <f>VLOOKUP(C18,Active!C$21:E$972,3,FALSE)</f>
        <v>3335.9945907676183</v>
      </c>
      <c r="F18" s="8" t="s">
        <v>91</v>
      </c>
      <c r="G18" s="12" t="str">
        <f t="shared" si="4"/>
        <v>45056.410</v>
      </c>
      <c r="H18" s="13">
        <f t="shared" si="5"/>
        <v>-5643</v>
      </c>
      <c r="I18" s="52" t="s">
        <v>589</v>
      </c>
      <c r="J18" s="53" t="s">
        <v>590</v>
      </c>
      <c r="K18" s="52">
        <v>-5643</v>
      </c>
      <c r="L18" s="52" t="s">
        <v>387</v>
      </c>
      <c r="M18" s="53" t="s">
        <v>553</v>
      </c>
      <c r="N18" s="53"/>
      <c r="O18" s="54" t="s">
        <v>591</v>
      </c>
      <c r="P18" s="55" t="s">
        <v>588</v>
      </c>
    </row>
    <row r="19" spans="1:16" ht="12.75" customHeight="1" thickBot="1" x14ac:dyDescent="0.25">
      <c r="A19" s="13" t="str">
        <f t="shared" si="0"/>
        <v> VSSC 61.16 </v>
      </c>
      <c r="B19" s="8" t="str">
        <f t="shared" si="1"/>
        <v>I</v>
      </c>
      <c r="C19" s="13">
        <f t="shared" si="2"/>
        <v>45932.404999999999</v>
      </c>
      <c r="D19" s="12" t="str">
        <f t="shared" si="3"/>
        <v>vis</v>
      </c>
      <c r="E19" s="51">
        <f>VLOOKUP(C19,Active!C$21:E$972,3,FALSE)</f>
        <v>4000.016524841079</v>
      </c>
      <c r="F19" s="8" t="s">
        <v>91</v>
      </c>
      <c r="G19" s="12" t="str">
        <f t="shared" si="4"/>
        <v>45932.405</v>
      </c>
      <c r="H19" s="13">
        <f t="shared" si="5"/>
        <v>-4979</v>
      </c>
      <c r="I19" s="52" t="s">
        <v>592</v>
      </c>
      <c r="J19" s="53" t="s">
        <v>593</v>
      </c>
      <c r="K19" s="52">
        <v>-4979</v>
      </c>
      <c r="L19" s="52" t="s">
        <v>357</v>
      </c>
      <c r="M19" s="53" t="s">
        <v>553</v>
      </c>
      <c r="N19" s="53"/>
      <c r="O19" s="54" t="s">
        <v>594</v>
      </c>
      <c r="P19" s="54" t="s">
        <v>595</v>
      </c>
    </row>
    <row r="20" spans="1:16" ht="12.75" customHeight="1" thickBot="1" x14ac:dyDescent="0.25">
      <c r="A20" s="13" t="str">
        <f t="shared" si="0"/>
        <v> VB 7.72 </v>
      </c>
      <c r="B20" s="8" t="str">
        <f t="shared" si="1"/>
        <v>II</v>
      </c>
      <c r="C20" s="13">
        <f t="shared" si="2"/>
        <v>14755.654</v>
      </c>
      <c r="D20" s="12" t="str">
        <f t="shared" si="3"/>
        <v>vis</v>
      </c>
      <c r="E20" s="51">
        <f>VLOOKUP(C20,Active!C$21:E$972,3,FALSE)</f>
        <v>-19632.591534733245</v>
      </c>
      <c r="F20" s="8" t="s">
        <v>91</v>
      </c>
      <c r="G20" s="12" t="str">
        <f t="shared" si="4"/>
        <v>14755.654</v>
      </c>
      <c r="H20" s="13">
        <f t="shared" si="5"/>
        <v>-28611.5</v>
      </c>
      <c r="I20" s="52" t="s">
        <v>94</v>
      </c>
      <c r="J20" s="53" t="s">
        <v>95</v>
      </c>
      <c r="K20" s="52">
        <v>-28611.5</v>
      </c>
      <c r="L20" s="52" t="s">
        <v>96</v>
      </c>
      <c r="M20" s="53" t="s">
        <v>97</v>
      </c>
      <c r="N20" s="53"/>
      <c r="O20" s="54" t="s">
        <v>98</v>
      </c>
      <c r="P20" s="54" t="s">
        <v>99</v>
      </c>
    </row>
    <row r="21" spans="1:16" ht="12.75" customHeight="1" thickBot="1" x14ac:dyDescent="0.25">
      <c r="A21" s="13" t="str">
        <f t="shared" si="0"/>
        <v> VB 7.72 </v>
      </c>
      <c r="B21" s="8" t="str">
        <f t="shared" si="1"/>
        <v>II</v>
      </c>
      <c r="C21" s="13">
        <f t="shared" si="2"/>
        <v>15180.628000000001</v>
      </c>
      <c r="D21" s="12" t="str">
        <f t="shared" si="3"/>
        <v>vis</v>
      </c>
      <c r="E21" s="51">
        <f>VLOOKUP(C21,Active!C$21:E$972,3,FALSE)</f>
        <v>-19310.452644201978</v>
      </c>
      <c r="F21" s="8" t="s">
        <v>91</v>
      </c>
      <c r="G21" s="12" t="str">
        <f t="shared" si="4"/>
        <v>15180.628</v>
      </c>
      <c r="H21" s="13">
        <f t="shared" si="5"/>
        <v>-28289.5</v>
      </c>
      <c r="I21" s="52" t="s">
        <v>100</v>
      </c>
      <c r="J21" s="53" t="s">
        <v>101</v>
      </c>
      <c r="K21" s="52">
        <v>-28289.5</v>
      </c>
      <c r="L21" s="52" t="s">
        <v>102</v>
      </c>
      <c r="M21" s="53" t="s">
        <v>97</v>
      </c>
      <c r="N21" s="53"/>
      <c r="O21" s="54" t="s">
        <v>98</v>
      </c>
      <c r="P21" s="54" t="s">
        <v>99</v>
      </c>
    </row>
    <row r="22" spans="1:16" ht="12.75" customHeight="1" thickBot="1" x14ac:dyDescent="0.25">
      <c r="A22" s="13" t="str">
        <f t="shared" si="0"/>
        <v> VB 7.72 </v>
      </c>
      <c r="B22" s="8" t="str">
        <f t="shared" si="1"/>
        <v>I</v>
      </c>
      <c r="C22" s="13">
        <f t="shared" si="2"/>
        <v>15488.601000000001</v>
      </c>
      <c r="D22" s="12" t="str">
        <f t="shared" si="3"/>
        <v>vis</v>
      </c>
      <c r="E22" s="51">
        <f>VLOOKUP(C22,Active!C$21:E$972,3,FALSE)</f>
        <v>-19077.002878960844</v>
      </c>
      <c r="F22" s="8" t="s">
        <v>91</v>
      </c>
      <c r="G22" s="12" t="str">
        <f t="shared" si="4"/>
        <v>15488.601</v>
      </c>
      <c r="H22" s="13">
        <f t="shared" si="5"/>
        <v>-28056</v>
      </c>
      <c r="I22" s="52" t="s">
        <v>103</v>
      </c>
      <c r="J22" s="53" t="s">
        <v>104</v>
      </c>
      <c r="K22" s="52">
        <v>-28056</v>
      </c>
      <c r="L22" s="52" t="s">
        <v>105</v>
      </c>
      <c r="M22" s="53" t="s">
        <v>97</v>
      </c>
      <c r="N22" s="53"/>
      <c r="O22" s="54" t="s">
        <v>98</v>
      </c>
      <c r="P22" s="54" t="s">
        <v>99</v>
      </c>
    </row>
    <row r="23" spans="1:16" ht="12.75" customHeight="1" thickBot="1" x14ac:dyDescent="0.25">
      <c r="A23" s="13" t="str">
        <f t="shared" si="0"/>
        <v> VB 7.72 </v>
      </c>
      <c r="B23" s="8" t="str">
        <f t="shared" si="1"/>
        <v>I</v>
      </c>
      <c r="C23" s="13">
        <f t="shared" si="2"/>
        <v>15658.857</v>
      </c>
      <c r="D23" s="12" t="str">
        <f t="shared" si="3"/>
        <v>vis</v>
      </c>
      <c r="E23" s="51">
        <f>VLOOKUP(C23,Active!C$21:E$972,3,FALSE)</f>
        <v>-18947.945386158248</v>
      </c>
      <c r="F23" s="8" t="s">
        <v>91</v>
      </c>
      <c r="G23" s="12" t="str">
        <f t="shared" si="4"/>
        <v>15658.857</v>
      </c>
      <c r="H23" s="13">
        <f t="shared" si="5"/>
        <v>-27927</v>
      </c>
      <c r="I23" s="52" t="s">
        <v>106</v>
      </c>
      <c r="J23" s="53" t="s">
        <v>107</v>
      </c>
      <c r="K23" s="52">
        <v>-27927</v>
      </c>
      <c r="L23" s="52" t="s">
        <v>108</v>
      </c>
      <c r="M23" s="53" t="s">
        <v>97</v>
      </c>
      <c r="N23" s="53"/>
      <c r="O23" s="54" t="s">
        <v>98</v>
      </c>
      <c r="P23" s="54" t="s">
        <v>99</v>
      </c>
    </row>
    <row r="24" spans="1:16" ht="12.75" customHeight="1" thickBot="1" x14ac:dyDescent="0.25">
      <c r="A24" s="13" t="str">
        <f t="shared" si="0"/>
        <v> VB 7.72 </v>
      </c>
      <c r="B24" s="8" t="str">
        <f t="shared" si="1"/>
        <v>II</v>
      </c>
      <c r="C24" s="13">
        <f t="shared" si="2"/>
        <v>15685.895</v>
      </c>
      <c r="D24" s="12" t="str">
        <f t="shared" si="3"/>
        <v>vis</v>
      </c>
      <c r="E24" s="51">
        <f>VLOOKUP(C24,Active!C$21:E$972,3,FALSE)</f>
        <v>-18927.450035096339</v>
      </c>
      <c r="F24" s="8" t="s">
        <v>91</v>
      </c>
      <c r="G24" s="12" t="str">
        <f t="shared" si="4"/>
        <v>15685.895</v>
      </c>
      <c r="H24" s="13">
        <f t="shared" si="5"/>
        <v>-27906.5</v>
      </c>
      <c r="I24" s="52" t="s">
        <v>109</v>
      </c>
      <c r="J24" s="53" t="s">
        <v>110</v>
      </c>
      <c r="K24" s="52">
        <v>-27906.5</v>
      </c>
      <c r="L24" s="52" t="s">
        <v>111</v>
      </c>
      <c r="M24" s="53" t="s">
        <v>97</v>
      </c>
      <c r="N24" s="53"/>
      <c r="O24" s="54" t="s">
        <v>98</v>
      </c>
      <c r="P24" s="54" t="s">
        <v>99</v>
      </c>
    </row>
    <row r="25" spans="1:16" ht="12.75" customHeight="1" thickBot="1" x14ac:dyDescent="0.25">
      <c r="A25" s="13" t="str">
        <f t="shared" si="0"/>
        <v> VB 7.72 </v>
      </c>
      <c r="B25" s="8" t="str">
        <f t="shared" si="1"/>
        <v>I</v>
      </c>
      <c r="C25" s="13">
        <f t="shared" si="2"/>
        <v>15918.638000000001</v>
      </c>
      <c r="D25" s="12" t="str">
        <f t="shared" si="3"/>
        <v>vis</v>
      </c>
      <c r="E25" s="51">
        <f>VLOOKUP(C25,Active!C$21:E$972,3,FALSE)</f>
        <v>-18751.026131989518</v>
      </c>
      <c r="F25" s="8" t="s">
        <v>91</v>
      </c>
      <c r="G25" s="12" t="str">
        <f t="shared" si="4"/>
        <v>15918.638</v>
      </c>
      <c r="H25" s="13">
        <f t="shared" si="5"/>
        <v>-27730</v>
      </c>
      <c r="I25" s="52" t="s">
        <v>112</v>
      </c>
      <c r="J25" s="53" t="s">
        <v>113</v>
      </c>
      <c r="K25" s="52">
        <v>-27730</v>
      </c>
      <c r="L25" s="52" t="s">
        <v>114</v>
      </c>
      <c r="M25" s="53" t="s">
        <v>97</v>
      </c>
      <c r="N25" s="53"/>
      <c r="O25" s="54" t="s">
        <v>98</v>
      </c>
      <c r="P25" s="54" t="s">
        <v>99</v>
      </c>
    </row>
    <row r="26" spans="1:16" ht="12.75" customHeight="1" thickBot="1" x14ac:dyDescent="0.25">
      <c r="A26" s="13" t="str">
        <f t="shared" si="0"/>
        <v> VB 7.72 </v>
      </c>
      <c r="B26" s="8" t="str">
        <f t="shared" si="1"/>
        <v>I</v>
      </c>
      <c r="C26" s="13">
        <f t="shared" si="2"/>
        <v>16187.777</v>
      </c>
      <c r="D26" s="12" t="str">
        <f t="shared" si="3"/>
        <v>vis</v>
      </c>
      <c r="E26" s="51">
        <f>VLOOKUP(C26,Active!C$21:E$972,3,FALSE)</f>
        <v>-18547.013324479656</v>
      </c>
      <c r="F26" s="8" t="s">
        <v>91</v>
      </c>
      <c r="G26" s="12" t="str">
        <f t="shared" si="4"/>
        <v>16187.777</v>
      </c>
      <c r="H26" s="13">
        <f t="shared" si="5"/>
        <v>-27526</v>
      </c>
      <c r="I26" s="52" t="s">
        <v>115</v>
      </c>
      <c r="J26" s="53" t="s">
        <v>116</v>
      </c>
      <c r="K26" s="52">
        <v>-27526</v>
      </c>
      <c r="L26" s="52" t="s">
        <v>117</v>
      </c>
      <c r="M26" s="53" t="s">
        <v>97</v>
      </c>
      <c r="N26" s="53"/>
      <c r="O26" s="54" t="s">
        <v>98</v>
      </c>
      <c r="P26" s="54" t="s">
        <v>99</v>
      </c>
    </row>
    <row r="27" spans="1:16" ht="12.75" customHeight="1" thickBot="1" x14ac:dyDescent="0.25">
      <c r="A27" s="13" t="str">
        <f t="shared" si="0"/>
        <v> VB 7.72 </v>
      </c>
      <c r="B27" s="8" t="str">
        <f t="shared" si="1"/>
        <v>II</v>
      </c>
      <c r="C27" s="13">
        <f t="shared" si="2"/>
        <v>16205.655000000001</v>
      </c>
      <c r="D27" s="12" t="str">
        <f t="shared" si="3"/>
        <v>vis</v>
      </c>
      <c r="E27" s="51">
        <f>VLOOKUP(C27,Active!C$21:E$972,3,FALSE)</f>
        <v>-18533.461438752725</v>
      </c>
      <c r="F27" s="8" t="s">
        <v>91</v>
      </c>
      <c r="G27" s="12" t="str">
        <f t="shared" si="4"/>
        <v>16205.655</v>
      </c>
      <c r="H27" s="13">
        <f t="shared" si="5"/>
        <v>-27512.5</v>
      </c>
      <c r="I27" s="52" t="s">
        <v>118</v>
      </c>
      <c r="J27" s="53" t="s">
        <v>119</v>
      </c>
      <c r="K27" s="52">
        <v>-27512.5</v>
      </c>
      <c r="L27" s="52" t="s">
        <v>120</v>
      </c>
      <c r="M27" s="53" t="s">
        <v>97</v>
      </c>
      <c r="N27" s="53"/>
      <c r="O27" s="54" t="s">
        <v>98</v>
      </c>
      <c r="P27" s="54" t="s">
        <v>99</v>
      </c>
    </row>
    <row r="28" spans="1:16" ht="12.75" customHeight="1" thickBot="1" x14ac:dyDescent="0.25">
      <c r="A28" s="13" t="str">
        <f t="shared" si="0"/>
        <v> VB 7.72 </v>
      </c>
      <c r="B28" s="8" t="str">
        <f t="shared" si="1"/>
        <v>I</v>
      </c>
      <c r="C28" s="13">
        <f t="shared" si="2"/>
        <v>16224.635</v>
      </c>
      <c r="D28" s="12" t="str">
        <f t="shared" si="3"/>
        <v>vis</v>
      </c>
      <c r="E28" s="51">
        <f>VLOOKUP(C28,Active!C$21:E$972,3,FALSE)</f>
        <v>-18519.074214728938</v>
      </c>
      <c r="F28" s="8" t="s">
        <v>91</v>
      </c>
      <c r="G28" s="12" t="str">
        <f t="shared" si="4"/>
        <v>16224.635</v>
      </c>
      <c r="H28" s="13">
        <f t="shared" si="5"/>
        <v>-27498</v>
      </c>
      <c r="I28" s="52" t="s">
        <v>121</v>
      </c>
      <c r="J28" s="53" t="s">
        <v>122</v>
      </c>
      <c r="K28" s="52">
        <v>-27498</v>
      </c>
      <c r="L28" s="52" t="s">
        <v>123</v>
      </c>
      <c r="M28" s="53" t="s">
        <v>97</v>
      </c>
      <c r="N28" s="53"/>
      <c r="O28" s="54" t="s">
        <v>98</v>
      </c>
      <c r="P28" s="54" t="s">
        <v>99</v>
      </c>
    </row>
    <row r="29" spans="1:16" ht="12.75" customHeight="1" thickBot="1" x14ac:dyDescent="0.25">
      <c r="A29" s="13" t="str">
        <f t="shared" si="0"/>
        <v> VB 7.72 </v>
      </c>
      <c r="B29" s="8" t="str">
        <f t="shared" si="1"/>
        <v>II</v>
      </c>
      <c r="C29" s="13">
        <f t="shared" si="2"/>
        <v>16300.593000000001</v>
      </c>
      <c r="D29" s="12" t="str">
        <f t="shared" si="3"/>
        <v>vis</v>
      </c>
      <c r="E29" s="51">
        <f>VLOOKUP(C29,Active!C$21:E$972,3,FALSE)</f>
        <v>-18461.49651386495</v>
      </c>
      <c r="F29" s="8" t="s">
        <v>91</v>
      </c>
      <c r="G29" s="12" t="str">
        <f t="shared" si="4"/>
        <v>16300.593</v>
      </c>
      <c r="H29" s="13">
        <f t="shared" si="5"/>
        <v>-27440.5</v>
      </c>
      <c r="I29" s="52" t="s">
        <v>124</v>
      </c>
      <c r="J29" s="53" t="s">
        <v>125</v>
      </c>
      <c r="K29" s="52">
        <v>-27440.5</v>
      </c>
      <c r="L29" s="52" t="s">
        <v>126</v>
      </c>
      <c r="M29" s="53" t="s">
        <v>97</v>
      </c>
      <c r="N29" s="53"/>
      <c r="O29" s="54" t="s">
        <v>98</v>
      </c>
      <c r="P29" s="54" t="s">
        <v>99</v>
      </c>
    </row>
    <row r="30" spans="1:16" ht="12.75" customHeight="1" thickBot="1" x14ac:dyDescent="0.25">
      <c r="A30" s="13" t="str">
        <f t="shared" si="0"/>
        <v> VB 7.72 </v>
      </c>
      <c r="B30" s="8" t="str">
        <f t="shared" si="1"/>
        <v>II</v>
      </c>
      <c r="C30" s="13">
        <f t="shared" si="2"/>
        <v>16462.901000000002</v>
      </c>
      <c r="D30" s="12" t="str">
        <f t="shared" si="3"/>
        <v>vis</v>
      </c>
      <c r="E30" s="51">
        <f>VLOOKUP(C30,Active!C$21:E$972,3,FALSE)</f>
        <v>-18338.46376587484</v>
      </c>
      <c r="F30" s="8" t="s">
        <v>91</v>
      </c>
      <c r="G30" s="12" t="str">
        <f t="shared" si="4"/>
        <v>16462.901</v>
      </c>
      <c r="H30" s="13">
        <f t="shared" si="5"/>
        <v>-27317.5</v>
      </c>
      <c r="I30" s="52" t="s">
        <v>127</v>
      </c>
      <c r="J30" s="53" t="s">
        <v>128</v>
      </c>
      <c r="K30" s="52">
        <v>-27317.5</v>
      </c>
      <c r="L30" s="52" t="s">
        <v>129</v>
      </c>
      <c r="M30" s="53" t="s">
        <v>97</v>
      </c>
      <c r="N30" s="53"/>
      <c r="O30" s="54" t="s">
        <v>98</v>
      </c>
      <c r="P30" s="54" t="s">
        <v>99</v>
      </c>
    </row>
    <row r="31" spans="1:16" ht="12.75" customHeight="1" thickBot="1" x14ac:dyDescent="0.25">
      <c r="A31" s="13" t="str">
        <f t="shared" si="0"/>
        <v> VB 7.72 </v>
      </c>
      <c r="B31" s="8" t="str">
        <f t="shared" si="1"/>
        <v>II</v>
      </c>
      <c r="C31" s="13">
        <f t="shared" si="2"/>
        <v>16495.829000000002</v>
      </c>
      <c r="D31" s="12" t="str">
        <f t="shared" si="3"/>
        <v>vis</v>
      </c>
      <c r="E31" s="51">
        <f>VLOOKUP(C31,Active!C$21:E$972,3,FALSE)</f>
        <v>-18313.50367564011</v>
      </c>
      <c r="F31" s="8" t="s">
        <v>91</v>
      </c>
      <c r="G31" s="12" t="str">
        <f t="shared" si="4"/>
        <v>16495.829</v>
      </c>
      <c r="H31" s="13">
        <f t="shared" si="5"/>
        <v>-27292.5</v>
      </c>
      <c r="I31" s="52" t="s">
        <v>130</v>
      </c>
      <c r="J31" s="53" t="s">
        <v>131</v>
      </c>
      <c r="K31" s="52">
        <v>-27292.5</v>
      </c>
      <c r="L31" s="52" t="s">
        <v>132</v>
      </c>
      <c r="M31" s="53" t="s">
        <v>97</v>
      </c>
      <c r="N31" s="53"/>
      <c r="O31" s="54" t="s">
        <v>98</v>
      </c>
      <c r="P31" s="54" t="s">
        <v>99</v>
      </c>
    </row>
    <row r="32" spans="1:16" ht="12.75" customHeight="1" thickBot="1" x14ac:dyDescent="0.25">
      <c r="A32" s="13" t="str">
        <f t="shared" si="0"/>
        <v> VB 7.72 </v>
      </c>
      <c r="B32" s="8" t="str">
        <f t="shared" si="1"/>
        <v>I</v>
      </c>
      <c r="C32" s="13">
        <f t="shared" si="2"/>
        <v>16505.780999999999</v>
      </c>
      <c r="D32" s="12" t="str">
        <f t="shared" si="3"/>
        <v>vis</v>
      </c>
      <c r="E32" s="51">
        <f>VLOOKUP(C32,Active!C$21:E$972,3,FALSE)</f>
        <v>-18305.959858280537</v>
      </c>
      <c r="F32" s="8" t="s">
        <v>91</v>
      </c>
      <c r="G32" s="12" t="str">
        <f t="shared" si="4"/>
        <v>16505.781</v>
      </c>
      <c r="H32" s="13">
        <f t="shared" si="5"/>
        <v>-27285</v>
      </c>
      <c r="I32" s="52" t="s">
        <v>133</v>
      </c>
      <c r="J32" s="53" t="s">
        <v>134</v>
      </c>
      <c r="K32" s="52">
        <v>-27285</v>
      </c>
      <c r="L32" s="52" t="s">
        <v>135</v>
      </c>
      <c r="M32" s="53" t="s">
        <v>97</v>
      </c>
      <c r="N32" s="53"/>
      <c r="O32" s="54" t="s">
        <v>98</v>
      </c>
      <c r="P32" s="54" t="s">
        <v>99</v>
      </c>
    </row>
    <row r="33" spans="1:16" ht="12.75" customHeight="1" thickBot="1" x14ac:dyDescent="0.25">
      <c r="A33" s="13" t="str">
        <f t="shared" si="0"/>
        <v> VB 7.72 </v>
      </c>
      <c r="B33" s="8" t="str">
        <f t="shared" si="1"/>
        <v>II</v>
      </c>
      <c r="C33" s="13">
        <f t="shared" si="2"/>
        <v>16536.733</v>
      </c>
      <c r="D33" s="12" t="str">
        <f t="shared" si="3"/>
        <v>vis</v>
      </c>
      <c r="E33" s="51">
        <f>VLOOKUP(C33,Active!C$21:E$972,3,FALSE)</f>
        <v>-18282.497616026369</v>
      </c>
      <c r="F33" s="8" t="s">
        <v>91</v>
      </c>
      <c r="G33" s="12" t="str">
        <f t="shared" si="4"/>
        <v>16536.733</v>
      </c>
      <c r="H33" s="13">
        <f t="shared" si="5"/>
        <v>-27261.5</v>
      </c>
      <c r="I33" s="52" t="s">
        <v>136</v>
      </c>
      <c r="J33" s="53" t="s">
        <v>137</v>
      </c>
      <c r="K33" s="52">
        <v>-27261.5</v>
      </c>
      <c r="L33" s="52" t="s">
        <v>138</v>
      </c>
      <c r="M33" s="53" t="s">
        <v>97</v>
      </c>
      <c r="N33" s="53"/>
      <c r="O33" s="54" t="s">
        <v>98</v>
      </c>
      <c r="P33" s="54" t="s">
        <v>99</v>
      </c>
    </row>
    <row r="34" spans="1:16" ht="12.75" customHeight="1" thickBot="1" x14ac:dyDescent="0.25">
      <c r="A34" s="13" t="str">
        <f t="shared" si="0"/>
        <v> VB 7.72 </v>
      </c>
      <c r="B34" s="8" t="str">
        <f t="shared" si="1"/>
        <v>II</v>
      </c>
      <c r="C34" s="13">
        <f t="shared" si="2"/>
        <v>16569.659</v>
      </c>
      <c r="D34" s="12" t="str">
        <f t="shared" si="3"/>
        <v>vis</v>
      </c>
      <c r="E34" s="51">
        <f>VLOOKUP(C34,Active!C$21:E$972,3,FALSE)</f>
        <v>-18257.539041832108</v>
      </c>
      <c r="F34" s="8" t="s">
        <v>91</v>
      </c>
      <c r="G34" s="12" t="str">
        <f t="shared" si="4"/>
        <v>16569.659</v>
      </c>
      <c r="H34" s="13">
        <f t="shared" si="5"/>
        <v>-27236.5</v>
      </c>
      <c r="I34" s="52" t="s">
        <v>139</v>
      </c>
      <c r="J34" s="53" t="s">
        <v>140</v>
      </c>
      <c r="K34" s="52">
        <v>-27236.5</v>
      </c>
      <c r="L34" s="52" t="s">
        <v>141</v>
      </c>
      <c r="M34" s="53" t="s">
        <v>97</v>
      </c>
      <c r="N34" s="53"/>
      <c r="O34" s="54" t="s">
        <v>98</v>
      </c>
      <c r="P34" s="54" t="s">
        <v>99</v>
      </c>
    </row>
    <row r="35" spans="1:16" ht="12.75" customHeight="1" thickBot="1" x14ac:dyDescent="0.25">
      <c r="A35" s="13" t="str">
        <f t="shared" si="0"/>
        <v> VB 7.72 </v>
      </c>
      <c r="B35" s="8" t="str">
        <f t="shared" si="1"/>
        <v>II</v>
      </c>
      <c r="C35" s="13">
        <f t="shared" si="2"/>
        <v>16676.582999999999</v>
      </c>
      <c r="D35" s="12" t="str">
        <f t="shared" si="3"/>
        <v>vis</v>
      </c>
      <c r="E35" s="51">
        <f>VLOOKUP(C35,Active!C$21:E$972,3,FALSE)</f>
        <v>-18176.48848643068</v>
      </c>
      <c r="F35" s="8" t="s">
        <v>91</v>
      </c>
      <c r="G35" s="12" t="str">
        <f t="shared" si="4"/>
        <v>16676.583</v>
      </c>
      <c r="H35" s="13">
        <f t="shared" si="5"/>
        <v>-27155.5</v>
      </c>
      <c r="I35" s="52" t="s">
        <v>142</v>
      </c>
      <c r="J35" s="53" t="s">
        <v>143</v>
      </c>
      <c r="K35" s="52">
        <v>-27155.5</v>
      </c>
      <c r="L35" s="52" t="s">
        <v>144</v>
      </c>
      <c r="M35" s="53" t="s">
        <v>97</v>
      </c>
      <c r="N35" s="53"/>
      <c r="O35" s="54" t="s">
        <v>98</v>
      </c>
      <c r="P35" s="54" t="s">
        <v>99</v>
      </c>
    </row>
    <row r="36" spans="1:16" ht="12.75" customHeight="1" thickBot="1" x14ac:dyDescent="0.25">
      <c r="A36" s="13" t="str">
        <f t="shared" si="0"/>
        <v> VB 7.72 </v>
      </c>
      <c r="B36" s="8" t="str">
        <f t="shared" si="1"/>
        <v>I</v>
      </c>
      <c r="C36" s="13">
        <f t="shared" si="2"/>
        <v>16803.858</v>
      </c>
      <c r="D36" s="12" t="str">
        <f t="shared" si="3"/>
        <v>vis</v>
      </c>
      <c r="E36" s="51">
        <f>VLOOKUP(C36,Active!C$21:E$972,3,FALSE)</f>
        <v>-18080.011461265924</v>
      </c>
      <c r="F36" s="8" t="s">
        <v>91</v>
      </c>
      <c r="G36" s="12" t="str">
        <f t="shared" si="4"/>
        <v>16803.858</v>
      </c>
      <c r="H36" s="13">
        <f t="shared" si="5"/>
        <v>-27059</v>
      </c>
      <c r="I36" s="52" t="s">
        <v>145</v>
      </c>
      <c r="J36" s="53" t="s">
        <v>146</v>
      </c>
      <c r="K36" s="52">
        <v>-27059</v>
      </c>
      <c r="L36" s="52" t="s">
        <v>147</v>
      </c>
      <c r="M36" s="53" t="s">
        <v>97</v>
      </c>
      <c r="N36" s="53"/>
      <c r="O36" s="54" t="s">
        <v>98</v>
      </c>
      <c r="P36" s="54" t="s">
        <v>99</v>
      </c>
    </row>
    <row r="37" spans="1:16" ht="12.75" customHeight="1" thickBot="1" x14ac:dyDescent="0.25">
      <c r="A37" s="13" t="str">
        <f t="shared" si="0"/>
        <v> VB 7.72 </v>
      </c>
      <c r="B37" s="8" t="str">
        <f t="shared" si="1"/>
        <v>I</v>
      </c>
      <c r="C37" s="13">
        <f t="shared" si="2"/>
        <v>16869.767</v>
      </c>
      <c r="D37" s="12" t="str">
        <f t="shared" si="3"/>
        <v>vis</v>
      </c>
      <c r="E37" s="51">
        <f>VLOOKUP(C37,Active!C$21:E$972,3,FALSE)</f>
        <v>-18030.051105724116</v>
      </c>
      <c r="F37" s="8" t="s">
        <v>91</v>
      </c>
      <c r="G37" s="12" t="str">
        <f t="shared" si="4"/>
        <v>16869.767</v>
      </c>
      <c r="H37" s="13">
        <f t="shared" si="5"/>
        <v>-27009</v>
      </c>
      <c r="I37" s="52" t="s">
        <v>148</v>
      </c>
      <c r="J37" s="53" t="s">
        <v>149</v>
      </c>
      <c r="K37" s="52">
        <v>-27009</v>
      </c>
      <c r="L37" s="52" t="s">
        <v>150</v>
      </c>
      <c r="M37" s="53" t="s">
        <v>97</v>
      </c>
      <c r="N37" s="53"/>
      <c r="O37" s="54" t="s">
        <v>98</v>
      </c>
      <c r="P37" s="54" t="s">
        <v>99</v>
      </c>
    </row>
    <row r="38" spans="1:16" ht="12.75" customHeight="1" thickBot="1" x14ac:dyDescent="0.25">
      <c r="A38" s="13" t="str">
        <f t="shared" si="0"/>
        <v> VB 7.72 </v>
      </c>
      <c r="B38" s="8" t="str">
        <f t="shared" si="1"/>
        <v>II</v>
      </c>
      <c r="C38" s="13">
        <f t="shared" si="2"/>
        <v>17235.91</v>
      </c>
      <c r="D38" s="12" t="str">
        <f t="shared" si="3"/>
        <v>vis</v>
      </c>
      <c r="E38" s="51">
        <f>VLOOKUP(C38,Active!C$21:E$972,3,FALSE)</f>
        <v>-17752.507303524948</v>
      </c>
      <c r="F38" s="8" t="s">
        <v>91</v>
      </c>
      <c r="G38" s="12" t="str">
        <f t="shared" si="4"/>
        <v>17235.910</v>
      </c>
      <c r="H38" s="13">
        <f t="shared" si="5"/>
        <v>-26731.5</v>
      </c>
      <c r="I38" s="52" t="s">
        <v>151</v>
      </c>
      <c r="J38" s="53" t="s">
        <v>152</v>
      </c>
      <c r="K38" s="52">
        <v>-26731.5</v>
      </c>
      <c r="L38" s="52" t="s">
        <v>153</v>
      </c>
      <c r="M38" s="53" t="s">
        <v>97</v>
      </c>
      <c r="N38" s="53"/>
      <c r="O38" s="54" t="s">
        <v>98</v>
      </c>
      <c r="P38" s="54" t="s">
        <v>99</v>
      </c>
    </row>
    <row r="39" spans="1:16" ht="12.75" customHeight="1" thickBot="1" x14ac:dyDescent="0.25">
      <c r="A39" s="13" t="str">
        <f t="shared" si="0"/>
        <v> VB 7.72 </v>
      </c>
      <c r="B39" s="8" t="str">
        <f t="shared" si="1"/>
        <v>II</v>
      </c>
      <c r="C39" s="13">
        <f t="shared" si="2"/>
        <v>17557.850999999999</v>
      </c>
      <c r="D39" s="12" t="str">
        <f t="shared" si="3"/>
        <v>vis</v>
      </c>
      <c r="E39" s="51">
        <f>VLOOKUP(C39,Active!C$21:E$972,3,FALSE)</f>
        <v>-17508.469511668209</v>
      </c>
      <c r="F39" s="8" t="s">
        <v>91</v>
      </c>
      <c r="G39" s="12" t="str">
        <f t="shared" si="4"/>
        <v>17557.851</v>
      </c>
      <c r="H39" s="13">
        <f t="shared" si="5"/>
        <v>-26487.5</v>
      </c>
      <c r="I39" s="52" t="s">
        <v>154</v>
      </c>
      <c r="J39" s="53" t="s">
        <v>155</v>
      </c>
      <c r="K39" s="52">
        <v>-26487.5</v>
      </c>
      <c r="L39" s="52" t="s">
        <v>156</v>
      </c>
      <c r="M39" s="53" t="s">
        <v>97</v>
      </c>
      <c r="N39" s="53"/>
      <c r="O39" s="54" t="s">
        <v>98</v>
      </c>
      <c r="P39" s="54" t="s">
        <v>99</v>
      </c>
    </row>
    <row r="40" spans="1:16" ht="12.75" customHeight="1" thickBot="1" x14ac:dyDescent="0.25">
      <c r="A40" s="13" t="str">
        <f t="shared" si="0"/>
        <v> VB 7.72 </v>
      </c>
      <c r="B40" s="8" t="str">
        <f t="shared" si="1"/>
        <v>I</v>
      </c>
      <c r="C40" s="13">
        <f t="shared" si="2"/>
        <v>17603.558000000001</v>
      </c>
      <c r="D40" s="12" t="str">
        <f t="shared" si="3"/>
        <v>vis</v>
      </c>
      <c r="E40" s="51">
        <f>VLOOKUP(C40,Active!C$21:E$972,3,FALSE)</f>
        <v>-17473.822680874997</v>
      </c>
      <c r="F40" s="8" t="s">
        <v>91</v>
      </c>
      <c r="G40" s="12" t="str">
        <f t="shared" si="4"/>
        <v>17603.558</v>
      </c>
      <c r="H40" s="13">
        <f t="shared" si="5"/>
        <v>-26453</v>
      </c>
      <c r="I40" s="52" t="s">
        <v>157</v>
      </c>
      <c r="J40" s="53" t="s">
        <v>158</v>
      </c>
      <c r="K40" s="52">
        <v>-26453</v>
      </c>
      <c r="L40" s="52" t="s">
        <v>159</v>
      </c>
      <c r="M40" s="53" t="s">
        <v>97</v>
      </c>
      <c r="N40" s="53"/>
      <c r="O40" s="54" t="s">
        <v>98</v>
      </c>
      <c r="P40" s="54" t="s">
        <v>99</v>
      </c>
    </row>
    <row r="41" spans="1:16" ht="12.75" customHeight="1" thickBot="1" x14ac:dyDescent="0.25">
      <c r="A41" s="13" t="str">
        <f t="shared" si="0"/>
        <v> VB 7.72 </v>
      </c>
      <c r="B41" s="8" t="str">
        <f t="shared" si="1"/>
        <v>I</v>
      </c>
      <c r="C41" s="13">
        <f t="shared" si="2"/>
        <v>17707.572</v>
      </c>
      <c r="D41" s="12" t="str">
        <f t="shared" si="3"/>
        <v>vis</v>
      </c>
      <c r="E41" s="51">
        <f>VLOOKUP(C41,Active!C$21:E$972,3,FALSE)</f>
        <v>-17394.977964351827</v>
      </c>
      <c r="F41" s="8" t="s">
        <v>91</v>
      </c>
      <c r="G41" s="12" t="str">
        <f t="shared" si="4"/>
        <v>17707.572</v>
      </c>
      <c r="H41" s="13">
        <f t="shared" si="5"/>
        <v>-26374</v>
      </c>
      <c r="I41" s="52" t="s">
        <v>160</v>
      </c>
      <c r="J41" s="53" t="s">
        <v>161</v>
      </c>
      <c r="K41" s="52">
        <v>-26374</v>
      </c>
      <c r="L41" s="52" t="s">
        <v>162</v>
      </c>
      <c r="M41" s="53" t="s">
        <v>97</v>
      </c>
      <c r="N41" s="53"/>
      <c r="O41" s="54" t="s">
        <v>98</v>
      </c>
      <c r="P41" s="54" t="s">
        <v>99</v>
      </c>
    </row>
    <row r="42" spans="1:16" ht="12.75" customHeight="1" thickBot="1" x14ac:dyDescent="0.25">
      <c r="A42" s="13" t="str">
        <f t="shared" si="0"/>
        <v> VB 7.72 </v>
      </c>
      <c r="B42" s="8" t="str">
        <f t="shared" si="1"/>
        <v>II</v>
      </c>
      <c r="C42" s="13">
        <f t="shared" si="2"/>
        <v>18334.777999999998</v>
      </c>
      <c r="D42" s="12" t="str">
        <f t="shared" si="3"/>
        <v>vis</v>
      </c>
      <c r="E42" s="51">
        <f>VLOOKUP(C42,Active!C$21:E$972,3,FALSE)</f>
        <v>-16919.543126045122</v>
      </c>
      <c r="F42" s="8" t="s">
        <v>91</v>
      </c>
      <c r="G42" s="12" t="str">
        <f t="shared" si="4"/>
        <v>18334.778</v>
      </c>
      <c r="H42" s="13">
        <f t="shared" si="5"/>
        <v>-25898.5</v>
      </c>
      <c r="I42" s="52" t="s">
        <v>163</v>
      </c>
      <c r="J42" s="53" t="s">
        <v>164</v>
      </c>
      <c r="K42" s="52">
        <v>-25898.5</v>
      </c>
      <c r="L42" s="52" t="s">
        <v>165</v>
      </c>
      <c r="M42" s="53" t="s">
        <v>97</v>
      </c>
      <c r="N42" s="53"/>
      <c r="O42" s="54" t="s">
        <v>98</v>
      </c>
      <c r="P42" s="54" t="s">
        <v>99</v>
      </c>
    </row>
    <row r="43" spans="1:16" ht="12.75" customHeight="1" thickBot="1" x14ac:dyDescent="0.25">
      <c r="A43" s="13" t="str">
        <f t="shared" ref="A43:A74" si="6">P43</f>
        <v> VB 7.72 </v>
      </c>
      <c r="B43" s="8" t="str">
        <f t="shared" ref="B43:B74" si="7">IF(H43=INT(H43),"I","II")</f>
        <v>I</v>
      </c>
      <c r="C43" s="13">
        <f t="shared" ref="C43:C74" si="8">1*G43</f>
        <v>18349.941999999999</v>
      </c>
      <c r="D43" s="12" t="str">
        <f t="shared" ref="D43:D74" si="9">VLOOKUP(F43,I$1:J$5,2,FALSE)</f>
        <v>vis</v>
      </c>
      <c r="E43" s="51">
        <f>VLOOKUP(C43,Active!C$21:E$972,3,FALSE)</f>
        <v>-16908.048507230757</v>
      </c>
      <c r="F43" s="8" t="s">
        <v>91</v>
      </c>
      <c r="G43" s="12" t="str">
        <f t="shared" ref="G43:G74" si="10">MID(I43,3,LEN(I43)-3)</f>
        <v>18349.942</v>
      </c>
      <c r="H43" s="13">
        <f t="shared" ref="H43:H74" si="11">1*K43</f>
        <v>-25887</v>
      </c>
      <c r="I43" s="52" t="s">
        <v>166</v>
      </c>
      <c r="J43" s="53" t="s">
        <v>167</v>
      </c>
      <c r="K43" s="52">
        <v>-25887</v>
      </c>
      <c r="L43" s="52" t="s">
        <v>150</v>
      </c>
      <c r="M43" s="53" t="s">
        <v>97</v>
      </c>
      <c r="N43" s="53"/>
      <c r="O43" s="54" t="s">
        <v>98</v>
      </c>
      <c r="P43" s="54" t="s">
        <v>99</v>
      </c>
    </row>
    <row r="44" spans="1:16" ht="12.75" customHeight="1" thickBot="1" x14ac:dyDescent="0.25">
      <c r="A44" s="13" t="str">
        <f t="shared" si="6"/>
        <v> VB 7.72 </v>
      </c>
      <c r="B44" s="8" t="str">
        <f t="shared" si="7"/>
        <v>II</v>
      </c>
      <c r="C44" s="13">
        <f t="shared" si="8"/>
        <v>18458.744999999999</v>
      </c>
      <c r="D44" s="12" t="str">
        <f t="shared" si="9"/>
        <v>vis</v>
      </c>
      <c r="E44" s="51">
        <f>VLOOKUP(C44,Active!C$21:E$972,3,FALSE)</f>
        <v>-16825.573631811381</v>
      </c>
      <c r="F44" s="8" t="s">
        <v>91</v>
      </c>
      <c r="G44" s="12" t="str">
        <f t="shared" si="10"/>
        <v>18458.745</v>
      </c>
      <c r="H44" s="13">
        <f t="shared" si="11"/>
        <v>-25804.5</v>
      </c>
      <c r="I44" s="52" t="s">
        <v>168</v>
      </c>
      <c r="J44" s="53" t="s">
        <v>169</v>
      </c>
      <c r="K44" s="52">
        <v>-25804.5</v>
      </c>
      <c r="L44" s="52" t="s">
        <v>170</v>
      </c>
      <c r="M44" s="53" t="s">
        <v>97</v>
      </c>
      <c r="N44" s="53"/>
      <c r="O44" s="54" t="s">
        <v>98</v>
      </c>
      <c r="P44" s="54" t="s">
        <v>99</v>
      </c>
    </row>
    <row r="45" spans="1:16" ht="12.75" customHeight="1" thickBot="1" x14ac:dyDescent="0.25">
      <c r="A45" s="13" t="str">
        <f t="shared" si="6"/>
        <v> VB 7.72 </v>
      </c>
      <c r="B45" s="8" t="str">
        <f t="shared" si="7"/>
        <v>I</v>
      </c>
      <c r="C45" s="13">
        <f t="shared" si="8"/>
        <v>18733.857</v>
      </c>
      <c r="D45" s="12" t="str">
        <f t="shared" si="9"/>
        <v>vis</v>
      </c>
      <c r="E45" s="51">
        <f>VLOOKUP(C45,Active!C$21:E$972,3,FALSE)</f>
        <v>-16617.033169449362</v>
      </c>
      <c r="F45" s="8" t="s">
        <v>91</v>
      </c>
      <c r="G45" s="12" t="str">
        <f t="shared" si="10"/>
        <v>18733.857</v>
      </c>
      <c r="H45" s="13">
        <f t="shared" si="11"/>
        <v>-25596</v>
      </c>
      <c r="I45" s="52" t="s">
        <v>171</v>
      </c>
      <c r="J45" s="53" t="s">
        <v>172</v>
      </c>
      <c r="K45" s="52">
        <v>-25596</v>
      </c>
      <c r="L45" s="52" t="s">
        <v>173</v>
      </c>
      <c r="M45" s="53" t="s">
        <v>97</v>
      </c>
      <c r="N45" s="53"/>
      <c r="O45" s="54" t="s">
        <v>98</v>
      </c>
      <c r="P45" s="54" t="s">
        <v>99</v>
      </c>
    </row>
    <row r="46" spans="1:16" ht="12.75" customHeight="1" thickBot="1" x14ac:dyDescent="0.25">
      <c r="A46" s="13" t="str">
        <f t="shared" si="6"/>
        <v> VB 7.72 </v>
      </c>
      <c r="B46" s="8" t="str">
        <f t="shared" si="7"/>
        <v>I</v>
      </c>
      <c r="C46" s="13">
        <f t="shared" si="8"/>
        <v>18745.702000000001</v>
      </c>
      <c r="D46" s="12" t="str">
        <f t="shared" si="9"/>
        <v>vis</v>
      </c>
      <c r="E46" s="51">
        <f>VLOOKUP(C46,Active!C$21:E$972,3,FALSE)</f>
        <v>-16608.054419788572</v>
      </c>
      <c r="F46" s="8" t="s">
        <v>91</v>
      </c>
      <c r="G46" s="12" t="str">
        <f t="shared" si="10"/>
        <v>18745.702</v>
      </c>
      <c r="H46" s="13">
        <f t="shared" si="11"/>
        <v>-25587</v>
      </c>
      <c r="I46" s="52" t="s">
        <v>174</v>
      </c>
      <c r="J46" s="53" t="s">
        <v>175</v>
      </c>
      <c r="K46" s="52">
        <v>-25587</v>
      </c>
      <c r="L46" s="52" t="s">
        <v>176</v>
      </c>
      <c r="M46" s="53" t="s">
        <v>97</v>
      </c>
      <c r="N46" s="53"/>
      <c r="O46" s="54" t="s">
        <v>98</v>
      </c>
      <c r="P46" s="54" t="s">
        <v>99</v>
      </c>
    </row>
    <row r="47" spans="1:16" ht="12.75" customHeight="1" thickBot="1" x14ac:dyDescent="0.25">
      <c r="A47" s="13" t="str">
        <f t="shared" si="6"/>
        <v> VB 7.72 </v>
      </c>
      <c r="B47" s="8" t="str">
        <f t="shared" si="7"/>
        <v>II</v>
      </c>
      <c r="C47" s="13">
        <f t="shared" si="8"/>
        <v>18809.635999999999</v>
      </c>
      <c r="D47" s="12" t="str">
        <f t="shared" si="9"/>
        <v>vis</v>
      </c>
      <c r="E47" s="51">
        <f>VLOOKUP(C47,Active!C$21:E$972,3,FALSE)</f>
        <v>-16559.59115420709</v>
      </c>
      <c r="F47" s="8" t="s">
        <v>91</v>
      </c>
      <c r="G47" s="12" t="str">
        <f t="shared" si="10"/>
        <v>18809.636</v>
      </c>
      <c r="H47" s="13">
        <f t="shared" si="11"/>
        <v>-25538.5</v>
      </c>
      <c r="I47" s="52" t="s">
        <v>177</v>
      </c>
      <c r="J47" s="53" t="s">
        <v>178</v>
      </c>
      <c r="K47" s="52">
        <v>-25538.5</v>
      </c>
      <c r="L47" s="52" t="s">
        <v>179</v>
      </c>
      <c r="M47" s="53" t="s">
        <v>97</v>
      </c>
      <c r="N47" s="53"/>
      <c r="O47" s="54" t="s">
        <v>98</v>
      </c>
      <c r="P47" s="54" t="s">
        <v>99</v>
      </c>
    </row>
    <row r="48" spans="1:16" ht="12.75" customHeight="1" thickBot="1" x14ac:dyDescent="0.25">
      <c r="A48" s="13" t="str">
        <f t="shared" si="6"/>
        <v> VB 7.72 </v>
      </c>
      <c r="B48" s="8" t="str">
        <f t="shared" si="7"/>
        <v>I</v>
      </c>
      <c r="C48" s="13">
        <f t="shared" si="8"/>
        <v>18852.582999999999</v>
      </c>
      <c r="D48" s="12" t="str">
        <f t="shared" si="9"/>
        <v>vis</v>
      </c>
      <c r="E48" s="51">
        <f>VLOOKUP(C48,Active!C$21:E$972,3,FALSE)</f>
        <v>-16527.036459257171</v>
      </c>
      <c r="F48" s="8" t="s">
        <v>91</v>
      </c>
      <c r="G48" s="12" t="str">
        <f t="shared" si="10"/>
        <v>18852.583</v>
      </c>
      <c r="H48" s="13">
        <f t="shared" si="11"/>
        <v>-25506</v>
      </c>
      <c r="I48" s="52" t="s">
        <v>180</v>
      </c>
      <c r="J48" s="53" t="s">
        <v>181</v>
      </c>
      <c r="K48" s="52">
        <v>-25506</v>
      </c>
      <c r="L48" s="52" t="s">
        <v>182</v>
      </c>
      <c r="M48" s="53" t="s">
        <v>97</v>
      </c>
      <c r="N48" s="53"/>
      <c r="O48" s="54" t="s">
        <v>98</v>
      </c>
      <c r="P48" s="54" t="s">
        <v>99</v>
      </c>
    </row>
    <row r="49" spans="1:16" ht="12.75" customHeight="1" thickBot="1" x14ac:dyDescent="0.25">
      <c r="A49" s="13" t="str">
        <f t="shared" si="6"/>
        <v> VB 7.72 </v>
      </c>
      <c r="B49" s="8" t="str">
        <f t="shared" si="7"/>
        <v>I</v>
      </c>
      <c r="C49" s="13">
        <f t="shared" si="8"/>
        <v>18993.795999999998</v>
      </c>
      <c r="D49" s="12" t="str">
        <f t="shared" si="9"/>
        <v>vis</v>
      </c>
      <c r="E49" s="51">
        <f>VLOOKUP(C49,Active!C$21:E$972,3,FALSE)</f>
        <v>-16419.994148083802</v>
      </c>
      <c r="F49" s="8" t="s">
        <v>91</v>
      </c>
      <c r="G49" s="12" t="str">
        <f t="shared" si="10"/>
        <v>18993.796</v>
      </c>
      <c r="H49" s="13">
        <f t="shared" si="11"/>
        <v>-25399</v>
      </c>
      <c r="I49" s="52" t="s">
        <v>183</v>
      </c>
      <c r="J49" s="53" t="s">
        <v>184</v>
      </c>
      <c r="K49" s="52">
        <v>-25399</v>
      </c>
      <c r="L49" s="52" t="s">
        <v>138</v>
      </c>
      <c r="M49" s="53" t="s">
        <v>97</v>
      </c>
      <c r="N49" s="53"/>
      <c r="O49" s="54" t="s">
        <v>98</v>
      </c>
      <c r="P49" s="54" t="s">
        <v>99</v>
      </c>
    </row>
    <row r="50" spans="1:16" ht="12.75" customHeight="1" thickBot="1" x14ac:dyDescent="0.25">
      <c r="A50" s="13" t="str">
        <f t="shared" si="6"/>
        <v> VB 7.72 </v>
      </c>
      <c r="B50" s="8" t="str">
        <f t="shared" si="7"/>
        <v>I</v>
      </c>
      <c r="C50" s="13">
        <f t="shared" si="8"/>
        <v>19014.929</v>
      </c>
      <c r="D50" s="12" t="str">
        <f t="shared" si="9"/>
        <v>vis</v>
      </c>
      <c r="E50" s="51">
        <f>VLOOKUP(C50,Active!C$21:E$972,3,FALSE)</f>
        <v>-16403.974906498206</v>
      </c>
      <c r="F50" s="8" t="s">
        <v>91</v>
      </c>
      <c r="G50" s="12" t="str">
        <f t="shared" si="10"/>
        <v>19014.929</v>
      </c>
      <c r="H50" s="13">
        <f t="shared" si="11"/>
        <v>-25383</v>
      </c>
      <c r="I50" s="52" t="s">
        <v>185</v>
      </c>
      <c r="J50" s="53" t="s">
        <v>186</v>
      </c>
      <c r="K50" s="52">
        <v>-25383</v>
      </c>
      <c r="L50" s="52" t="s">
        <v>187</v>
      </c>
      <c r="M50" s="53" t="s">
        <v>97</v>
      </c>
      <c r="N50" s="53"/>
      <c r="O50" s="54" t="s">
        <v>98</v>
      </c>
      <c r="P50" s="54" t="s">
        <v>99</v>
      </c>
    </row>
    <row r="51" spans="1:16" ht="12.75" customHeight="1" thickBot="1" x14ac:dyDescent="0.25">
      <c r="A51" s="13" t="str">
        <f t="shared" si="6"/>
        <v> VB 7.72 </v>
      </c>
      <c r="B51" s="8" t="str">
        <f t="shared" si="7"/>
        <v>I</v>
      </c>
      <c r="C51" s="13">
        <f t="shared" si="8"/>
        <v>19018.905999999999</v>
      </c>
      <c r="D51" s="12" t="str">
        <f t="shared" si="9"/>
        <v>vis</v>
      </c>
      <c r="E51" s="51">
        <f>VLOOKUP(C51,Active!C$21:E$972,3,FALSE)</f>
        <v>-16400.960260031261</v>
      </c>
      <c r="F51" s="8" t="s">
        <v>91</v>
      </c>
      <c r="G51" s="12" t="str">
        <f t="shared" si="10"/>
        <v>19018.906</v>
      </c>
      <c r="H51" s="13">
        <f t="shared" si="11"/>
        <v>-25380</v>
      </c>
      <c r="I51" s="52" t="s">
        <v>188</v>
      </c>
      <c r="J51" s="53" t="s">
        <v>189</v>
      </c>
      <c r="K51" s="52">
        <v>-25380</v>
      </c>
      <c r="L51" s="52" t="s">
        <v>190</v>
      </c>
      <c r="M51" s="53" t="s">
        <v>97</v>
      </c>
      <c r="N51" s="53"/>
      <c r="O51" s="54" t="s">
        <v>98</v>
      </c>
      <c r="P51" s="54" t="s">
        <v>99</v>
      </c>
    </row>
    <row r="52" spans="1:16" ht="12.75" customHeight="1" thickBot="1" x14ac:dyDescent="0.25">
      <c r="A52" s="13" t="str">
        <f t="shared" si="6"/>
        <v> VB 7.72 </v>
      </c>
      <c r="B52" s="8" t="str">
        <f t="shared" si="7"/>
        <v>II</v>
      </c>
      <c r="C52" s="13">
        <f t="shared" si="8"/>
        <v>20545.802</v>
      </c>
      <c r="D52" s="12" t="str">
        <f t="shared" si="9"/>
        <v>vis</v>
      </c>
      <c r="E52" s="51">
        <f>VLOOKUP(C52,Active!C$21:E$972,3,FALSE)</f>
        <v>-15243.542198228357</v>
      </c>
      <c r="F52" s="8" t="s">
        <v>91</v>
      </c>
      <c r="G52" s="12" t="str">
        <f t="shared" si="10"/>
        <v>20545.802</v>
      </c>
      <c r="H52" s="13">
        <f t="shared" si="11"/>
        <v>-24222.5</v>
      </c>
      <c r="I52" s="52" t="s">
        <v>191</v>
      </c>
      <c r="J52" s="53" t="s">
        <v>192</v>
      </c>
      <c r="K52" s="52">
        <v>-24222.5</v>
      </c>
      <c r="L52" s="52" t="s">
        <v>193</v>
      </c>
      <c r="M52" s="53" t="s">
        <v>97</v>
      </c>
      <c r="N52" s="53"/>
      <c r="O52" s="54" t="s">
        <v>98</v>
      </c>
      <c r="P52" s="54" t="s">
        <v>99</v>
      </c>
    </row>
    <row r="53" spans="1:16" ht="12.75" customHeight="1" thickBot="1" x14ac:dyDescent="0.25">
      <c r="A53" s="13" t="str">
        <f t="shared" si="6"/>
        <v> VB 7.72 </v>
      </c>
      <c r="B53" s="8" t="str">
        <f t="shared" si="7"/>
        <v>II</v>
      </c>
      <c r="C53" s="13">
        <f t="shared" si="8"/>
        <v>20549.838</v>
      </c>
      <c r="D53" s="12" t="str">
        <f t="shared" si="9"/>
        <v>vis</v>
      </c>
      <c r="E53" s="51">
        <f>VLOOKUP(C53,Active!C$21:E$972,3,FALSE)</f>
        <v>-15240.482828567661</v>
      </c>
      <c r="F53" s="8" t="s">
        <v>91</v>
      </c>
      <c r="G53" s="12" t="str">
        <f t="shared" si="10"/>
        <v>20549.838</v>
      </c>
      <c r="H53" s="13">
        <f t="shared" si="11"/>
        <v>-24219.5</v>
      </c>
      <c r="I53" s="52" t="s">
        <v>194</v>
      </c>
      <c r="J53" s="53" t="s">
        <v>195</v>
      </c>
      <c r="K53" s="52">
        <v>-24219.5</v>
      </c>
      <c r="L53" s="52" t="s">
        <v>196</v>
      </c>
      <c r="M53" s="53" t="s">
        <v>97</v>
      </c>
      <c r="N53" s="53"/>
      <c r="O53" s="54" t="s">
        <v>98</v>
      </c>
      <c r="P53" s="54" t="s">
        <v>99</v>
      </c>
    </row>
    <row r="54" spans="1:16" ht="12.75" customHeight="1" thickBot="1" x14ac:dyDescent="0.25">
      <c r="A54" s="13" t="str">
        <f t="shared" si="6"/>
        <v> VB 7.72 </v>
      </c>
      <c r="B54" s="8" t="str">
        <f t="shared" si="7"/>
        <v>I</v>
      </c>
      <c r="C54" s="13">
        <f t="shared" si="8"/>
        <v>20600.633000000002</v>
      </c>
      <c r="D54" s="12" t="str">
        <f t="shared" si="9"/>
        <v>vis</v>
      </c>
      <c r="E54" s="51">
        <f>VLOOKUP(C54,Active!C$21:E$972,3,FALSE)</f>
        <v>-15201.979190828561</v>
      </c>
      <c r="F54" s="8" t="s">
        <v>91</v>
      </c>
      <c r="G54" s="12" t="str">
        <f t="shared" si="10"/>
        <v>20600.633</v>
      </c>
      <c r="H54" s="13">
        <f t="shared" si="11"/>
        <v>-24181</v>
      </c>
      <c r="I54" s="52" t="s">
        <v>197</v>
      </c>
      <c r="J54" s="53" t="s">
        <v>198</v>
      </c>
      <c r="K54" s="52">
        <v>-24181</v>
      </c>
      <c r="L54" s="52" t="s">
        <v>199</v>
      </c>
      <c r="M54" s="53" t="s">
        <v>97</v>
      </c>
      <c r="N54" s="53"/>
      <c r="O54" s="54" t="s">
        <v>98</v>
      </c>
      <c r="P54" s="54" t="s">
        <v>99</v>
      </c>
    </row>
    <row r="55" spans="1:16" ht="12.75" customHeight="1" thickBot="1" x14ac:dyDescent="0.25">
      <c r="A55" s="13" t="str">
        <f t="shared" si="6"/>
        <v> VB 7.72 </v>
      </c>
      <c r="B55" s="8" t="str">
        <f t="shared" si="7"/>
        <v>II</v>
      </c>
      <c r="C55" s="13">
        <f t="shared" si="8"/>
        <v>20871.764999999999</v>
      </c>
      <c r="D55" s="12" t="str">
        <f t="shared" si="9"/>
        <v>vis</v>
      </c>
      <c r="E55" s="51">
        <f>VLOOKUP(C55,Active!C$21:E$972,3,FALSE)</f>
        <v>-14996.455648994184</v>
      </c>
      <c r="F55" s="8" t="s">
        <v>91</v>
      </c>
      <c r="G55" s="12" t="str">
        <f t="shared" si="10"/>
        <v>20871.765</v>
      </c>
      <c r="H55" s="13">
        <f t="shared" si="11"/>
        <v>-23975.5</v>
      </c>
      <c r="I55" s="52" t="s">
        <v>200</v>
      </c>
      <c r="J55" s="53" t="s">
        <v>201</v>
      </c>
      <c r="K55" s="52">
        <v>-23975.5</v>
      </c>
      <c r="L55" s="52" t="s">
        <v>202</v>
      </c>
      <c r="M55" s="53" t="s">
        <v>97</v>
      </c>
      <c r="N55" s="53"/>
      <c r="O55" s="54" t="s">
        <v>98</v>
      </c>
      <c r="P55" s="54" t="s">
        <v>99</v>
      </c>
    </row>
    <row r="56" spans="1:16" ht="12.75" customHeight="1" thickBot="1" x14ac:dyDescent="0.25">
      <c r="A56" s="13" t="str">
        <f t="shared" si="6"/>
        <v> VB 7.72 </v>
      </c>
      <c r="B56" s="8" t="str">
        <f t="shared" si="7"/>
        <v>II</v>
      </c>
      <c r="C56" s="13">
        <f t="shared" si="8"/>
        <v>20904.732</v>
      </c>
      <c r="D56" s="12" t="str">
        <f t="shared" si="9"/>
        <v>vis</v>
      </c>
      <c r="E56" s="51">
        <f>VLOOKUP(C56,Active!C$21:E$972,3,FALSE)</f>
        <v>-14971.465995970366</v>
      </c>
      <c r="F56" s="8" t="s">
        <v>91</v>
      </c>
      <c r="G56" s="12" t="str">
        <f t="shared" si="10"/>
        <v>20904.732</v>
      </c>
      <c r="H56" s="13">
        <f t="shared" si="11"/>
        <v>-23950.5</v>
      </c>
      <c r="I56" s="52" t="s">
        <v>203</v>
      </c>
      <c r="J56" s="53" t="s">
        <v>204</v>
      </c>
      <c r="K56" s="52">
        <v>-23950.5</v>
      </c>
      <c r="L56" s="52" t="s">
        <v>205</v>
      </c>
      <c r="M56" s="53" t="s">
        <v>97</v>
      </c>
      <c r="N56" s="53"/>
      <c r="O56" s="54" t="s">
        <v>98</v>
      </c>
      <c r="P56" s="54" t="s">
        <v>99</v>
      </c>
    </row>
    <row r="57" spans="1:16" ht="12.75" customHeight="1" thickBot="1" x14ac:dyDescent="0.25">
      <c r="A57" s="13" t="str">
        <f t="shared" si="6"/>
        <v> VB 7.72 </v>
      </c>
      <c r="B57" s="8" t="str">
        <f t="shared" si="7"/>
        <v>I</v>
      </c>
      <c r="C57" s="13">
        <f t="shared" si="8"/>
        <v>21038.591</v>
      </c>
      <c r="D57" s="12" t="str">
        <f t="shared" si="9"/>
        <v>vis</v>
      </c>
      <c r="E57" s="51">
        <f>VLOOKUP(C57,Active!C$21:E$972,3,FALSE)</f>
        <v>-14869.998165591036</v>
      </c>
      <c r="F57" s="8" t="s">
        <v>91</v>
      </c>
      <c r="G57" s="12" t="str">
        <f t="shared" si="10"/>
        <v>21038.591</v>
      </c>
      <c r="H57" s="13">
        <f t="shared" si="11"/>
        <v>-23849</v>
      </c>
      <c r="I57" s="52" t="s">
        <v>206</v>
      </c>
      <c r="J57" s="53" t="s">
        <v>207</v>
      </c>
      <c r="K57" s="52">
        <v>-23849</v>
      </c>
      <c r="L57" s="52" t="s">
        <v>208</v>
      </c>
      <c r="M57" s="53" t="s">
        <v>97</v>
      </c>
      <c r="N57" s="53"/>
      <c r="O57" s="54" t="s">
        <v>98</v>
      </c>
      <c r="P57" s="54" t="s">
        <v>99</v>
      </c>
    </row>
    <row r="58" spans="1:16" ht="12.75" customHeight="1" thickBot="1" x14ac:dyDescent="0.25">
      <c r="A58" s="13" t="str">
        <f t="shared" si="6"/>
        <v> VB 7.72 </v>
      </c>
      <c r="B58" s="8" t="str">
        <f t="shared" si="7"/>
        <v>I</v>
      </c>
      <c r="C58" s="13">
        <f t="shared" si="8"/>
        <v>21104.572</v>
      </c>
      <c r="D58" s="12" t="str">
        <f t="shared" si="9"/>
        <v>vis</v>
      </c>
      <c r="E58" s="51">
        <f>VLOOKUP(C58,Active!C$21:E$972,3,FALSE)</f>
        <v>-14819.983232592445</v>
      </c>
      <c r="F58" s="8" t="s">
        <v>91</v>
      </c>
      <c r="G58" s="12" t="str">
        <f t="shared" si="10"/>
        <v>21104.572</v>
      </c>
      <c r="H58" s="13">
        <f t="shared" si="11"/>
        <v>-23799</v>
      </c>
      <c r="I58" s="52" t="s">
        <v>209</v>
      </c>
      <c r="J58" s="53" t="s">
        <v>210</v>
      </c>
      <c r="K58" s="52">
        <v>-23799</v>
      </c>
      <c r="L58" s="52" t="s">
        <v>211</v>
      </c>
      <c r="M58" s="53" t="s">
        <v>97</v>
      </c>
      <c r="N58" s="53"/>
      <c r="O58" s="54" t="s">
        <v>98</v>
      </c>
      <c r="P58" s="54" t="s">
        <v>99</v>
      </c>
    </row>
    <row r="59" spans="1:16" ht="12.75" customHeight="1" thickBot="1" x14ac:dyDescent="0.25">
      <c r="A59" s="13" t="str">
        <f t="shared" si="6"/>
        <v> VB 7.72 </v>
      </c>
      <c r="B59" s="8" t="str">
        <f t="shared" si="7"/>
        <v>I</v>
      </c>
      <c r="C59" s="13">
        <f t="shared" si="8"/>
        <v>21134.815999999999</v>
      </c>
      <c r="D59" s="12" t="str">
        <f t="shared" si="9"/>
        <v>vis</v>
      </c>
      <c r="E59" s="51">
        <f>VLOOKUP(C59,Active!C$21:E$972,3,FALSE)</f>
        <v>-14797.057668663294</v>
      </c>
      <c r="F59" s="8" t="s">
        <v>91</v>
      </c>
      <c r="G59" s="12" t="str">
        <f t="shared" si="10"/>
        <v>21134.816</v>
      </c>
      <c r="H59" s="13">
        <f t="shared" si="11"/>
        <v>-23776</v>
      </c>
      <c r="I59" s="52" t="s">
        <v>212</v>
      </c>
      <c r="J59" s="53" t="s">
        <v>213</v>
      </c>
      <c r="K59" s="52">
        <v>-23776</v>
      </c>
      <c r="L59" s="52" t="s">
        <v>214</v>
      </c>
      <c r="M59" s="53" t="s">
        <v>97</v>
      </c>
      <c r="N59" s="53"/>
      <c r="O59" s="54" t="s">
        <v>98</v>
      </c>
      <c r="P59" s="54" t="s">
        <v>99</v>
      </c>
    </row>
    <row r="60" spans="1:16" ht="12.75" customHeight="1" thickBot="1" x14ac:dyDescent="0.25">
      <c r="A60" s="13" t="str">
        <f t="shared" si="6"/>
        <v> VB 7.72 </v>
      </c>
      <c r="B60" s="8" t="str">
        <f t="shared" si="7"/>
        <v>II</v>
      </c>
      <c r="C60" s="13">
        <f t="shared" si="8"/>
        <v>21165.913</v>
      </c>
      <c r="D60" s="12" t="str">
        <f t="shared" si="9"/>
        <v>vis</v>
      </c>
      <c r="E60" s="51">
        <f>VLOOKUP(C60,Active!C$21:E$972,3,FALSE)</f>
        <v>-14773.485513475327</v>
      </c>
      <c r="F60" s="8" t="s">
        <v>91</v>
      </c>
      <c r="G60" s="12" t="str">
        <f t="shared" si="10"/>
        <v>21165.913</v>
      </c>
      <c r="H60" s="13">
        <f t="shared" si="11"/>
        <v>-23752.5</v>
      </c>
      <c r="I60" s="52" t="s">
        <v>215</v>
      </c>
      <c r="J60" s="53" t="s">
        <v>216</v>
      </c>
      <c r="K60" s="52">
        <v>-23752.5</v>
      </c>
      <c r="L60" s="52" t="s">
        <v>217</v>
      </c>
      <c r="M60" s="53" t="s">
        <v>97</v>
      </c>
      <c r="N60" s="53"/>
      <c r="O60" s="54" t="s">
        <v>98</v>
      </c>
      <c r="P60" s="54" t="s">
        <v>99</v>
      </c>
    </row>
    <row r="61" spans="1:16" ht="12.75" customHeight="1" thickBot="1" x14ac:dyDescent="0.25">
      <c r="A61" s="13" t="str">
        <f t="shared" si="6"/>
        <v> VB 7.72 </v>
      </c>
      <c r="B61" s="8" t="str">
        <f t="shared" si="7"/>
        <v>I</v>
      </c>
      <c r="C61" s="13">
        <f t="shared" si="8"/>
        <v>21208.781999999999</v>
      </c>
      <c r="D61" s="12" t="str">
        <f t="shared" si="9"/>
        <v>vis</v>
      </c>
      <c r="E61" s="51">
        <f>VLOOKUP(C61,Active!C$21:E$972,3,FALSE)</f>
        <v>-14740.98994410359</v>
      </c>
      <c r="F61" s="8" t="s">
        <v>91</v>
      </c>
      <c r="G61" s="12" t="str">
        <f t="shared" si="10"/>
        <v>21208.782</v>
      </c>
      <c r="H61" s="13">
        <f t="shared" si="11"/>
        <v>-23720</v>
      </c>
      <c r="I61" s="52" t="s">
        <v>218</v>
      </c>
      <c r="J61" s="53" t="s">
        <v>219</v>
      </c>
      <c r="K61" s="52">
        <v>-23720</v>
      </c>
      <c r="L61" s="52" t="s">
        <v>220</v>
      </c>
      <c r="M61" s="53" t="s">
        <v>97</v>
      </c>
      <c r="N61" s="53"/>
      <c r="O61" s="54" t="s">
        <v>98</v>
      </c>
      <c r="P61" s="54" t="s">
        <v>99</v>
      </c>
    </row>
    <row r="62" spans="1:16" ht="12.75" customHeight="1" thickBot="1" x14ac:dyDescent="0.25">
      <c r="A62" s="13" t="str">
        <f t="shared" si="6"/>
        <v> VB 7.72 </v>
      </c>
      <c r="B62" s="8" t="str">
        <f t="shared" si="7"/>
        <v>II</v>
      </c>
      <c r="C62" s="13">
        <f t="shared" si="8"/>
        <v>21276.754000000001</v>
      </c>
      <c r="D62" s="12" t="str">
        <f t="shared" si="9"/>
        <v>vis</v>
      </c>
      <c r="E62" s="51">
        <f>VLOOKUP(C62,Active!C$21:E$972,3,FALSE)</f>
        <v>-14689.465792820942</v>
      </c>
      <c r="F62" s="8" t="s">
        <v>91</v>
      </c>
      <c r="G62" s="12" t="str">
        <f t="shared" si="10"/>
        <v>21276.754</v>
      </c>
      <c r="H62" s="13">
        <f t="shared" si="11"/>
        <v>-23668.5</v>
      </c>
      <c r="I62" s="52" t="s">
        <v>221</v>
      </c>
      <c r="J62" s="53" t="s">
        <v>222</v>
      </c>
      <c r="K62" s="52">
        <v>-23668.5</v>
      </c>
      <c r="L62" s="52" t="s">
        <v>223</v>
      </c>
      <c r="M62" s="53" t="s">
        <v>97</v>
      </c>
      <c r="N62" s="53"/>
      <c r="O62" s="54" t="s">
        <v>98</v>
      </c>
      <c r="P62" s="54" t="s">
        <v>99</v>
      </c>
    </row>
    <row r="63" spans="1:16" ht="12.75" customHeight="1" thickBot="1" x14ac:dyDescent="0.25">
      <c r="A63" s="13" t="str">
        <f t="shared" si="6"/>
        <v> VB 7.72 </v>
      </c>
      <c r="B63" s="8" t="str">
        <f t="shared" si="7"/>
        <v>II</v>
      </c>
      <c r="C63" s="13">
        <f t="shared" si="8"/>
        <v>21508.895</v>
      </c>
      <c r="D63" s="12" t="str">
        <f t="shared" si="9"/>
        <v>vis</v>
      </c>
      <c r="E63" s="51">
        <f>VLOOKUP(C63,Active!C$21:E$972,3,FALSE)</f>
        <v>-14513.498217894432</v>
      </c>
      <c r="F63" s="8" t="s">
        <v>91</v>
      </c>
      <c r="G63" s="12" t="str">
        <f t="shared" si="10"/>
        <v>21508.895</v>
      </c>
      <c r="H63" s="13">
        <f t="shared" si="11"/>
        <v>-23492.5</v>
      </c>
      <c r="I63" s="52" t="s">
        <v>224</v>
      </c>
      <c r="J63" s="53" t="s">
        <v>225</v>
      </c>
      <c r="K63" s="52">
        <v>-23492.5</v>
      </c>
      <c r="L63" s="52" t="s">
        <v>226</v>
      </c>
      <c r="M63" s="53" t="s">
        <v>97</v>
      </c>
      <c r="N63" s="53"/>
      <c r="O63" s="54" t="s">
        <v>98</v>
      </c>
      <c r="P63" s="54" t="s">
        <v>99</v>
      </c>
    </row>
    <row r="64" spans="1:16" ht="12.75" customHeight="1" thickBot="1" x14ac:dyDescent="0.25">
      <c r="A64" s="13" t="str">
        <f t="shared" si="6"/>
        <v> VB 7.72 </v>
      </c>
      <c r="B64" s="8" t="str">
        <f t="shared" si="7"/>
        <v>I</v>
      </c>
      <c r="C64" s="13">
        <f t="shared" si="8"/>
        <v>21551.8</v>
      </c>
      <c r="D64" s="12" t="str">
        <f t="shared" si="9"/>
        <v>vis</v>
      </c>
      <c r="E64" s="51">
        <f>VLOOKUP(C64,Active!C$21:E$972,3,FALSE)</f>
        <v>-14480.975359794305</v>
      </c>
      <c r="F64" s="8" t="s">
        <v>91</v>
      </c>
      <c r="G64" s="12" t="str">
        <f t="shared" si="10"/>
        <v>21551.800</v>
      </c>
      <c r="H64" s="13">
        <f t="shared" si="11"/>
        <v>-23460</v>
      </c>
      <c r="I64" s="52" t="s">
        <v>227</v>
      </c>
      <c r="J64" s="53" t="s">
        <v>228</v>
      </c>
      <c r="K64" s="52">
        <v>-23460</v>
      </c>
      <c r="L64" s="52" t="s">
        <v>229</v>
      </c>
      <c r="M64" s="53" t="s">
        <v>97</v>
      </c>
      <c r="N64" s="53"/>
      <c r="O64" s="54" t="s">
        <v>98</v>
      </c>
      <c r="P64" s="54" t="s">
        <v>99</v>
      </c>
    </row>
    <row r="65" spans="1:16" ht="12.75" customHeight="1" thickBot="1" x14ac:dyDescent="0.25">
      <c r="A65" s="13" t="str">
        <f t="shared" si="6"/>
        <v> VB 7.72 </v>
      </c>
      <c r="B65" s="8" t="str">
        <f t="shared" si="7"/>
        <v>II</v>
      </c>
      <c r="C65" s="13">
        <f t="shared" si="8"/>
        <v>21611.788</v>
      </c>
      <c r="D65" s="12" t="str">
        <f t="shared" si="9"/>
        <v>vis</v>
      </c>
      <c r="E65" s="51">
        <f>VLOOKUP(C65,Active!C$21:E$972,3,FALSE)</f>
        <v>-14435.503242052537</v>
      </c>
      <c r="F65" s="8" t="s">
        <v>91</v>
      </c>
      <c r="G65" s="12" t="str">
        <f t="shared" si="10"/>
        <v>21611.788</v>
      </c>
      <c r="H65" s="13">
        <f t="shared" si="11"/>
        <v>-23414.5</v>
      </c>
      <c r="I65" s="52" t="s">
        <v>230</v>
      </c>
      <c r="J65" s="53" t="s">
        <v>231</v>
      </c>
      <c r="K65" s="52">
        <v>-23414.5</v>
      </c>
      <c r="L65" s="52" t="s">
        <v>232</v>
      </c>
      <c r="M65" s="53" t="s">
        <v>97</v>
      </c>
      <c r="N65" s="53"/>
      <c r="O65" s="54" t="s">
        <v>98</v>
      </c>
      <c r="P65" s="54" t="s">
        <v>99</v>
      </c>
    </row>
    <row r="66" spans="1:16" ht="12.75" customHeight="1" thickBot="1" x14ac:dyDescent="0.25">
      <c r="A66" s="13" t="str">
        <f t="shared" si="6"/>
        <v> VB 7.72 </v>
      </c>
      <c r="B66" s="8" t="str">
        <f t="shared" si="7"/>
        <v>II</v>
      </c>
      <c r="C66" s="13">
        <f t="shared" si="8"/>
        <v>21664.615000000002</v>
      </c>
      <c r="D66" s="12" t="str">
        <f t="shared" si="9"/>
        <v>vis</v>
      </c>
      <c r="E66" s="51">
        <f>VLOOKUP(C66,Active!C$21:E$972,3,FALSE)</f>
        <v>-14395.459307199828</v>
      </c>
      <c r="F66" s="8" t="s">
        <v>91</v>
      </c>
      <c r="G66" s="12" t="str">
        <f t="shared" si="10"/>
        <v>21664.615</v>
      </c>
      <c r="H66" s="13">
        <f t="shared" si="11"/>
        <v>-23374.5</v>
      </c>
      <c r="I66" s="52" t="s">
        <v>233</v>
      </c>
      <c r="J66" s="53" t="s">
        <v>234</v>
      </c>
      <c r="K66" s="52">
        <v>-23374.5</v>
      </c>
      <c r="L66" s="52" t="s">
        <v>235</v>
      </c>
      <c r="M66" s="53" t="s">
        <v>97</v>
      </c>
      <c r="N66" s="53"/>
      <c r="O66" s="54" t="s">
        <v>98</v>
      </c>
      <c r="P66" s="54" t="s">
        <v>99</v>
      </c>
    </row>
    <row r="67" spans="1:16" ht="12.75" customHeight="1" thickBot="1" x14ac:dyDescent="0.25">
      <c r="A67" s="13" t="str">
        <f t="shared" si="6"/>
        <v> VB 7.72 </v>
      </c>
      <c r="B67" s="8" t="str">
        <f t="shared" si="7"/>
        <v>I</v>
      </c>
      <c r="C67" s="13">
        <f t="shared" si="8"/>
        <v>21675.755000000001</v>
      </c>
      <c r="D67" s="12" t="str">
        <f t="shared" si="9"/>
        <v>vis</v>
      </c>
      <c r="E67" s="51">
        <f>VLOOKUP(C67,Active!C$21:E$972,3,FALSE)</f>
        <v>-14387.014961803361</v>
      </c>
      <c r="F67" s="8" t="s">
        <v>91</v>
      </c>
      <c r="G67" s="12" t="str">
        <f t="shared" si="10"/>
        <v>21675.755</v>
      </c>
      <c r="H67" s="13">
        <f t="shared" si="11"/>
        <v>-23366</v>
      </c>
      <c r="I67" s="52" t="s">
        <v>236</v>
      </c>
      <c r="J67" s="53" t="s">
        <v>237</v>
      </c>
      <c r="K67" s="52">
        <v>-23366</v>
      </c>
      <c r="L67" s="52" t="s">
        <v>238</v>
      </c>
      <c r="M67" s="53" t="s">
        <v>97</v>
      </c>
      <c r="N67" s="53"/>
      <c r="O67" s="54" t="s">
        <v>98</v>
      </c>
      <c r="P67" s="54" t="s">
        <v>99</v>
      </c>
    </row>
    <row r="68" spans="1:16" ht="12.75" customHeight="1" thickBot="1" x14ac:dyDescent="0.25">
      <c r="A68" s="13" t="str">
        <f t="shared" si="6"/>
        <v> VB 7.72 </v>
      </c>
      <c r="B68" s="8" t="str">
        <f t="shared" si="7"/>
        <v>I</v>
      </c>
      <c r="C68" s="13">
        <f t="shared" si="8"/>
        <v>21874.894</v>
      </c>
      <c r="D68" s="12" t="str">
        <f t="shared" si="9"/>
        <v>vis</v>
      </c>
      <c r="E68" s="51">
        <f>VLOOKUP(C68,Active!C$21:E$972,3,FALSE)</f>
        <v>-14236.063570608827</v>
      </c>
      <c r="F68" s="8" t="s">
        <v>91</v>
      </c>
      <c r="G68" s="12" t="str">
        <f t="shared" si="10"/>
        <v>21874.894</v>
      </c>
      <c r="H68" s="13">
        <f t="shared" si="11"/>
        <v>-23215</v>
      </c>
      <c r="I68" s="52" t="s">
        <v>239</v>
      </c>
      <c r="J68" s="53" t="s">
        <v>240</v>
      </c>
      <c r="K68" s="52">
        <v>-23215</v>
      </c>
      <c r="L68" s="52" t="s">
        <v>241</v>
      </c>
      <c r="M68" s="53" t="s">
        <v>97</v>
      </c>
      <c r="N68" s="53"/>
      <c r="O68" s="54" t="s">
        <v>98</v>
      </c>
      <c r="P68" s="54" t="s">
        <v>99</v>
      </c>
    </row>
    <row r="69" spans="1:16" ht="12.75" customHeight="1" thickBot="1" x14ac:dyDescent="0.25">
      <c r="A69" s="13" t="str">
        <f t="shared" si="6"/>
        <v> VB 7.72 </v>
      </c>
      <c r="B69" s="8" t="str">
        <f t="shared" si="7"/>
        <v>II</v>
      </c>
      <c r="C69" s="13">
        <f t="shared" si="8"/>
        <v>21909.843000000001</v>
      </c>
      <c r="D69" s="12" t="str">
        <f t="shared" si="9"/>
        <v>vis</v>
      </c>
      <c r="E69" s="51">
        <f>VLOOKUP(C69,Active!C$21:E$972,3,FALSE)</f>
        <v>-14209.571521483052</v>
      </c>
      <c r="F69" s="8" t="s">
        <v>91</v>
      </c>
      <c r="G69" s="12" t="str">
        <f t="shared" si="10"/>
        <v>21909.843</v>
      </c>
      <c r="H69" s="13">
        <f t="shared" si="11"/>
        <v>-23188.5</v>
      </c>
      <c r="I69" s="52" t="s">
        <v>242</v>
      </c>
      <c r="J69" s="53" t="s">
        <v>243</v>
      </c>
      <c r="K69" s="52">
        <v>-23188.5</v>
      </c>
      <c r="L69" s="52" t="s">
        <v>244</v>
      </c>
      <c r="M69" s="53" t="s">
        <v>97</v>
      </c>
      <c r="N69" s="53"/>
      <c r="O69" s="54" t="s">
        <v>98</v>
      </c>
      <c r="P69" s="54" t="s">
        <v>99</v>
      </c>
    </row>
    <row r="70" spans="1:16" ht="12.75" customHeight="1" thickBot="1" x14ac:dyDescent="0.25">
      <c r="A70" s="13" t="str">
        <f t="shared" si="6"/>
        <v> VB 7.72 </v>
      </c>
      <c r="B70" s="8" t="str">
        <f t="shared" si="7"/>
        <v>II</v>
      </c>
      <c r="C70" s="13">
        <f t="shared" si="8"/>
        <v>21999.727999999999</v>
      </c>
      <c r="D70" s="12" t="str">
        <f t="shared" si="9"/>
        <v>vis</v>
      </c>
      <c r="E70" s="51">
        <f>VLOOKUP(C70,Active!C$21:E$972,3,FALSE)</f>
        <v>-14141.436872833012</v>
      </c>
      <c r="F70" s="8" t="s">
        <v>91</v>
      </c>
      <c r="G70" s="12" t="str">
        <f t="shared" si="10"/>
        <v>21999.728</v>
      </c>
      <c r="H70" s="13">
        <f t="shared" si="11"/>
        <v>-23120.5</v>
      </c>
      <c r="I70" s="52" t="s">
        <v>245</v>
      </c>
      <c r="J70" s="53" t="s">
        <v>246</v>
      </c>
      <c r="K70" s="52">
        <v>-23120.5</v>
      </c>
      <c r="L70" s="52" t="s">
        <v>247</v>
      </c>
      <c r="M70" s="53" t="s">
        <v>97</v>
      </c>
      <c r="N70" s="53"/>
      <c r="O70" s="54" t="s">
        <v>98</v>
      </c>
      <c r="P70" s="54" t="s">
        <v>99</v>
      </c>
    </row>
    <row r="71" spans="1:16" ht="12.75" customHeight="1" thickBot="1" x14ac:dyDescent="0.25">
      <c r="A71" s="13" t="str">
        <f t="shared" si="6"/>
        <v> VB 7.72 </v>
      </c>
      <c r="B71" s="8" t="str">
        <f t="shared" si="7"/>
        <v>II</v>
      </c>
      <c r="C71" s="13">
        <f t="shared" si="8"/>
        <v>22098.637999999999</v>
      </c>
      <c r="D71" s="12" t="str">
        <f t="shared" si="9"/>
        <v>vis</v>
      </c>
      <c r="E71" s="51">
        <f>VLOOKUP(C71,Active!C$21:E$972,3,FALSE)</f>
        <v>-14066.461091579458</v>
      </c>
      <c r="F71" s="8" t="s">
        <v>91</v>
      </c>
      <c r="G71" s="12" t="str">
        <f t="shared" si="10"/>
        <v>22098.638</v>
      </c>
      <c r="H71" s="13">
        <f t="shared" si="11"/>
        <v>-23045.5</v>
      </c>
      <c r="I71" s="52" t="s">
        <v>248</v>
      </c>
      <c r="J71" s="53" t="s">
        <v>249</v>
      </c>
      <c r="K71" s="52">
        <v>-23045.5</v>
      </c>
      <c r="L71" s="52" t="s">
        <v>250</v>
      </c>
      <c r="M71" s="53" t="s">
        <v>97</v>
      </c>
      <c r="N71" s="53"/>
      <c r="O71" s="54" t="s">
        <v>98</v>
      </c>
      <c r="P71" s="54" t="s">
        <v>99</v>
      </c>
    </row>
    <row r="72" spans="1:16" ht="12.75" customHeight="1" thickBot="1" x14ac:dyDescent="0.25">
      <c r="A72" s="13" t="str">
        <f t="shared" si="6"/>
        <v> VB 7.72 </v>
      </c>
      <c r="B72" s="8" t="str">
        <f t="shared" si="7"/>
        <v>II</v>
      </c>
      <c r="C72" s="13">
        <f t="shared" si="8"/>
        <v>22252.904999999999</v>
      </c>
      <c r="D72" s="12" t="str">
        <f t="shared" si="9"/>
        <v>vis</v>
      </c>
      <c r="E72" s="51">
        <f>VLOOKUP(C72,Active!C$21:E$972,3,FALSE)</f>
        <v>-13949.523584283514</v>
      </c>
      <c r="F72" s="8" t="s">
        <v>91</v>
      </c>
      <c r="G72" s="12" t="str">
        <f t="shared" si="10"/>
        <v>22252.905</v>
      </c>
      <c r="H72" s="13">
        <f t="shared" si="11"/>
        <v>-22928.5</v>
      </c>
      <c r="I72" s="52" t="s">
        <v>251</v>
      </c>
      <c r="J72" s="53" t="s">
        <v>252</v>
      </c>
      <c r="K72" s="52">
        <v>-22928.5</v>
      </c>
      <c r="L72" s="52" t="s">
        <v>253</v>
      </c>
      <c r="M72" s="53" t="s">
        <v>97</v>
      </c>
      <c r="N72" s="53"/>
      <c r="O72" s="54" t="s">
        <v>98</v>
      </c>
      <c r="P72" s="54" t="s">
        <v>99</v>
      </c>
    </row>
    <row r="73" spans="1:16" ht="12.75" customHeight="1" thickBot="1" x14ac:dyDescent="0.25">
      <c r="A73" s="13" t="str">
        <f t="shared" si="6"/>
        <v> VB 7.72 </v>
      </c>
      <c r="B73" s="8" t="str">
        <f t="shared" si="7"/>
        <v>II</v>
      </c>
      <c r="C73" s="13">
        <f t="shared" si="8"/>
        <v>22338.724999999999</v>
      </c>
      <c r="D73" s="12" t="str">
        <f t="shared" si="9"/>
        <v>vis</v>
      </c>
      <c r="E73" s="51">
        <f>VLOOKUP(C73,Active!C$21:E$972,3,FALSE)</f>
        <v>-13884.470287880926</v>
      </c>
      <c r="F73" s="8" t="s">
        <v>91</v>
      </c>
      <c r="G73" s="12" t="str">
        <f t="shared" si="10"/>
        <v>22338.725</v>
      </c>
      <c r="H73" s="13">
        <f t="shared" si="11"/>
        <v>-22863.5</v>
      </c>
      <c r="I73" s="52" t="s">
        <v>254</v>
      </c>
      <c r="J73" s="53" t="s">
        <v>255</v>
      </c>
      <c r="K73" s="52">
        <v>-22863.5</v>
      </c>
      <c r="L73" s="52" t="s">
        <v>162</v>
      </c>
      <c r="M73" s="53" t="s">
        <v>97</v>
      </c>
      <c r="N73" s="53"/>
      <c r="O73" s="54" t="s">
        <v>98</v>
      </c>
      <c r="P73" s="54" t="s">
        <v>99</v>
      </c>
    </row>
    <row r="74" spans="1:16" ht="12.75" customHeight="1" thickBot="1" x14ac:dyDescent="0.25">
      <c r="A74" s="13" t="str">
        <f t="shared" si="6"/>
        <v> VB 7.72 </v>
      </c>
      <c r="B74" s="8" t="str">
        <f t="shared" si="7"/>
        <v>I</v>
      </c>
      <c r="C74" s="13">
        <f t="shared" si="8"/>
        <v>22365.793000000001</v>
      </c>
      <c r="D74" s="12" t="str">
        <f t="shared" si="9"/>
        <v>vis</v>
      </c>
      <c r="E74" s="51">
        <f>VLOOKUP(C74,Active!C$21:E$972,3,FALSE)</f>
        <v>-13863.952196212022</v>
      </c>
      <c r="F74" s="8" t="s">
        <v>91</v>
      </c>
      <c r="G74" s="12" t="str">
        <f t="shared" si="10"/>
        <v>22365.793</v>
      </c>
      <c r="H74" s="13">
        <f t="shared" si="11"/>
        <v>-22843</v>
      </c>
      <c r="I74" s="52" t="s">
        <v>256</v>
      </c>
      <c r="J74" s="53" t="s">
        <v>257</v>
      </c>
      <c r="K74" s="52">
        <v>-22843</v>
      </c>
      <c r="L74" s="52" t="s">
        <v>258</v>
      </c>
      <c r="M74" s="53" t="s">
        <v>97</v>
      </c>
      <c r="N74" s="53"/>
      <c r="O74" s="54" t="s">
        <v>98</v>
      </c>
      <c r="P74" s="54" t="s">
        <v>99</v>
      </c>
    </row>
    <row r="75" spans="1:16" ht="12.75" customHeight="1" thickBot="1" x14ac:dyDescent="0.25">
      <c r="A75" s="13" t="str">
        <f t="shared" ref="A75:A106" si="12">P75</f>
        <v> VB 7.72 </v>
      </c>
      <c r="B75" s="8" t="str">
        <f t="shared" ref="B75:B106" si="13">IF(H75=INT(H75),"I","II")</f>
        <v>I</v>
      </c>
      <c r="C75" s="13">
        <f t="shared" ref="C75:C106" si="14">1*G75</f>
        <v>22402.659</v>
      </c>
      <c r="D75" s="12" t="str">
        <f t="shared" ref="D75:D106" si="15">VLOOKUP(F75,I$1:J$5,2,FALSE)</f>
        <v>vis</v>
      </c>
      <c r="E75" s="51">
        <f>VLOOKUP(C75,Active!C$21:E$972,3,FALSE)</f>
        <v>-13836.00702229944</v>
      </c>
      <c r="F75" s="8" t="s">
        <v>91</v>
      </c>
      <c r="G75" s="12" t="str">
        <f t="shared" ref="G75:G106" si="16">MID(I75,3,LEN(I75)-3)</f>
        <v>22402.659</v>
      </c>
      <c r="H75" s="13">
        <f t="shared" ref="H75:H106" si="17">1*K75</f>
        <v>-22815</v>
      </c>
      <c r="I75" s="52" t="s">
        <v>259</v>
      </c>
      <c r="J75" s="53" t="s">
        <v>260</v>
      </c>
      <c r="K75" s="52">
        <v>-22815</v>
      </c>
      <c r="L75" s="52" t="s">
        <v>261</v>
      </c>
      <c r="M75" s="53" t="s">
        <v>97</v>
      </c>
      <c r="N75" s="53"/>
      <c r="O75" s="54" t="s">
        <v>98</v>
      </c>
      <c r="P75" s="54" t="s">
        <v>99</v>
      </c>
    </row>
    <row r="76" spans="1:16" ht="12.75" customHeight="1" thickBot="1" x14ac:dyDescent="0.25">
      <c r="A76" s="13" t="str">
        <f t="shared" si="12"/>
        <v> VB 7.72 </v>
      </c>
      <c r="B76" s="8" t="str">
        <f t="shared" si="13"/>
        <v>II</v>
      </c>
      <c r="C76" s="13">
        <f t="shared" si="14"/>
        <v>22429.668000000001</v>
      </c>
      <c r="D76" s="12" t="str">
        <f t="shared" si="15"/>
        <v>vis</v>
      </c>
      <c r="E76" s="51">
        <f>VLOOKUP(C76,Active!C$21:E$972,3,FALSE)</f>
        <v>-13815.533653824288</v>
      </c>
      <c r="F76" s="8" t="s">
        <v>91</v>
      </c>
      <c r="G76" s="12" t="str">
        <f t="shared" si="16"/>
        <v>22429.668</v>
      </c>
      <c r="H76" s="13">
        <f t="shared" si="17"/>
        <v>-22794.5</v>
      </c>
      <c r="I76" s="52" t="s">
        <v>262</v>
      </c>
      <c r="J76" s="53" t="s">
        <v>263</v>
      </c>
      <c r="K76" s="52">
        <v>-22794.5</v>
      </c>
      <c r="L76" s="52" t="s">
        <v>93</v>
      </c>
      <c r="M76" s="53" t="s">
        <v>97</v>
      </c>
      <c r="N76" s="53"/>
      <c r="O76" s="54" t="s">
        <v>98</v>
      </c>
      <c r="P76" s="54" t="s">
        <v>99</v>
      </c>
    </row>
    <row r="77" spans="1:16" ht="12.75" customHeight="1" thickBot="1" x14ac:dyDescent="0.25">
      <c r="A77" s="13" t="str">
        <f t="shared" si="12"/>
        <v> VB 7.72 </v>
      </c>
      <c r="B77" s="8" t="str">
        <f t="shared" si="13"/>
        <v>II</v>
      </c>
      <c r="C77" s="13">
        <f t="shared" si="14"/>
        <v>22694.83</v>
      </c>
      <c r="D77" s="12" t="str">
        <f t="shared" si="15"/>
        <v>vis</v>
      </c>
      <c r="E77" s="51">
        <f>VLOOKUP(C77,Active!C$21:E$972,3,FALSE)</f>
        <v>-13614.535492781373</v>
      </c>
      <c r="F77" s="8" t="s">
        <v>91</v>
      </c>
      <c r="G77" s="12" t="str">
        <f t="shared" si="16"/>
        <v>22694.830</v>
      </c>
      <c r="H77" s="13">
        <f t="shared" si="17"/>
        <v>-22593.5</v>
      </c>
      <c r="I77" s="52" t="s">
        <v>264</v>
      </c>
      <c r="J77" s="53" t="s">
        <v>265</v>
      </c>
      <c r="K77" s="52">
        <v>-22593.5</v>
      </c>
      <c r="L77" s="52" t="s">
        <v>266</v>
      </c>
      <c r="M77" s="53" t="s">
        <v>97</v>
      </c>
      <c r="N77" s="53"/>
      <c r="O77" s="54" t="s">
        <v>98</v>
      </c>
      <c r="P77" s="54" t="s">
        <v>99</v>
      </c>
    </row>
    <row r="78" spans="1:16" ht="12.75" customHeight="1" thickBot="1" x14ac:dyDescent="0.25">
      <c r="A78" s="13" t="str">
        <f t="shared" si="12"/>
        <v> VB 7.72 </v>
      </c>
      <c r="B78" s="8" t="str">
        <f t="shared" si="13"/>
        <v>I</v>
      </c>
      <c r="C78" s="13">
        <f t="shared" si="14"/>
        <v>22708.79</v>
      </c>
      <c r="D78" s="12" t="str">
        <f t="shared" si="15"/>
        <v>vis</v>
      </c>
      <c r="E78" s="51">
        <f>VLOOKUP(C78,Active!C$21:E$972,3,FALSE)</f>
        <v>-13603.953530327632</v>
      </c>
      <c r="F78" s="8" t="s">
        <v>91</v>
      </c>
      <c r="G78" s="12" t="str">
        <f t="shared" si="16"/>
        <v>22708.790</v>
      </c>
      <c r="H78" s="13">
        <f t="shared" si="17"/>
        <v>-22583</v>
      </c>
      <c r="I78" s="52" t="s">
        <v>267</v>
      </c>
      <c r="J78" s="53" t="s">
        <v>268</v>
      </c>
      <c r="K78" s="52">
        <v>-22583</v>
      </c>
      <c r="L78" s="52" t="s">
        <v>269</v>
      </c>
      <c r="M78" s="53" t="s">
        <v>97</v>
      </c>
      <c r="N78" s="53"/>
      <c r="O78" s="54" t="s">
        <v>98</v>
      </c>
      <c r="P78" s="54" t="s">
        <v>99</v>
      </c>
    </row>
    <row r="79" spans="1:16" ht="12.75" customHeight="1" thickBot="1" x14ac:dyDescent="0.25">
      <c r="A79" s="13" t="str">
        <f t="shared" si="12"/>
        <v> VB 7.72 </v>
      </c>
      <c r="B79" s="8" t="str">
        <f t="shared" si="13"/>
        <v>II</v>
      </c>
      <c r="C79" s="13">
        <f t="shared" si="14"/>
        <v>22850.616000000002</v>
      </c>
      <c r="D79" s="12" t="str">
        <f t="shared" si="15"/>
        <v>vis</v>
      </c>
      <c r="E79" s="51">
        <f>VLOOKUP(C79,Active!C$21:E$972,3,FALSE)</f>
        <v>-13496.446552751386</v>
      </c>
      <c r="F79" s="8" t="s">
        <v>91</v>
      </c>
      <c r="G79" s="12" t="str">
        <f t="shared" si="16"/>
        <v>22850.616</v>
      </c>
      <c r="H79" s="13">
        <f t="shared" si="17"/>
        <v>-22475.5</v>
      </c>
      <c r="I79" s="52" t="s">
        <v>270</v>
      </c>
      <c r="J79" s="53" t="s">
        <v>271</v>
      </c>
      <c r="K79" s="52">
        <v>-22475.5</v>
      </c>
      <c r="L79" s="52" t="s">
        <v>272</v>
      </c>
      <c r="M79" s="53" t="s">
        <v>97</v>
      </c>
      <c r="N79" s="53"/>
      <c r="O79" s="54" t="s">
        <v>98</v>
      </c>
      <c r="P79" s="54" t="s">
        <v>99</v>
      </c>
    </row>
    <row r="80" spans="1:16" ht="12.75" customHeight="1" thickBot="1" x14ac:dyDescent="0.25">
      <c r="A80" s="13" t="str">
        <f t="shared" si="12"/>
        <v> VB 7.72 </v>
      </c>
      <c r="B80" s="8" t="str">
        <f t="shared" si="13"/>
        <v>I</v>
      </c>
      <c r="C80" s="13">
        <f t="shared" si="14"/>
        <v>22973.823</v>
      </c>
      <c r="D80" s="12" t="str">
        <f t="shared" si="15"/>
        <v>vis</v>
      </c>
      <c r="E80" s="51">
        <f>VLOOKUP(C80,Active!C$21:E$972,3,FALSE)</f>
        <v>-13403.053153894785</v>
      </c>
      <c r="F80" s="8" t="s">
        <v>91</v>
      </c>
      <c r="G80" s="12" t="str">
        <f t="shared" si="16"/>
        <v>22973.823</v>
      </c>
      <c r="H80" s="13">
        <f t="shared" si="17"/>
        <v>-22382</v>
      </c>
      <c r="I80" s="52" t="s">
        <v>273</v>
      </c>
      <c r="J80" s="53" t="s">
        <v>274</v>
      </c>
      <c r="K80" s="52">
        <v>-22382</v>
      </c>
      <c r="L80" s="52" t="s">
        <v>275</v>
      </c>
      <c r="M80" s="53" t="s">
        <v>97</v>
      </c>
      <c r="N80" s="53"/>
      <c r="O80" s="54" t="s">
        <v>98</v>
      </c>
      <c r="P80" s="54" t="s">
        <v>99</v>
      </c>
    </row>
    <row r="81" spans="1:16" ht="12.75" customHeight="1" thickBot="1" x14ac:dyDescent="0.25">
      <c r="A81" s="13" t="str">
        <f t="shared" si="12"/>
        <v> VB 7.72 </v>
      </c>
      <c r="B81" s="8" t="str">
        <f t="shared" si="13"/>
        <v>I</v>
      </c>
      <c r="C81" s="13">
        <f t="shared" si="14"/>
        <v>23043.754000000001</v>
      </c>
      <c r="D81" s="12" t="str">
        <f t="shared" si="15"/>
        <v>vis</v>
      </c>
      <c r="E81" s="51">
        <f>VLOOKUP(C81,Active!C$21:E$972,3,FALSE)</f>
        <v>-13350.044040975543</v>
      </c>
      <c r="F81" s="8" t="s">
        <v>91</v>
      </c>
      <c r="G81" s="12" t="str">
        <f t="shared" si="16"/>
        <v>23043.754</v>
      </c>
      <c r="H81" s="13">
        <f t="shared" si="17"/>
        <v>-22329</v>
      </c>
      <c r="I81" s="52" t="s">
        <v>276</v>
      </c>
      <c r="J81" s="53" t="s">
        <v>277</v>
      </c>
      <c r="K81" s="52">
        <v>-22329</v>
      </c>
      <c r="L81" s="52" t="s">
        <v>278</v>
      </c>
      <c r="M81" s="53" t="s">
        <v>97</v>
      </c>
      <c r="N81" s="53"/>
      <c r="O81" s="54" t="s">
        <v>98</v>
      </c>
      <c r="P81" s="54" t="s">
        <v>99</v>
      </c>
    </row>
    <row r="82" spans="1:16" ht="12.75" customHeight="1" thickBot="1" x14ac:dyDescent="0.25">
      <c r="A82" s="13" t="str">
        <f t="shared" si="12"/>
        <v> VB 7.72 </v>
      </c>
      <c r="B82" s="8" t="str">
        <f t="shared" si="13"/>
        <v>II</v>
      </c>
      <c r="C82" s="13">
        <f t="shared" si="14"/>
        <v>23462.732</v>
      </c>
      <c r="D82" s="12" t="str">
        <f t="shared" si="15"/>
        <v>vis</v>
      </c>
      <c r="E82" s="51">
        <f>VLOOKUP(C82,Active!C$21:E$972,3,FALSE)</f>
        <v>-13032.450239761802</v>
      </c>
      <c r="F82" s="8" t="s">
        <v>91</v>
      </c>
      <c r="G82" s="12" t="str">
        <f t="shared" si="16"/>
        <v>23462.732</v>
      </c>
      <c r="H82" s="13">
        <f t="shared" si="17"/>
        <v>-22011.5</v>
      </c>
      <c r="I82" s="52" t="s">
        <v>279</v>
      </c>
      <c r="J82" s="53" t="s">
        <v>280</v>
      </c>
      <c r="K82" s="52">
        <v>-22011.5</v>
      </c>
      <c r="L82" s="52" t="s">
        <v>120</v>
      </c>
      <c r="M82" s="53" t="s">
        <v>97</v>
      </c>
      <c r="N82" s="53"/>
      <c r="O82" s="54" t="s">
        <v>98</v>
      </c>
      <c r="P82" s="54" t="s">
        <v>99</v>
      </c>
    </row>
    <row r="83" spans="1:16" ht="12.75" customHeight="1" thickBot="1" x14ac:dyDescent="0.25">
      <c r="A83" s="13" t="str">
        <f t="shared" si="12"/>
        <v> VB 7.72 </v>
      </c>
      <c r="B83" s="8" t="str">
        <f t="shared" si="13"/>
        <v>II</v>
      </c>
      <c r="C83" s="13">
        <f t="shared" si="14"/>
        <v>24165.848000000002</v>
      </c>
      <c r="D83" s="12" t="str">
        <f t="shared" si="15"/>
        <v>vis</v>
      </c>
      <c r="E83" s="51">
        <f>VLOOKUP(C83,Active!C$21:E$972,3,FALSE)</f>
        <v>-12499.474085562291</v>
      </c>
      <c r="F83" s="8" t="s">
        <v>91</v>
      </c>
      <c r="G83" s="12" t="str">
        <f t="shared" si="16"/>
        <v>24165.848</v>
      </c>
      <c r="H83" s="13">
        <f t="shared" si="17"/>
        <v>-21478.5</v>
      </c>
      <c r="I83" s="52" t="s">
        <v>281</v>
      </c>
      <c r="J83" s="53" t="s">
        <v>282</v>
      </c>
      <c r="K83" s="52">
        <v>-21478.5</v>
      </c>
      <c r="L83" s="52" t="s">
        <v>199</v>
      </c>
      <c r="M83" s="53" t="s">
        <v>97</v>
      </c>
      <c r="N83" s="53"/>
      <c r="O83" s="54" t="s">
        <v>98</v>
      </c>
      <c r="P83" s="54" t="s">
        <v>99</v>
      </c>
    </row>
    <row r="84" spans="1:16" ht="12.75" customHeight="1" thickBot="1" x14ac:dyDescent="0.25">
      <c r="A84" s="13" t="str">
        <f t="shared" si="12"/>
        <v> VB 7.72 </v>
      </c>
      <c r="B84" s="8" t="str">
        <f t="shared" si="13"/>
        <v>I</v>
      </c>
      <c r="C84" s="13">
        <f t="shared" si="14"/>
        <v>24200.720000000001</v>
      </c>
      <c r="D84" s="12" t="str">
        <f t="shared" si="15"/>
        <v>vis</v>
      </c>
      <c r="E84" s="51">
        <f>VLOOKUP(C84,Active!C$21:E$972,3,FALSE)</f>
        <v>-12473.040403994464</v>
      </c>
      <c r="F84" s="8" t="s">
        <v>91</v>
      </c>
      <c r="G84" s="12" t="str">
        <f t="shared" si="16"/>
        <v>24200.720</v>
      </c>
      <c r="H84" s="13">
        <f t="shared" si="17"/>
        <v>-21452</v>
      </c>
      <c r="I84" s="52" t="s">
        <v>283</v>
      </c>
      <c r="J84" s="53" t="s">
        <v>284</v>
      </c>
      <c r="K84" s="52">
        <v>-21452</v>
      </c>
      <c r="L84" s="52" t="s">
        <v>285</v>
      </c>
      <c r="M84" s="53" t="s">
        <v>97</v>
      </c>
      <c r="N84" s="53"/>
      <c r="O84" s="54" t="s">
        <v>98</v>
      </c>
      <c r="P84" s="54" t="s">
        <v>99</v>
      </c>
    </row>
    <row r="85" spans="1:16" ht="12.75" customHeight="1" thickBot="1" x14ac:dyDescent="0.25">
      <c r="A85" s="13" t="str">
        <f t="shared" si="12"/>
        <v> VB 7.72 </v>
      </c>
      <c r="B85" s="8" t="str">
        <f t="shared" si="13"/>
        <v>II</v>
      </c>
      <c r="C85" s="13">
        <f t="shared" si="14"/>
        <v>24202.719000000001</v>
      </c>
      <c r="D85" s="12" t="str">
        <f t="shared" si="15"/>
        <v>vis</v>
      </c>
      <c r="E85" s="51">
        <f>VLOOKUP(C85,Active!C$21:E$972,3,FALSE)</f>
        <v>-12471.525121548544</v>
      </c>
      <c r="F85" s="8" t="s">
        <v>91</v>
      </c>
      <c r="G85" s="12" t="str">
        <f t="shared" si="16"/>
        <v>24202.719</v>
      </c>
      <c r="H85" s="13">
        <f t="shared" si="17"/>
        <v>-21450.5</v>
      </c>
      <c r="I85" s="52" t="s">
        <v>286</v>
      </c>
      <c r="J85" s="53" t="s">
        <v>287</v>
      </c>
      <c r="K85" s="52">
        <v>-21450.5</v>
      </c>
      <c r="L85" s="52" t="s">
        <v>288</v>
      </c>
      <c r="M85" s="53" t="s">
        <v>97</v>
      </c>
      <c r="N85" s="53"/>
      <c r="O85" s="54" t="s">
        <v>98</v>
      </c>
      <c r="P85" s="54" t="s">
        <v>99</v>
      </c>
    </row>
    <row r="86" spans="1:16" ht="12.75" customHeight="1" thickBot="1" x14ac:dyDescent="0.25">
      <c r="A86" s="13" t="str">
        <f t="shared" si="12"/>
        <v> VB 7.72 </v>
      </c>
      <c r="B86" s="8" t="str">
        <f t="shared" si="13"/>
        <v>II</v>
      </c>
      <c r="C86" s="13">
        <f t="shared" si="14"/>
        <v>24210.716</v>
      </c>
      <c r="D86" s="12" t="str">
        <f t="shared" si="15"/>
        <v>vis</v>
      </c>
      <c r="E86" s="51">
        <f>VLOOKUP(C86,Active!C$21:E$972,3,FALSE)</f>
        <v>-12465.463233744636</v>
      </c>
      <c r="F86" s="8" t="s">
        <v>91</v>
      </c>
      <c r="G86" s="12" t="str">
        <f t="shared" si="16"/>
        <v>24210.716</v>
      </c>
      <c r="H86" s="13">
        <f t="shared" si="17"/>
        <v>-21444.5</v>
      </c>
      <c r="I86" s="52" t="s">
        <v>289</v>
      </c>
      <c r="J86" s="53" t="s">
        <v>290</v>
      </c>
      <c r="K86" s="52">
        <v>-21444.5</v>
      </c>
      <c r="L86" s="52" t="s">
        <v>291</v>
      </c>
      <c r="M86" s="53" t="s">
        <v>97</v>
      </c>
      <c r="N86" s="53"/>
      <c r="O86" s="54" t="s">
        <v>98</v>
      </c>
      <c r="P86" s="54" t="s">
        <v>99</v>
      </c>
    </row>
    <row r="87" spans="1:16" ht="12.75" customHeight="1" thickBot="1" x14ac:dyDescent="0.25">
      <c r="A87" s="13" t="str">
        <f t="shared" si="12"/>
        <v> VB 7.72 </v>
      </c>
      <c r="B87" s="8" t="str">
        <f t="shared" si="13"/>
        <v>I</v>
      </c>
      <c r="C87" s="13">
        <f t="shared" si="14"/>
        <v>24233.641</v>
      </c>
      <c r="D87" s="12" t="str">
        <f t="shared" si="15"/>
        <v>pg</v>
      </c>
      <c r="E87" s="51">
        <f>VLOOKUP(C87,Active!C$21:E$972,3,FALSE)</f>
        <v>-12448.085619901367</v>
      </c>
      <c r="F87" s="8" t="str">
        <f>LEFT(M87,1)</f>
        <v>P</v>
      </c>
      <c r="G87" s="12" t="str">
        <f t="shared" si="16"/>
        <v>24233.641</v>
      </c>
      <c r="H87" s="13">
        <f t="shared" si="17"/>
        <v>-21427</v>
      </c>
      <c r="I87" s="52" t="s">
        <v>292</v>
      </c>
      <c r="J87" s="53" t="s">
        <v>293</v>
      </c>
      <c r="K87" s="52">
        <v>-21427</v>
      </c>
      <c r="L87" s="52" t="s">
        <v>294</v>
      </c>
      <c r="M87" s="53" t="s">
        <v>97</v>
      </c>
      <c r="N87" s="53"/>
      <c r="O87" s="54" t="s">
        <v>98</v>
      </c>
      <c r="P87" s="54" t="s">
        <v>99</v>
      </c>
    </row>
    <row r="88" spans="1:16" ht="12.75" customHeight="1" thickBot="1" x14ac:dyDescent="0.25">
      <c r="A88" s="13" t="str">
        <f t="shared" si="12"/>
        <v> VB 7.72 </v>
      </c>
      <c r="B88" s="8" t="str">
        <f t="shared" si="13"/>
        <v>I</v>
      </c>
      <c r="C88" s="13">
        <f t="shared" si="14"/>
        <v>24241.594000000001</v>
      </c>
      <c r="D88" s="12" t="str">
        <f t="shared" si="15"/>
        <v>pg</v>
      </c>
      <c r="E88" s="51">
        <f>VLOOKUP(C88,Active!C$21:E$972,3,FALSE)</f>
        <v>-12442.057084987713</v>
      </c>
      <c r="F88" s="8" t="str">
        <f>LEFT(M88,1)</f>
        <v>P</v>
      </c>
      <c r="G88" s="12" t="str">
        <f t="shared" si="16"/>
        <v>24241.594</v>
      </c>
      <c r="H88" s="13">
        <f t="shared" si="17"/>
        <v>-21421</v>
      </c>
      <c r="I88" s="52" t="s">
        <v>295</v>
      </c>
      <c r="J88" s="53" t="s">
        <v>296</v>
      </c>
      <c r="K88" s="52">
        <v>-21421</v>
      </c>
      <c r="L88" s="52" t="s">
        <v>297</v>
      </c>
      <c r="M88" s="53" t="s">
        <v>97</v>
      </c>
      <c r="N88" s="53"/>
      <c r="O88" s="54" t="s">
        <v>98</v>
      </c>
      <c r="P88" s="54" t="s">
        <v>99</v>
      </c>
    </row>
    <row r="89" spans="1:16" ht="12.75" customHeight="1" thickBot="1" x14ac:dyDescent="0.25">
      <c r="A89" s="13" t="str">
        <f t="shared" si="12"/>
        <v> VB 7.72 </v>
      </c>
      <c r="B89" s="8" t="str">
        <f t="shared" si="13"/>
        <v>II</v>
      </c>
      <c r="C89" s="13">
        <f t="shared" si="14"/>
        <v>24243.589</v>
      </c>
      <c r="D89" s="12" t="str">
        <f t="shared" si="15"/>
        <v>pg</v>
      </c>
      <c r="E89" s="51">
        <f>VLOOKUP(C89,Active!C$21:E$972,3,FALSE)</f>
        <v>-12440.544834622728</v>
      </c>
      <c r="F89" s="8" t="str">
        <f>LEFT(M89,1)</f>
        <v>P</v>
      </c>
      <c r="G89" s="12" t="str">
        <f t="shared" si="16"/>
        <v>24243.589</v>
      </c>
      <c r="H89" s="13">
        <f t="shared" si="17"/>
        <v>-21419.5</v>
      </c>
      <c r="I89" s="52" t="s">
        <v>298</v>
      </c>
      <c r="J89" s="53" t="s">
        <v>299</v>
      </c>
      <c r="K89" s="52">
        <v>-21419.5</v>
      </c>
      <c r="L89" s="52" t="s">
        <v>300</v>
      </c>
      <c r="M89" s="53" t="s">
        <v>97</v>
      </c>
      <c r="N89" s="53"/>
      <c r="O89" s="54" t="s">
        <v>98</v>
      </c>
      <c r="P89" s="54" t="s">
        <v>99</v>
      </c>
    </row>
    <row r="90" spans="1:16" ht="12.75" customHeight="1" thickBot="1" x14ac:dyDescent="0.25">
      <c r="A90" s="13" t="str">
        <f t="shared" si="12"/>
        <v> VB 7.72 </v>
      </c>
      <c r="B90" s="8" t="str">
        <f t="shared" si="13"/>
        <v>II</v>
      </c>
      <c r="C90" s="13">
        <f t="shared" si="14"/>
        <v>24272.609</v>
      </c>
      <c r="D90" s="12" t="str">
        <f t="shared" si="15"/>
        <v>pg</v>
      </c>
      <c r="E90" s="51">
        <f>VLOOKUP(C90,Active!C$21:E$972,3,FALSE)</f>
        <v>-12418.547087458859</v>
      </c>
      <c r="F90" s="8" t="str">
        <f>LEFT(M90,1)</f>
        <v>P</v>
      </c>
      <c r="G90" s="12" t="str">
        <f t="shared" si="16"/>
        <v>24272.609</v>
      </c>
      <c r="H90" s="13">
        <f t="shared" si="17"/>
        <v>-21397.5</v>
      </c>
      <c r="I90" s="52" t="s">
        <v>301</v>
      </c>
      <c r="J90" s="53" t="s">
        <v>302</v>
      </c>
      <c r="K90" s="52">
        <v>-21397.5</v>
      </c>
      <c r="L90" s="52" t="s">
        <v>303</v>
      </c>
      <c r="M90" s="53" t="s">
        <v>97</v>
      </c>
      <c r="N90" s="53"/>
      <c r="O90" s="54" t="s">
        <v>98</v>
      </c>
      <c r="P90" s="54" t="s">
        <v>99</v>
      </c>
    </row>
    <row r="91" spans="1:16" ht="12.75" customHeight="1" thickBot="1" x14ac:dyDescent="0.25">
      <c r="A91" s="13" t="str">
        <f t="shared" si="12"/>
        <v> VB 7.72 </v>
      </c>
      <c r="B91" s="8" t="str">
        <f t="shared" si="13"/>
        <v>I</v>
      </c>
      <c r="C91" s="13">
        <f t="shared" si="14"/>
        <v>24303.647000000001</v>
      </c>
      <c r="D91" s="12" t="str">
        <f t="shared" si="15"/>
        <v>pg</v>
      </c>
      <c r="E91" s="51">
        <f>VLOOKUP(C91,Active!C$21:E$972,3,FALSE)</f>
        <v>-12395.019655464645</v>
      </c>
      <c r="F91" s="8" t="str">
        <f>LEFT(M91,1)</f>
        <v>P</v>
      </c>
      <c r="G91" s="12" t="str">
        <f t="shared" si="16"/>
        <v>24303.647</v>
      </c>
      <c r="H91" s="13">
        <f t="shared" si="17"/>
        <v>-21374</v>
      </c>
      <c r="I91" s="52" t="s">
        <v>304</v>
      </c>
      <c r="J91" s="53" t="s">
        <v>305</v>
      </c>
      <c r="K91" s="52">
        <v>-21374</v>
      </c>
      <c r="L91" s="52" t="s">
        <v>306</v>
      </c>
      <c r="M91" s="53" t="s">
        <v>97</v>
      </c>
      <c r="N91" s="53"/>
      <c r="O91" s="54" t="s">
        <v>98</v>
      </c>
      <c r="P91" s="54" t="s">
        <v>99</v>
      </c>
    </row>
    <row r="92" spans="1:16" ht="12.75" customHeight="1" thickBot="1" x14ac:dyDescent="0.25">
      <c r="A92" s="13" t="str">
        <f t="shared" si="12"/>
        <v> VB 7.72 </v>
      </c>
      <c r="B92" s="8" t="str">
        <f t="shared" si="13"/>
        <v>II</v>
      </c>
      <c r="C92" s="13">
        <f t="shared" si="14"/>
        <v>24321.588</v>
      </c>
      <c r="D92" s="12" t="str">
        <f t="shared" si="15"/>
        <v>vis</v>
      </c>
      <c r="E92" s="51">
        <f>VLOOKUP(C92,Active!C$21:E$972,3,FALSE)</f>
        <v>-12381.420014463027</v>
      </c>
      <c r="F92" s="8" t="s">
        <v>91</v>
      </c>
      <c r="G92" s="12" t="str">
        <f t="shared" si="16"/>
        <v>24321.588</v>
      </c>
      <c r="H92" s="13">
        <f t="shared" si="17"/>
        <v>-21360.5</v>
      </c>
      <c r="I92" s="52" t="s">
        <v>307</v>
      </c>
      <c r="J92" s="53" t="s">
        <v>308</v>
      </c>
      <c r="K92" s="52">
        <v>-21360.5</v>
      </c>
      <c r="L92" s="52" t="s">
        <v>309</v>
      </c>
      <c r="M92" s="53" t="s">
        <v>97</v>
      </c>
      <c r="N92" s="53"/>
      <c r="O92" s="54" t="s">
        <v>98</v>
      </c>
      <c r="P92" s="54" t="s">
        <v>99</v>
      </c>
    </row>
    <row r="93" spans="1:16" ht="12.75" customHeight="1" thickBot="1" x14ac:dyDescent="0.25">
      <c r="A93" s="13" t="str">
        <f t="shared" si="12"/>
        <v> VB 7.72 </v>
      </c>
      <c r="B93" s="8" t="str">
        <f t="shared" si="13"/>
        <v>I</v>
      </c>
      <c r="C93" s="13">
        <f t="shared" si="14"/>
        <v>24535.861000000001</v>
      </c>
      <c r="D93" s="12" t="str">
        <f t="shared" si="15"/>
        <v>vis</v>
      </c>
      <c r="E93" s="51">
        <f>VLOOKUP(C93,Active!C$21:E$972,3,FALSE)</f>
        <v>-12218.99674506112</v>
      </c>
      <c r="F93" s="8" t="s">
        <v>91</v>
      </c>
      <c r="G93" s="12" t="str">
        <f t="shared" si="16"/>
        <v>24535.861</v>
      </c>
      <c r="H93" s="13">
        <f t="shared" si="17"/>
        <v>-21198</v>
      </c>
      <c r="I93" s="52" t="s">
        <v>310</v>
      </c>
      <c r="J93" s="53" t="s">
        <v>311</v>
      </c>
      <c r="K93" s="52">
        <v>-21198</v>
      </c>
      <c r="L93" s="52" t="s">
        <v>312</v>
      </c>
      <c r="M93" s="53" t="s">
        <v>97</v>
      </c>
      <c r="N93" s="53"/>
      <c r="O93" s="54" t="s">
        <v>98</v>
      </c>
      <c r="P93" s="54" t="s">
        <v>99</v>
      </c>
    </row>
    <row r="94" spans="1:16" ht="12.75" customHeight="1" thickBot="1" x14ac:dyDescent="0.25">
      <c r="A94" s="13" t="str">
        <f t="shared" si="12"/>
        <v> VB 7.72 </v>
      </c>
      <c r="B94" s="8" t="str">
        <f t="shared" si="13"/>
        <v>II</v>
      </c>
      <c r="C94" s="13">
        <f t="shared" si="14"/>
        <v>24619.615000000002</v>
      </c>
      <c r="D94" s="12" t="str">
        <f t="shared" si="15"/>
        <v>vis</v>
      </c>
      <c r="E94" s="51">
        <f>VLOOKUP(C94,Active!C$21:E$972,3,FALSE)</f>
        <v>-12155.509518460067</v>
      </c>
      <c r="F94" s="8" t="s">
        <v>91</v>
      </c>
      <c r="G94" s="12" t="str">
        <f t="shared" si="16"/>
        <v>24619.615</v>
      </c>
      <c r="H94" s="13">
        <f t="shared" si="17"/>
        <v>-21134.5</v>
      </c>
      <c r="I94" s="52" t="s">
        <v>313</v>
      </c>
      <c r="J94" s="53" t="s">
        <v>314</v>
      </c>
      <c r="K94" s="52">
        <v>-21134.5</v>
      </c>
      <c r="L94" s="52" t="s">
        <v>315</v>
      </c>
      <c r="M94" s="53" t="s">
        <v>97</v>
      </c>
      <c r="N94" s="53"/>
      <c r="O94" s="54" t="s">
        <v>98</v>
      </c>
      <c r="P94" s="54" t="s">
        <v>99</v>
      </c>
    </row>
    <row r="95" spans="1:16" ht="12.75" customHeight="1" thickBot="1" x14ac:dyDescent="0.25">
      <c r="A95" s="13" t="str">
        <f t="shared" si="12"/>
        <v> VB 7.72 </v>
      </c>
      <c r="B95" s="8" t="str">
        <f t="shared" si="13"/>
        <v>II</v>
      </c>
      <c r="C95" s="13">
        <f t="shared" si="14"/>
        <v>24884.825000000001</v>
      </c>
      <c r="D95" s="12" t="str">
        <f t="shared" si="15"/>
        <v>vis</v>
      </c>
      <c r="E95" s="51">
        <f>VLOOKUP(C95,Active!C$21:E$972,3,FALSE)</f>
        <v>-11954.474972445965</v>
      </c>
      <c r="F95" s="8" t="s">
        <v>91</v>
      </c>
      <c r="G95" s="12" t="str">
        <f t="shared" si="16"/>
        <v>24884.825</v>
      </c>
      <c r="H95" s="13">
        <f t="shared" si="17"/>
        <v>-20933.5</v>
      </c>
      <c r="I95" s="52" t="s">
        <v>316</v>
      </c>
      <c r="J95" s="53" t="s">
        <v>317</v>
      </c>
      <c r="K95" s="52">
        <v>-20933.5</v>
      </c>
      <c r="L95" s="52" t="s">
        <v>318</v>
      </c>
      <c r="M95" s="53" t="s">
        <v>97</v>
      </c>
      <c r="N95" s="53"/>
      <c r="O95" s="54" t="s">
        <v>98</v>
      </c>
      <c r="P95" s="54" t="s">
        <v>99</v>
      </c>
    </row>
    <row r="96" spans="1:16" ht="12.75" customHeight="1" thickBot="1" x14ac:dyDescent="0.25">
      <c r="A96" s="13" t="str">
        <f t="shared" si="12"/>
        <v> VB 7.72 </v>
      </c>
      <c r="B96" s="8" t="str">
        <f t="shared" si="13"/>
        <v>I</v>
      </c>
      <c r="C96" s="13">
        <f t="shared" si="14"/>
        <v>24968.645</v>
      </c>
      <c r="D96" s="12" t="str">
        <f t="shared" si="15"/>
        <v>vis</v>
      </c>
      <c r="E96" s="51">
        <f>VLOOKUP(C96,Active!C$21:E$972,3,FALSE)</f>
        <v>-11890.93771650953</v>
      </c>
      <c r="F96" s="8" t="s">
        <v>91</v>
      </c>
      <c r="G96" s="12" t="str">
        <f t="shared" si="16"/>
        <v>24968.645</v>
      </c>
      <c r="H96" s="13">
        <f t="shared" si="17"/>
        <v>-20870</v>
      </c>
      <c r="I96" s="52" t="s">
        <v>319</v>
      </c>
      <c r="J96" s="53" t="s">
        <v>320</v>
      </c>
      <c r="K96" s="52">
        <v>-20870</v>
      </c>
      <c r="L96" s="52" t="s">
        <v>102</v>
      </c>
      <c r="M96" s="53" t="s">
        <v>97</v>
      </c>
      <c r="N96" s="53"/>
      <c r="O96" s="54" t="s">
        <v>98</v>
      </c>
      <c r="P96" s="54" t="s">
        <v>99</v>
      </c>
    </row>
    <row r="97" spans="1:16" ht="12.75" customHeight="1" thickBot="1" x14ac:dyDescent="0.25">
      <c r="A97" s="13" t="str">
        <f t="shared" si="12"/>
        <v> VB 7.72 </v>
      </c>
      <c r="B97" s="8" t="str">
        <f t="shared" si="13"/>
        <v>II</v>
      </c>
      <c r="C97" s="13">
        <f t="shared" si="14"/>
        <v>25297.744999999999</v>
      </c>
      <c r="D97" s="12" t="str">
        <f t="shared" si="15"/>
        <v>vis</v>
      </c>
      <c r="E97" s="51">
        <f>VLOOKUP(C97,Active!C$21:E$972,3,FALSE)</f>
        <v>-11641.473257804199</v>
      </c>
      <c r="F97" s="8" t="s">
        <v>91</v>
      </c>
      <c r="G97" s="12" t="str">
        <f t="shared" si="16"/>
        <v>25297.745</v>
      </c>
      <c r="H97" s="13">
        <f t="shared" si="17"/>
        <v>-20620.5</v>
      </c>
      <c r="I97" s="52" t="s">
        <v>321</v>
      </c>
      <c r="J97" s="53" t="s">
        <v>322</v>
      </c>
      <c r="K97" s="52">
        <v>-20620.5</v>
      </c>
      <c r="L97" s="52" t="s">
        <v>323</v>
      </c>
      <c r="M97" s="53" t="s">
        <v>97</v>
      </c>
      <c r="N97" s="53"/>
      <c r="O97" s="54" t="s">
        <v>98</v>
      </c>
      <c r="P97" s="54" t="s">
        <v>99</v>
      </c>
    </row>
    <row r="98" spans="1:16" ht="12.75" customHeight="1" thickBot="1" x14ac:dyDescent="0.25">
      <c r="A98" s="13" t="str">
        <f t="shared" si="12"/>
        <v> VB 7.72 </v>
      </c>
      <c r="B98" s="8" t="str">
        <f t="shared" si="13"/>
        <v>II</v>
      </c>
      <c r="C98" s="13">
        <f t="shared" si="14"/>
        <v>25562.929</v>
      </c>
      <c r="D98" s="12" t="str">
        <f t="shared" si="15"/>
        <v>vis</v>
      </c>
      <c r="E98" s="51">
        <f>VLOOKUP(C98,Active!C$21:E$972,3,FALSE)</f>
        <v>-11440.458420316156</v>
      </c>
      <c r="F98" s="8" t="s">
        <v>91</v>
      </c>
      <c r="G98" s="12" t="str">
        <f t="shared" si="16"/>
        <v>25562.929</v>
      </c>
      <c r="H98" s="13">
        <f t="shared" si="17"/>
        <v>-20419.5</v>
      </c>
      <c r="I98" s="52" t="s">
        <v>324</v>
      </c>
      <c r="J98" s="53" t="s">
        <v>325</v>
      </c>
      <c r="K98" s="52">
        <v>-20419.5</v>
      </c>
      <c r="L98" s="52" t="s">
        <v>205</v>
      </c>
      <c r="M98" s="53" t="s">
        <v>97</v>
      </c>
      <c r="N98" s="53"/>
      <c r="O98" s="54" t="s">
        <v>98</v>
      </c>
      <c r="P98" s="54" t="s">
        <v>99</v>
      </c>
    </row>
    <row r="99" spans="1:16" ht="12.75" customHeight="1" thickBot="1" x14ac:dyDescent="0.25">
      <c r="A99" s="13" t="str">
        <f t="shared" si="12"/>
        <v> VB 7.72 </v>
      </c>
      <c r="B99" s="8" t="str">
        <f t="shared" si="13"/>
        <v>II</v>
      </c>
      <c r="C99" s="13">
        <f t="shared" si="14"/>
        <v>25566.880000000001</v>
      </c>
      <c r="D99" s="12" t="str">
        <f t="shared" si="15"/>
        <v>vis</v>
      </c>
      <c r="E99" s="51">
        <f>VLOOKUP(C99,Active!C$21:E$972,3,FALSE)</f>
        <v>-11437.463482375271</v>
      </c>
      <c r="F99" s="8" t="s">
        <v>91</v>
      </c>
      <c r="G99" s="12" t="str">
        <f t="shared" si="16"/>
        <v>25566.880</v>
      </c>
      <c r="H99" s="13">
        <f t="shared" si="17"/>
        <v>-20416.5</v>
      </c>
      <c r="I99" s="52" t="s">
        <v>326</v>
      </c>
      <c r="J99" s="53" t="s">
        <v>327</v>
      </c>
      <c r="K99" s="52">
        <v>-20416.5</v>
      </c>
      <c r="L99" s="52" t="s">
        <v>328</v>
      </c>
      <c r="M99" s="53" t="s">
        <v>97</v>
      </c>
      <c r="N99" s="53"/>
      <c r="O99" s="54" t="s">
        <v>98</v>
      </c>
      <c r="P99" s="54" t="s">
        <v>99</v>
      </c>
    </row>
    <row r="100" spans="1:16" ht="12.75" customHeight="1" thickBot="1" x14ac:dyDescent="0.25">
      <c r="A100" s="13" t="str">
        <f t="shared" si="12"/>
        <v> VB 7.72 </v>
      </c>
      <c r="B100" s="8" t="str">
        <f t="shared" si="13"/>
        <v>II</v>
      </c>
      <c r="C100" s="13">
        <f t="shared" si="14"/>
        <v>25587.883999999998</v>
      </c>
      <c r="D100" s="12" t="str">
        <f t="shared" si="15"/>
        <v>vis</v>
      </c>
      <c r="E100" s="51">
        <f>VLOOKUP(C100,Active!C$21:E$972,3,FALSE)</f>
        <v>-11421.542025399744</v>
      </c>
      <c r="F100" s="8" t="s">
        <v>91</v>
      </c>
      <c r="G100" s="12" t="str">
        <f t="shared" si="16"/>
        <v>25587.884</v>
      </c>
      <c r="H100" s="13">
        <f t="shared" si="17"/>
        <v>-20400.5</v>
      </c>
      <c r="I100" s="52" t="s">
        <v>329</v>
      </c>
      <c r="J100" s="53" t="s">
        <v>330</v>
      </c>
      <c r="K100" s="52">
        <v>-20400.5</v>
      </c>
      <c r="L100" s="52" t="s">
        <v>331</v>
      </c>
      <c r="M100" s="53" t="s">
        <v>97</v>
      </c>
      <c r="N100" s="53"/>
      <c r="O100" s="54" t="s">
        <v>98</v>
      </c>
      <c r="P100" s="54" t="s">
        <v>99</v>
      </c>
    </row>
    <row r="101" spans="1:16" ht="12.75" customHeight="1" thickBot="1" x14ac:dyDescent="0.25">
      <c r="A101" s="13" t="str">
        <f t="shared" si="12"/>
        <v> VB 7.72 </v>
      </c>
      <c r="B101" s="8" t="str">
        <f t="shared" si="13"/>
        <v>II</v>
      </c>
      <c r="C101" s="13">
        <f t="shared" si="14"/>
        <v>25996.880000000001</v>
      </c>
      <c r="D101" s="12" t="str">
        <f t="shared" si="15"/>
        <v>vis</v>
      </c>
      <c r="E101" s="51">
        <f>VLOOKUP(C101,Active!C$21:E$972,3,FALSE)</f>
        <v>-11111.514782152566</v>
      </c>
      <c r="F101" s="8" t="s">
        <v>91</v>
      </c>
      <c r="G101" s="12" t="str">
        <f t="shared" si="16"/>
        <v>25996.880</v>
      </c>
      <c r="H101" s="13">
        <f t="shared" si="17"/>
        <v>-20090.5</v>
      </c>
      <c r="I101" s="52" t="s">
        <v>332</v>
      </c>
      <c r="J101" s="53" t="s">
        <v>333</v>
      </c>
      <c r="K101" s="52">
        <v>-20090.5</v>
      </c>
      <c r="L101" s="52" t="s">
        <v>334</v>
      </c>
      <c r="M101" s="53" t="s">
        <v>97</v>
      </c>
      <c r="N101" s="53"/>
      <c r="O101" s="54" t="s">
        <v>98</v>
      </c>
      <c r="P101" s="54" t="s">
        <v>99</v>
      </c>
    </row>
    <row r="102" spans="1:16" ht="12.75" customHeight="1" thickBot="1" x14ac:dyDescent="0.25">
      <c r="A102" s="13" t="str">
        <f t="shared" si="12"/>
        <v> VB 7.72 </v>
      </c>
      <c r="B102" s="8" t="str">
        <f t="shared" si="13"/>
        <v>I</v>
      </c>
      <c r="C102" s="13">
        <f t="shared" si="14"/>
        <v>26002.804</v>
      </c>
      <c r="D102" s="12" t="str">
        <f t="shared" si="15"/>
        <v>vis</v>
      </c>
      <c r="E102" s="51">
        <f>VLOOKUP(C102,Active!C$21:E$972,3,FALSE)</f>
        <v>-11107.024270291824</v>
      </c>
      <c r="F102" s="8" t="s">
        <v>91</v>
      </c>
      <c r="G102" s="12" t="str">
        <f t="shared" si="16"/>
        <v>26002.804</v>
      </c>
      <c r="H102" s="13">
        <f t="shared" si="17"/>
        <v>-20086</v>
      </c>
      <c r="I102" s="52" t="s">
        <v>335</v>
      </c>
      <c r="J102" s="53" t="s">
        <v>336</v>
      </c>
      <c r="K102" s="52">
        <v>-20086</v>
      </c>
      <c r="L102" s="52" t="s">
        <v>337</v>
      </c>
      <c r="M102" s="53" t="s">
        <v>97</v>
      </c>
      <c r="N102" s="53"/>
      <c r="O102" s="54" t="s">
        <v>98</v>
      </c>
      <c r="P102" s="54" t="s">
        <v>99</v>
      </c>
    </row>
    <row r="103" spans="1:16" ht="12.75" customHeight="1" thickBot="1" x14ac:dyDescent="0.25">
      <c r="A103" s="13" t="str">
        <f t="shared" si="12"/>
        <v> VB 7.72 </v>
      </c>
      <c r="B103" s="8" t="str">
        <f t="shared" si="13"/>
        <v>II</v>
      </c>
      <c r="C103" s="13">
        <f t="shared" si="14"/>
        <v>26107.646000000001</v>
      </c>
      <c r="D103" s="12" t="str">
        <f t="shared" si="15"/>
        <v>vis</v>
      </c>
      <c r="E103" s="51">
        <f>VLOOKUP(C103,Active!C$21:E$972,3,FALSE)</f>
        <v>-11027.551913015663</v>
      </c>
      <c r="F103" s="8" t="s">
        <v>91</v>
      </c>
      <c r="G103" s="12" t="str">
        <f t="shared" si="16"/>
        <v>26107.646</v>
      </c>
      <c r="H103" s="13">
        <f t="shared" si="17"/>
        <v>-20006.5</v>
      </c>
      <c r="I103" s="52" t="s">
        <v>338</v>
      </c>
      <c r="J103" s="53" t="s">
        <v>339</v>
      </c>
      <c r="K103" s="52">
        <v>-20006.5</v>
      </c>
      <c r="L103" s="52" t="s">
        <v>340</v>
      </c>
      <c r="M103" s="53" t="s">
        <v>97</v>
      </c>
      <c r="N103" s="53"/>
      <c r="O103" s="54" t="s">
        <v>98</v>
      </c>
      <c r="P103" s="54" t="s">
        <v>99</v>
      </c>
    </row>
    <row r="104" spans="1:16" ht="12.75" customHeight="1" thickBot="1" x14ac:dyDescent="0.25">
      <c r="A104" s="13" t="str">
        <f t="shared" si="12"/>
        <v> VB 7.72 </v>
      </c>
      <c r="B104" s="8" t="str">
        <f t="shared" si="13"/>
        <v>I</v>
      </c>
      <c r="C104" s="13">
        <f t="shared" si="14"/>
        <v>26113.578000000001</v>
      </c>
      <c r="D104" s="12" t="str">
        <f t="shared" si="15"/>
        <v>vis</v>
      </c>
      <c r="E104" s="51">
        <f>VLOOKUP(C104,Active!C$21:E$972,3,FALSE)</f>
        <v>-11023.055336993055</v>
      </c>
      <c r="F104" s="8" t="s">
        <v>91</v>
      </c>
      <c r="G104" s="12" t="str">
        <f t="shared" si="16"/>
        <v>26113.578</v>
      </c>
      <c r="H104" s="13">
        <f t="shared" si="17"/>
        <v>-20002</v>
      </c>
      <c r="I104" s="52" t="s">
        <v>341</v>
      </c>
      <c r="J104" s="53" t="s">
        <v>342</v>
      </c>
      <c r="K104" s="52">
        <v>-20002</v>
      </c>
      <c r="L104" s="52" t="s">
        <v>343</v>
      </c>
      <c r="M104" s="53" t="s">
        <v>97</v>
      </c>
      <c r="N104" s="53"/>
      <c r="O104" s="54" t="s">
        <v>98</v>
      </c>
      <c r="P104" s="54" t="s">
        <v>99</v>
      </c>
    </row>
    <row r="105" spans="1:16" ht="12.75" customHeight="1" thickBot="1" x14ac:dyDescent="0.25">
      <c r="A105" s="13" t="str">
        <f t="shared" si="12"/>
        <v> VB 7.72 </v>
      </c>
      <c r="B105" s="8" t="str">
        <f t="shared" si="13"/>
        <v>I</v>
      </c>
      <c r="C105" s="13">
        <f t="shared" si="14"/>
        <v>26378.714</v>
      </c>
      <c r="D105" s="12" t="str">
        <f t="shared" si="15"/>
        <v>vis</v>
      </c>
      <c r="E105" s="51">
        <f>VLOOKUP(C105,Active!C$21:E$972,3,FALSE)</f>
        <v>-10822.076884476202</v>
      </c>
      <c r="F105" s="8" t="s">
        <v>91</v>
      </c>
      <c r="G105" s="12" t="str">
        <f t="shared" si="16"/>
        <v>26378.714</v>
      </c>
      <c r="H105" s="13">
        <f t="shared" si="17"/>
        <v>-19801</v>
      </c>
      <c r="I105" s="52" t="s">
        <v>344</v>
      </c>
      <c r="J105" s="53" t="s">
        <v>345</v>
      </c>
      <c r="K105" s="52">
        <v>-19801</v>
      </c>
      <c r="L105" s="52" t="s">
        <v>346</v>
      </c>
      <c r="M105" s="53" t="s">
        <v>97</v>
      </c>
      <c r="N105" s="53"/>
      <c r="O105" s="54" t="s">
        <v>98</v>
      </c>
      <c r="P105" s="54" t="s">
        <v>99</v>
      </c>
    </row>
    <row r="106" spans="1:16" ht="12.75" customHeight="1" thickBot="1" x14ac:dyDescent="0.25">
      <c r="A106" s="13" t="str">
        <f t="shared" si="12"/>
        <v> AN 286.135 </v>
      </c>
      <c r="B106" s="8" t="str">
        <f t="shared" si="13"/>
        <v>I</v>
      </c>
      <c r="C106" s="13">
        <f t="shared" si="14"/>
        <v>26393.3</v>
      </c>
      <c r="D106" s="12" t="str">
        <f t="shared" si="15"/>
        <v>vis</v>
      </c>
      <c r="E106" s="51">
        <f>VLOOKUP(C106,Active!C$21:E$972,3,FALSE)</f>
        <v>-10811.020401356554</v>
      </c>
      <c r="F106" s="8" t="s">
        <v>91</v>
      </c>
      <c r="G106" s="12" t="str">
        <f t="shared" si="16"/>
        <v>26393.300</v>
      </c>
      <c r="H106" s="13">
        <f t="shared" si="17"/>
        <v>-19790</v>
      </c>
      <c r="I106" s="52" t="s">
        <v>347</v>
      </c>
      <c r="J106" s="53" t="s">
        <v>348</v>
      </c>
      <c r="K106" s="52">
        <v>-19790</v>
      </c>
      <c r="L106" s="52" t="s">
        <v>349</v>
      </c>
      <c r="M106" s="53" t="s">
        <v>97</v>
      </c>
      <c r="N106" s="53"/>
      <c r="O106" s="54" t="s">
        <v>350</v>
      </c>
      <c r="P106" s="54" t="s">
        <v>351</v>
      </c>
    </row>
    <row r="107" spans="1:16" ht="12.75" customHeight="1" thickBot="1" x14ac:dyDescent="0.25">
      <c r="A107" s="13" t="str">
        <f t="shared" ref="A107:A138" si="18">P107</f>
        <v> AN 286.135 </v>
      </c>
      <c r="B107" s="8" t="str">
        <f t="shared" ref="B107:B138" si="19">IF(H107=INT(H107),"I","II")</f>
        <v>I</v>
      </c>
      <c r="C107" s="13">
        <f t="shared" ref="C107:C138" si="20">1*G107</f>
        <v>26427.574000000001</v>
      </c>
      <c r="D107" s="12" t="str">
        <f t="shared" ref="D107:D138" si="21">VLOOKUP(F107,I$1:J$5,2,FALSE)</f>
        <v>vis</v>
      </c>
      <c r="E107" s="51">
        <f>VLOOKUP(C107,Active!C$21:E$972,3,FALSE)</f>
        <v>-10785.040015888106</v>
      </c>
      <c r="F107" s="8" t="s">
        <v>91</v>
      </c>
      <c r="G107" s="12" t="str">
        <f t="shared" ref="G107:G138" si="22">MID(I107,3,LEN(I107)-3)</f>
        <v>26427.574</v>
      </c>
      <c r="H107" s="13">
        <f t="shared" ref="H107:H138" si="23">1*K107</f>
        <v>-19764</v>
      </c>
      <c r="I107" s="52" t="s">
        <v>352</v>
      </c>
      <c r="J107" s="53" t="s">
        <v>353</v>
      </c>
      <c r="K107" s="52">
        <v>-19764</v>
      </c>
      <c r="L107" s="52" t="s">
        <v>354</v>
      </c>
      <c r="M107" s="53" t="s">
        <v>97</v>
      </c>
      <c r="N107" s="53"/>
      <c r="O107" s="54" t="s">
        <v>350</v>
      </c>
      <c r="P107" s="54" t="s">
        <v>351</v>
      </c>
    </row>
    <row r="108" spans="1:16" ht="12.75" customHeight="1" thickBot="1" x14ac:dyDescent="0.25">
      <c r="A108" s="13" t="str">
        <f t="shared" si="18"/>
        <v> AN 286.135 </v>
      </c>
      <c r="B108" s="8" t="str">
        <f t="shared" si="19"/>
        <v>I</v>
      </c>
      <c r="C108" s="13">
        <f t="shared" si="20"/>
        <v>26427.609</v>
      </c>
      <c r="D108" s="12" t="str">
        <f t="shared" si="21"/>
        <v>vis</v>
      </c>
      <c r="E108" s="51">
        <f>VLOOKUP(C108,Active!C$21:E$972,3,FALSE)</f>
        <v>-10785.013485179947</v>
      </c>
      <c r="F108" s="8" t="s">
        <v>91</v>
      </c>
      <c r="G108" s="12" t="str">
        <f t="shared" si="22"/>
        <v>26427.609</v>
      </c>
      <c r="H108" s="13">
        <f t="shared" si="23"/>
        <v>-19764</v>
      </c>
      <c r="I108" s="52" t="s">
        <v>355</v>
      </c>
      <c r="J108" s="53" t="s">
        <v>356</v>
      </c>
      <c r="K108" s="52">
        <v>-19764</v>
      </c>
      <c r="L108" s="52" t="s">
        <v>357</v>
      </c>
      <c r="M108" s="53" t="s">
        <v>97</v>
      </c>
      <c r="N108" s="53"/>
      <c r="O108" s="54" t="s">
        <v>350</v>
      </c>
      <c r="P108" s="54" t="s">
        <v>351</v>
      </c>
    </row>
    <row r="109" spans="1:16" ht="12.75" customHeight="1" thickBot="1" x14ac:dyDescent="0.25">
      <c r="A109" s="13" t="str">
        <f t="shared" si="18"/>
        <v> AN 286.135 </v>
      </c>
      <c r="B109" s="8" t="str">
        <f t="shared" si="19"/>
        <v>I</v>
      </c>
      <c r="C109" s="13">
        <f t="shared" si="20"/>
        <v>26427.621999999999</v>
      </c>
      <c r="D109" s="12" t="str">
        <f t="shared" si="21"/>
        <v>vis</v>
      </c>
      <c r="E109" s="51">
        <f>VLOOKUP(C109,Active!C$21:E$972,3,FALSE)</f>
        <v>-10785.003630916917</v>
      </c>
      <c r="F109" s="8" t="s">
        <v>91</v>
      </c>
      <c r="G109" s="12" t="str">
        <f t="shared" si="22"/>
        <v>26427.622</v>
      </c>
      <c r="H109" s="13">
        <f t="shared" si="23"/>
        <v>-19764</v>
      </c>
      <c r="I109" s="52" t="s">
        <v>358</v>
      </c>
      <c r="J109" s="53" t="s">
        <v>359</v>
      </c>
      <c r="K109" s="52">
        <v>-19764</v>
      </c>
      <c r="L109" s="52" t="s">
        <v>360</v>
      </c>
      <c r="M109" s="53" t="s">
        <v>97</v>
      </c>
      <c r="N109" s="53"/>
      <c r="O109" s="54" t="s">
        <v>350</v>
      </c>
      <c r="P109" s="54" t="s">
        <v>351</v>
      </c>
    </row>
    <row r="110" spans="1:16" ht="12.75" customHeight="1" thickBot="1" x14ac:dyDescent="0.25">
      <c r="A110" s="13" t="str">
        <f t="shared" si="18"/>
        <v> AN 286.135 </v>
      </c>
      <c r="B110" s="8" t="str">
        <f t="shared" si="19"/>
        <v>I</v>
      </c>
      <c r="C110" s="13">
        <f t="shared" si="20"/>
        <v>26427.634999999998</v>
      </c>
      <c r="D110" s="12" t="str">
        <f t="shared" si="21"/>
        <v>vis</v>
      </c>
      <c r="E110" s="51">
        <f>VLOOKUP(C110,Active!C$21:E$972,3,FALSE)</f>
        <v>-10784.99377665389</v>
      </c>
      <c r="F110" s="8" t="s">
        <v>91</v>
      </c>
      <c r="G110" s="12" t="str">
        <f t="shared" si="22"/>
        <v>26427.635</v>
      </c>
      <c r="H110" s="13">
        <f t="shared" si="23"/>
        <v>-19764</v>
      </c>
      <c r="I110" s="52" t="s">
        <v>361</v>
      </c>
      <c r="J110" s="53" t="s">
        <v>362</v>
      </c>
      <c r="K110" s="52">
        <v>-19764</v>
      </c>
      <c r="L110" s="52" t="s">
        <v>312</v>
      </c>
      <c r="M110" s="53" t="s">
        <v>97</v>
      </c>
      <c r="N110" s="53"/>
      <c r="O110" s="54" t="s">
        <v>350</v>
      </c>
      <c r="P110" s="54" t="s">
        <v>351</v>
      </c>
    </row>
    <row r="111" spans="1:16" ht="12.75" customHeight="1" thickBot="1" x14ac:dyDescent="0.25">
      <c r="A111" s="13" t="str">
        <f t="shared" si="18"/>
        <v> VB 7.72 </v>
      </c>
      <c r="B111" s="8" t="str">
        <f t="shared" si="19"/>
        <v>I</v>
      </c>
      <c r="C111" s="13">
        <f t="shared" si="20"/>
        <v>26489.579000000002</v>
      </c>
      <c r="D111" s="12" t="str">
        <f t="shared" si="21"/>
        <v>vis</v>
      </c>
      <c r="E111" s="51">
        <f>VLOOKUP(C111,Active!C$21:E$972,3,FALSE)</f>
        <v>-10738.038971336224</v>
      </c>
      <c r="F111" s="8" t="s">
        <v>91</v>
      </c>
      <c r="G111" s="12" t="str">
        <f t="shared" si="22"/>
        <v>26489.579</v>
      </c>
      <c r="H111" s="13">
        <f t="shared" si="23"/>
        <v>-19717</v>
      </c>
      <c r="I111" s="52" t="s">
        <v>363</v>
      </c>
      <c r="J111" s="53" t="s">
        <v>364</v>
      </c>
      <c r="K111" s="52">
        <v>-19717</v>
      </c>
      <c r="L111" s="52" t="s">
        <v>365</v>
      </c>
      <c r="M111" s="53" t="s">
        <v>97</v>
      </c>
      <c r="N111" s="53"/>
      <c r="O111" s="54" t="s">
        <v>98</v>
      </c>
      <c r="P111" s="54" t="s">
        <v>99</v>
      </c>
    </row>
    <row r="112" spans="1:16" ht="12.75" customHeight="1" thickBot="1" x14ac:dyDescent="0.25">
      <c r="A112" s="13" t="str">
        <f t="shared" si="18"/>
        <v> VB 7.72 </v>
      </c>
      <c r="B112" s="8" t="str">
        <f t="shared" si="19"/>
        <v>I</v>
      </c>
      <c r="C112" s="13">
        <f t="shared" si="20"/>
        <v>26626.892</v>
      </c>
      <c r="D112" s="12" t="str">
        <f t="shared" si="21"/>
        <v>vis</v>
      </c>
      <c r="E112" s="51">
        <f>VLOOKUP(C112,Active!C$21:E$972,3,FALSE)</f>
        <v>-10633.952939071851</v>
      </c>
      <c r="F112" s="8" t="s">
        <v>91</v>
      </c>
      <c r="G112" s="12" t="str">
        <f t="shared" si="22"/>
        <v>26626.892</v>
      </c>
      <c r="H112" s="13">
        <f t="shared" si="23"/>
        <v>-19613</v>
      </c>
      <c r="I112" s="52" t="s">
        <v>366</v>
      </c>
      <c r="J112" s="53" t="s">
        <v>367</v>
      </c>
      <c r="K112" s="52">
        <v>-19613</v>
      </c>
      <c r="L112" s="52" t="s">
        <v>368</v>
      </c>
      <c r="M112" s="53" t="s">
        <v>97</v>
      </c>
      <c r="N112" s="53"/>
      <c r="O112" s="54" t="s">
        <v>98</v>
      </c>
      <c r="P112" s="54" t="s">
        <v>99</v>
      </c>
    </row>
    <row r="113" spans="1:16" ht="12.75" customHeight="1" thickBot="1" x14ac:dyDescent="0.25">
      <c r="A113" s="13" t="str">
        <f t="shared" si="18"/>
        <v> AN 286.135 </v>
      </c>
      <c r="B113" s="8" t="str">
        <f t="shared" si="19"/>
        <v>II</v>
      </c>
      <c r="C113" s="13">
        <f t="shared" si="20"/>
        <v>26631.424999999999</v>
      </c>
      <c r="D113" s="12" t="str">
        <f t="shared" si="21"/>
        <v>vis</v>
      </c>
      <c r="E113" s="51">
        <f>VLOOKUP(C113,Active!C$21:E$972,3,FALSE)</f>
        <v>-10630.516833355317</v>
      </c>
      <c r="F113" s="8" t="s">
        <v>91</v>
      </c>
      <c r="G113" s="12" t="str">
        <f t="shared" si="22"/>
        <v>26631.425</v>
      </c>
      <c r="H113" s="13">
        <f t="shared" si="23"/>
        <v>-19609.5</v>
      </c>
      <c r="I113" s="52" t="s">
        <v>369</v>
      </c>
      <c r="J113" s="53" t="s">
        <v>370</v>
      </c>
      <c r="K113" s="52">
        <v>-19609.5</v>
      </c>
      <c r="L113" s="52" t="s">
        <v>253</v>
      </c>
      <c r="M113" s="53" t="s">
        <v>97</v>
      </c>
      <c r="N113" s="53"/>
      <c r="O113" s="54" t="s">
        <v>350</v>
      </c>
      <c r="P113" s="54" t="s">
        <v>351</v>
      </c>
    </row>
    <row r="114" spans="1:16" ht="12.75" customHeight="1" thickBot="1" x14ac:dyDescent="0.25">
      <c r="A114" s="13" t="str">
        <f t="shared" si="18"/>
        <v> VB 7.72 </v>
      </c>
      <c r="B114" s="8" t="str">
        <f t="shared" si="19"/>
        <v>II</v>
      </c>
      <c r="C114" s="13">
        <f t="shared" si="20"/>
        <v>26686.86</v>
      </c>
      <c r="D114" s="12" t="str">
        <f t="shared" si="21"/>
        <v>vis</v>
      </c>
      <c r="E114" s="51">
        <f>VLOOKUP(C114,Active!C$21:E$972,3,FALSE)</f>
        <v>-10588.495981734744</v>
      </c>
      <c r="F114" s="8" t="s">
        <v>91</v>
      </c>
      <c r="G114" s="12" t="str">
        <f t="shared" si="22"/>
        <v>26686.860</v>
      </c>
      <c r="H114" s="13">
        <f t="shared" si="23"/>
        <v>-19567.5</v>
      </c>
      <c r="I114" s="52" t="s">
        <v>371</v>
      </c>
      <c r="J114" s="53" t="s">
        <v>372</v>
      </c>
      <c r="K114" s="52">
        <v>-19567.5</v>
      </c>
      <c r="L114" s="52" t="s">
        <v>232</v>
      </c>
      <c r="M114" s="53" t="s">
        <v>97</v>
      </c>
      <c r="N114" s="53"/>
      <c r="O114" s="54" t="s">
        <v>98</v>
      </c>
      <c r="P114" s="54" t="s">
        <v>99</v>
      </c>
    </row>
    <row r="115" spans="1:16" ht="12.75" customHeight="1" thickBot="1" x14ac:dyDescent="0.25">
      <c r="A115" s="13" t="str">
        <f t="shared" si="18"/>
        <v> VB 7.72 </v>
      </c>
      <c r="B115" s="8" t="str">
        <f t="shared" si="19"/>
        <v>I</v>
      </c>
      <c r="C115" s="13">
        <f t="shared" si="20"/>
        <v>26688.856</v>
      </c>
      <c r="D115" s="12" t="str">
        <f t="shared" si="21"/>
        <v>vis</v>
      </c>
      <c r="E115" s="51">
        <f>VLOOKUP(C115,Active!C$21:E$972,3,FALSE)</f>
        <v>-10586.982973349526</v>
      </c>
      <c r="F115" s="8" t="s">
        <v>91</v>
      </c>
      <c r="G115" s="12" t="str">
        <f t="shared" si="22"/>
        <v>26688.856</v>
      </c>
      <c r="H115" s="13">
        <f t="shared" si="23"/>
        <v>-19566</v>
      </c>
      <c r="I115" s="52" t="s">
        <v>373</v>
      </c>
      <c r="J115" s="53" t="s">
        <v>374</v>
      </c>
      <c r="K115" s="52">
        <v>-19566</v>
      </c>
      <c r="L115" s="52" t="s">
        <v>375</v>
      </c>
      <c r="M115" s="53" t="s">
        <v>97</v>
      </c>
      <c r="N115" s="53"/>
      <c r="O115" s="54" t="s">
        <v>98</v>
      </c>
      <c r="P115" s="54" t="s">
        <v>99</v>
      </c>
    </row>
    <row r="116" spans="1:16" ht="12.75" customHeight="1" thickBot="1" x14ac:dyDescent="0.25">
      <c r="A116" s="13" t="str">
        <f t="shared" si="18"/>
        <v> VB 7.72 </v>
      </c>
      <c r="B116" s="8" t="str">
        <f t="shared" si="19"/>
        <v>I</v>
      </c>
      <c r="C116" s="13">
        <f t="shared" si="20"/>
        <v>26750.774000000001</v>
      </c>
      <c r="D116" s="12" t="str">
        <f t="shared" si="21"/>
        <v>vis</v>
      </c>
      <c r="E116" s="51">
        <f>VLOOKUP(C116,Active!C$21:E$972,3,FALSE)</f>
        <v>-10540.047876557921</v>
      </c>
      <c r="F116" s="8" t="s">
        <v>91</v>
      </c>
      <c r="G116" s="12" t="str">
        <f t="shared" si="22"/>
        <v>26750.774</v>
      </c>
      <c r="H116" s="13">
        <f t="shared" si="23"/>
        <v>-19519</v>
      </c>
      <c r="I116" s="52" t="s">
        <v>376</v>
      </c>
      <c r="J116" s="53" t="s">
        <v>377</v>
      </c>
      <c r="K116" s="52">
        <v>-19519</v>
      </c>
      <c r="L116" s="52" t="s">
        <v>378</v>
      </c>
      <c r="M116" s="53" t="s">
        <v>97</v>
      </c>
      <c r="N116" s="53"/>
      <c r="O116" s="54" t="s">
        <v>98</v>
      </c>
      <c r="P116" s="54" t="s">
        <v>99</v>
      </c>
    </row>
    <row r="117" spans="1:16" ht="12.75" customHeight="1" thickBot="1" x14ac:dyDescent="0.25">
      <c r="A117" s="13" t="str">
        <f t="shared" si="18"/>
        <v> VB 7.72 </v>
      </c>
      <c r="B117" s="8" t="str">
        <f t="shared" si="19"/>
        <v>II</v>
      </c>
      <c r="C117" s="13">
        <f t="shared" si="20"/>
        <v>26756.697</v>
      </c>
      <c r="D117" s="12" t="str">
        <f t="shared" si="21"/>
        <v>vis</v>
      </c>
      <c r="E117" s="51">
        <f>VLOOKUP(C117,Active!C$21:E$972,3,FALSE)</f>
        <v>-10535.558122717413</v>
      </c>
      <c r="F117" s="8" t="s">
        <v>91</v>
      </c>
      <c r="G117" s="12" t="str">
        <f t="shared" si="22"/>
        <v>26756.697</v>
      </c>
      <c r="H117" s="13">
        <f t="shared" si="23"/>
        <v>-19514.5</v>
      </c>
      <c r="I117" s="52" t="s">
        <v>379</v>
      </c>
      <c r="J117" s="53" t="s">
        <v>380</v>
      </c>
      <c r="K117" s="52">
        <v>-19514.5</v>
      </c>
      <c r="L117" s="52" t="s">
        <v>381</v>
      </c>
      <c r="M117" s="53" t="s">
        <v>97</v>
      </c>
      <c r="N117" s="53"/>
      <c r="O117" s="54" t="s">
        <v>98</v>
      </c>
      <c r="P117" s="54" t="s">
        <v>99</v>
      </c>
    </row>
    <row r="118" spans="1:16" ht="12.75" customHeight="1" thickBot="1" x14ac:dyDescent="0.25">
      <c r="A118" s="13" t="str">
        <f t="shared" si="18"/>
        <v> VB 7.72 </v>
      </c>
      <c r="B118" s="8" t="str">
        <f t="shared" si="19"/>
        <v>I</v>
      </c>
      <c r="C118" s="13">
        <f t="shared" si="20"/>
        <v>26762.776000000002</v>
      </c>
      <c r="D118" s="12" t="str">
        <f t="shared" si="21"/>
        <v>vis</v>
      </c>
      <c r="E118" s="51">
        <f>VLOOKUP(C118,Active!C$21:E$972,3,FALSE)</f>
        <v>-10530.950117720542</v>
      </c>
      <c r="F118" s="8" t="s">
        <v>91</v>
      </c>
      <c r="G118" s="12" t="str">
        <f t="shared" si="22"/>
        <v>26762.776</v>
      </c>
      <c r="H118" s="13">
        <f t="shared" si="23"/>
        <v>-19510</v>
      </c>
      <c r="I118" s="52" t="s">
        <v>382</v>
      </c>
      <c r="J118" s="53" t="s">
        <v>383</v>
      </c>
      <c r="K118" s="52">
        <v>-19510</v>
      </c>
      <c r="L118" s="52" t="s">
        <v>384</v>
      </c>
      <c r="M118" s="53" t="s">
        <v>97</v>
      </c>
      <c r="N118" s="53"/>
      <c r="O118" s="54" t="s">
        <v>98</v>
      </c>
      <c r="P118" s="54" t="s">
        <v>99</v>
      </c>
    </row>
    <row r="119" spans="1:16" ht="12.75" customHeight="1" thickBot="1" x14ac:dyDescent="0.25">
      <c r="A119" s="13" t="str">
        <f t="shared" si="18"/>
        <v> VB 7.72 </v>
      </c>
      <c r="B119" s="8" t="str">
        <f t="shared" si="19"/>
        <v>I</v>
      </c>
      <c r="C119" s="13">
        <f t="shared" si="20"/>
        <v>26894.589</v>
      </c>
      <c r="D119" s="12" t="str">
        <f t="shared" si="21"/>
        <v>vis</v>
      </c>
      <c r="E119" s="51">
        <f>VLOOKUP(C119,Active!C$21:E$972,3,FALSE)</f>
        <v>-10431.033196738088</v>
      </c>
      <c r="F119" s="8" t="s">
        <v>91</v>
      </c>
      <c r="G119" s="12" t="str">
        <f t="shared" si="22"/>
        <v>26894.589</v>
      </c>
      <c r="H119" s="13">
        <f t="shared" si="23"/>
        <v>-19410</v>
      </c>
      <c r="I119" s="52" t="s">
        <v>385</v>
      </c>
      <c r="J119" s="53" t="s">
        <v>386</v>
      </c>
      <c r="K119" s="52">
        <v>-19410</v>
      </c>
      <c r="L119" s="52" t="s">
        <v>387</v>
      </c>
      <c r="M119" s="53" t="s">
        <v>97</v>
      </c>
      <c r="N119" s="53"/>
      <c r="O119" s="54" t="s">
        <v>98</v>
      </c>
      <c r="P119" s="54" t="s">
        <v>99</v>
      </c>
    </row>
    <row r="120" spans="1:16" ht="12.75" customHeight="1" thickBot="1" x14ac:dyDescent="0.25">
      <c r="A120" s="13" t="str">
        <f t="shared" si="18"/>
        <v> VB 7.72 </v>
      </c>
      <c r="B120" s="8" t="str">
        <f t="shared" si="19"/>
        <v>II</v>
      </c>
      <c r="C120" s="13">
        <f t="shared" si="20"/>
        <v>27062.901000000002</v>
      </c>
      <c r="D120" s="12" t="str">
        <f t="shared" si="21"/>
        <v>vis</v>
      </c>
      <c r="E120" s="51">
        <f>VLOOKUP(C120,Active!C$21:E$972,3,FALSE)</f>
        <v>-10303.449295268589</v>
      </c>
      <c r="F120" s="8" t="s">
        <v>91</v>
      </c>
      <c r="G120" s="12" t="str">
        <f t="shared" si="22"/>
        <v>27062.901</v>
      </c>
      <c r="H120" s="13">
        <f t="shared" si="23"/>
        <v>-19282.5</v>
      </c>
      <c r="I120" s="52" t="s">
        <v>388</v>
      </c>
      <c r="J120" s="53" t="s">
        <v>389</v>
      </c>
      <c r="K120" s="52">
        <v>-19282.5</v>
      </c>
      <c r="L120" s="52" t="s">
        <v>384</v>
      </c>
      <c r="M120" s="53" t="s">
        <v>97</v>
      </c>
      <c r="N120" s="53"/>
      <c r="O120" s="54" t="s">
        <v>98</v>
      </c>
      <c r="P120" s="54" t="s">
        <v>99</v>
      </c>
    </row>
    <row r="121" spans="1:16" ht="12.75" customHeight="1" thickBot="1" x14ac:dyDescent="0.25">
      <c r="A121" s="13" t="str">
        <f t="shared" si="18"/>
        <v> VB 7.72 </v>
      </c>
      <c r="B121" s="8" t="str">
        <f t="shared" si="19"/>
        <v>I</v>
      </c>
      <c r="C121" s="13">
        <f t="shared" si="20"/>
        <v>27089.826000000001</v>
      </c>
      <c r="D121" s="12" t="str">
        <f t="shared" si="21"/>
        <v>vis</v>
      </c>
      <c r="E121" s="51">
        <f>VLOOKUP(C121,Active!C$21:E$972,3,FALSE)</f>
        <v>-10283.039600493017</v>
      </c>
      <c r="F121" s="8" t="s">
        <v>91</v>
      </c>
      <c r="G121" s="12" t="str">
        <f t="shared" si="22"/>
        <v>27089.826</v>
      </c>
      <c r="H121" s="13">
        <f t="shared" si="23"/>
        <v>-19262</v>
      </c>
      <c r="I121" s="52" t="s">
        <v>390</v>
      </c>
      <c r="J121" s="53" t="s">
        <v>391</v>
      </c>
      <c r="K121" s="52">
        <v>-19262</v>
      </c>
      <c r="L121" s="52" t="s">
        <v>331</v>
      </c>
      <c r="M121" s="53" t="s">
        <v>97</v>
      </c>
      <c r="N121" s="53"/>
      <c r="O121" s="54" t="s">
        <v>98</v>
      </c>
      <c r="P121" s="54" t="s">
        <v>99</v>
      </c>
    </row>
    <row r="122" spans="1:16" ht="12.75" customHeight="1" thickBot="1" x14ac:dyDescent="0.25">
      <c r="A122" s="13" t="str">
        <f t="shared" si="18"/>
        <v> AN 286.135 </v>
      </c>
      <c r="B122" s="8" t="str">
        <f t="shared" si="19"/>
        <v>I</v>
      </c>
      <c r="C122" s="13">
        <f t="shared" si="20"/>
        <v>27133.373</v>
      </c>
      <c r="D122" s="12" t="str">
        <f t="shared" si="21"/>
        <v>vis</v>
      </c>
      <c r="E122" s="51">
        <f>VLOOKUP(C122,Active!C$21:E$972,3,FALSE)</f>
        <v>-10250.030093403255</v>
      </c>
      <c r="F122" s="8" t="s">
        <v>91</v>
      </c>
      <c r="G122" s="12" t="str">
        <f t="shared" si="22"/>
        <v>27133.373</v>
      </c>
      <c r="H122" s="13">
        <f t="shared" si="23"/>
        <v>-19229</v>
      </c>
      <c r="I122" s="52" t="s">
        <v>392</v>
      </c>
      <c r="J122" s="53" t="s">
        <v>393</v>
      </c>
      <c r="K122" s="52">
        <v>-19229</v>
      </c>
      <c r="L122" s="52" t="s">
        <v>165</v>
      </c>
      <c r="M122" s="53" t="s">
        <v>97</v>
      </c>
      <c r="N122" s="53"/>
      <c r="O122" s="54" t="s">
        <v>350</v>
      </c>
      <c r="P122" s="54" t="s">
        <v>351</v>
      </c>
    </row>
    <row r="123" spans="1:16" ht="12.75" customHeight="1" thickBot="1" x14ac:dyDescent="0.25">
      <c r="A123" s="13" t="str">
        <f t="shared" si="18"/>
        <v> VB 7.72 </v>
      </c>
      <c r="B123" s="8" t="str">
        <f t="shared" si="19"/>
        <v>I</v>
      </c>
      <c r="C123" s="13">
        <f t="shared" si="20"/>
        <v>27477.796999999999</v>
      </c>
      <c r="D123" s="12" t="str">
        <f t="shared" si="21"/>
        <v>vis</v>
      </c>
      <c r="E123" s="51">
        <f>VLOOKUP(C123,Active!C$21:E$972,3,FALSE)</f>
        <v>-9988.9497326462661</v>
      </c>
      <c r="F123" s="8" t="s">
        <v>91</v>
      </c>
      <c r="G123" s="12" t="str">
        <f t="shared" si="22"/>
        <v>27477.797</v>
      </c>
      <c r="H123" s="13">
        <f t="shared" si="23"/>
        <v>-18968</v>
      </c>
      <c r="I123" s="52" t="s">
        <v>394</v>
      </c>
      <c r="J123" s="53" t="s">
        <v>395</v>
      </c>
      <c r="K123" s="52">
        <v>-18968</v>
      </c>
      <c r="L123" s="52" t="s">
        <v>396</v>
      </c>
      <c r="M123" s="53" t="s">
        <v>97</v>
      </c>
      <c r="N123" s="53"/>
      <c r="O123" s="54" t="s">
        <v>98</v>
      </c>
      <c r="P123" s="54" t="s">
        <v>99</v>
      </c>
    </row>
    <row r="124" spans="1:16" ht="12.75" customHeight="1" thickBot="1" x14ac:dyDescent="0.25">
      <c r="A124" s="13" t="str">
        <f t="shared" si="18"/>
        <v> VB 7.72 </v>
      </c>
      <c r="B124" s="8" t="str">
        <f t="shared" si="19"/>
        <v>II</v>
      </c>
      <c r="C124" s="13">
        <f t="shared" si="20"/>
        <v>27487.690999999999</v>
      </c>
      <c r="D124" s="12" t="str">
        <f t="shared" si="21"/>
        <v>vis</v>
      </c>
      <c r="E124" s="51">
        <f>VLOOKUP(C124,Active!C$21:E$972,3,FALSE)</f>
        <v>-9981.4498804602117</v>
      </c>
      <c r="F124" s="8" t="s">
        <v>91</v>
      </c>
      <c r="G124" s="12" t="str">
        <f t="shared" si="22"/>
        <v>27487.691</v>
      </c>
      <c r="H124" s="13">
        <f t="shared" si="23"/>
        <v>-18960.5</v>
      </c>
      <c r="I124" s="52" t="s">
        <v>397</v>
      </c>
      <c r="J124" s="53" t="s">
        <v>398</v>
      </c>
      <c r="K124" s="52">
        <v>-18960.5</v>
      </c>
      <c r="L124" s="52" t="s">
        <v>396</v>
      </c>
      <c r="M124" s="53" t="s">
        <v>97</v>
      </c>
      <c r="N124" s="53"/>
      <c r="O124" s="54" t="s">
        <v>98</v>
      </c>
      <c r="P124" s="54" t="s">
        <v>99</v>
      </c>
    </row>
    <row r="125" spans="1:16" ht="12.75" customHeight="1" thickBot="1" x14ac:dyDescent="0.25">
      <c r="A125" s="13" t="str">
        <f t="shared" si="18"/>
        <v> AN 286.135 </v>
      </c>
      <c r="B125" s="8" t="str">
        <f t="shared" si="19"/>
        <v>II</v>
      </c>
      <c r="C125" s="13">
        <f t="shared" si="20"/>
        <v>27544.387999999999</v>
      </c>
      <c r="D125" s="12" t="str">
        <f t="shared" si="21"/>
        <v>vis</v>
      </c>
      <c r="E125" s="51">
        <f>VLOOKUP(C125,Active!C$21:E$972,3,FALSE)</f>
        <v>-9938.4724073054986</v>
      </c>
      <c r="F125" s="8" t="s">
        <v>91</v>
      </c>
      <c r="G125" s="12" t="str">
        <f t="shared" si="22"/>
        <v>27544.388</v>
      </c>
      <c r="H125" s="13">
        <f t="shared" si="23"/>
        <v>-18917.5</v>
      </c>
      <c r="I125" s="52" t="s">
        <v>399</v>
      </c>
      <c r="J125" s="53" t="s">
        <v>400</v>
      </c>
      <c r="K125" s="52">
        <v>-18917.5</v>
      </c>
      <c r="L125" s="52" t="s">
        <v>196</v>
      </c>
      <c r="M125" s="53" t="s">
        <v>97</v>
      </c>
      <c r="N125" s="53"/>
      <c r="O125" s="54" t="s">
        <v>350</v>
      </c>
      <c r="P125" s="54" t="s">
        <v>351</v>
      </c>
    </row>
    <row r="126" spans="1:16" ht="12.75" customHeight="1" thickBot="1" x14ac:dyDescent="0.25">
      <c r="A126" s="13" t="str">
        <f t="shared" si="18"/>
        <v> AN 286.135 </v>
      </c>
      <c r="B126" s="8" t="str">
        <f t="shared" si="19"/>
        <v>II</v>
      </c>
      <c r="C126" s="13">
        <f t="shared" si="20"/>
        <v>27569.441999999999</v>
      </c>
      <c r="D126" s="12" t="str">
        <f t="shared" si="21"/>
        <v>vis</v>
      </c>
      <c r="E126" s="51">
        <f>VLOOKUP(C126,Active!C$21:E$972,3,FALSE)</f>
        <v>-9919.4809683860094</v>
      </c>
      <c r="F126" s="8" t="s">
        <v>91</v>
      </c>
      <c r="G126" s="12" t="str">
        <f t="shared" si="22"/>
        <v>27569.442</v>
      </c>
      <c r="H126" s="13">
        <f t="shared" si="23"/>
        <v>-18898.5</v>
      </c>
      <c r="I126" s="52" t="s">
        <v>401</v>
      </c>
      <c r="J126" s="53" t="s">
        <v>402</v>
      </c>
      <c r="K126" s="52">
        <v>-18898.5</v>
      </c>
      <c r="L126" s="52" t="s">
        <v>138</v>
      </c>
      <c r="M126" s="53" t="s">
        <v>97</v>
      </c>
      <c r="N126" s="53"/>
      <c r="O126" s="54" t="s">
        <v>350</v>
      </c>
      <c r="P126" s="54" t="s">
        <v>351</v>
      </c>
    </row>
    <row r="127" spans="1:16" ht="12.75" customHeight="1" thickBot="1" x14ac:dyDescent="0.25">
      <c r="A127" s="13" t="str">
        <f t="shared" si="18"/>
        <v> VB 7.72 </v>
      </c>
      <c r="B127" s="8" t="str">
        <f t="shared" si="19"/>
        <v>II</v>
      </c>
      <c r="C127" s="13">
        <f t="shared" si="20"/>
        <v>27740.851999999999</v>
      </c>
      <c r="D127" s="12" t="str">
        <f t="shared" si="21"/>
        <v>vis</v>
      </c>
      <c r="E127" s="51">
        <f>VLOOKUP(C127,Active!C$21:E$972,3,FALSE)</f>
        <v>-9789.548720234443</v>
      </c>
      <c r="F127" s="8" t="s">
        <v>91</v>
      </c>
      <c r="G127" s="12" t="str">
        <f t="shared" si="22"/>
        <v>27740.852</v>
      </c>
      <c r="H127" s="13">
        <f t="shared" si="23"/>
        <v>-18768.5</v>
      </c>
      <c r="I127" s="52" t="s">
        <v>403</v>
      </c>
      <c r="J127" s="53" t="s">
        <v>404</v>
      </c>
      <c r="K127" s="52">
        <v>-18768.5</v>
      </c>
      <c r="L127" s="52" t="s">
        <v>405</v>
      </c>
      <c r="M127" s="53" t="s">
        <v>97</v>
      </c>
      <c r="N127" s="53"/>
      <c r="O127" s="54" t="s">
        <v>98</v>
      </c>
      <c r="P127" s="54" t="s">
        <v>99</v>
      </c>
    </row>
    <row r="128" spans="1:16" ht="12.75" customHeight="1" thickBot="1" x14ac:dyDescent="0.25">
      <c r="A128" s="13" t="str">
        <f t="shared" si="18"/>
        <v> AN 286.135 </v>
      </c>
      <c r="B128" s="8" t="str">
        <f t="shared" si="19"/>
        <v>II</v>
      </c>
      <c r="C128" s="13">
        <f t="shared" si="20"/>
        <v>28069.348000000002</v>
      </c>
      <c r="D128" s="12" t="str">
        <f t="shared" si="21"/>
        <v>vis</v>
      </c>
      <c r="E128" s="51">
        <f>VLOOKUP(C128,Active!C$21:E$972,3,FALSE)</f>
        <v>-9540.5421057498861</v>
      </c>
      <c r="F128" s="8" t="s">
        <v>91</v>
      </c>
      <c r="G128" s="12" t="str">
        <f t="shared" si="22"/>
        <v>28069.348</v>
      </c>
      <c r="H128" s="13">
        <f t="shared" si="23"/>
        <v>-18519.5</v>
      </c>
      <c r="I128" s="52" t="s">
        <v>406</v>
      </c>
      <c r="J128" s="53" t="s">
        <v>407</v>
      </c>
      <c r="K128" s="52">
        <v>-18519.5</v>
      </c>
      <c r="L128" s="52" t="s">
        <v>408</v>
      </c>
      <c r="M128" s="53" t="s">
        <v>97</v>
      </c>
      <c r="N128" s="53"/>
      <c r="O128" s="54" t="s">
        <v>350</v>
      </c>
      <c r="P128" s="54" t="s">
        <v>351</v>
      </c>
    </row>
    <row r="129" spans="1:16" ht="12.75" customHeight="1" thickBot="1" x14ac:dyDescent="0.25">
      <c r="A129" s="13" t="str">
        <f t="shared" si="18"/>
        <v> VB 7.72 </v>
      </c>
      <c r="B129" s="8" t="str">
        <f t="shared" si="19"/>
        <v>II</v>
      </c>
      <c r="C129" s="13">
        <f t="shared" si="20"/>
        <v>28161.839</v>
      </c>
      <c r="D129" s="12" t="str">
        <f t="shared" si="21"/>
        <v>vis</v>
      </c>
      <c r="E129" s="51">
        <f>VLOOKUP(C129,Active!C$21:E$972,3,FALSE)</f>
        <v>-9470.4320563724505</v>
      </c>
      <c r="F129" s="8" t="s">
        <v>91</v>
      </c>
      <c r="G129" s="12" t="str">
        <f t="shared" si="22"/>
        <v>28161.839</v>
      </c>
      <c r="H129" s="13">
        <f t="shared" si="23"/>
        <v>-18449.5</v>
      </c>
      <c r="I129" s="52" t="s">
        <v>409</v>
      </c>
      <c r="J129" s="53" t="s">
        <v>410</v>
      </c>
      <c r="K129" s="52">
        <v>-18449.5</v>
      </c>
      <c r="L129" s="52" t="s">
        <v>411</v>
      </c>
      <c r="M129" s="53" t="s">
        <v>97</v>
      </c>
      <c r="N129" s="53"/>
      <c r="O129" s="54" t="s">
        <v>98</v>
      </c>
      <c r="P129" s="54" t="s">
        <v>99</v>
      </c>
    </row>
    <row r="130" spans="1:16" ht="12.75" customHeight="1" thickBot="1" x14ac:dyDescent="0.25">
      <c r="A130" s="13" t="str">
        <f t="shared" si="18"/>
        <v> AN 286.135 </v>
      </c>
      <c r="B130" s="8" t="str">
        <f t="shared" si="19"/>
        <v>I</v>
      </c>
      <c r="C130" s="13">
        <f t="shared" si="20"/>
        <v>28253.402999999998</v>
      </c>
      <c r="D130" s="12" t="str">
        <f t="shared" si="21"/>
        <v>vis</v>
      </c>
      <c r="E130" s="51">
        <f>VLOOKUP(C130,Active!C$21:E$972,3,FALSE)</f>
        <v>-9401.024691751074</v>
      </c>
      <c r="F130" s="8" t="s">
        <v>91</v>
      </c>
      <c r="G130" s="12" t="str">
        <f t="shared" si="22"/>
        <v>28253.403</v>
      </c>
      <c r="H130" s="13">
        <f t="shared" si="23"/>
        <v>-18380</v>
      </c>
      <c r="I130" s="52" t="s">
        <v>412</v>
      </c>
      <c r="J130" s="53" t="s">
        <v>413</v>
      </c>
      <c r="K130" s="52">
        <v>-18380</v>
      </c>
      <c r="L130" s="52" t="s">
        <v>93</v>
      </c>
      <c r="M130" s="53" t="s">
        <v>97</v>
      </c>
      <c r="N130" s="53"/>
      <c r="O130" s="54" t="s">
        <v>350</v>
      </c>
      <c r="P130" s="54" t="s">
        <v>351</v>
      </c>
    </row>
    <row r="131" spans="1:16" ht="12.75" customHeight="1" thickBot="1" x14ac:dyDescent="0.25">
      <c r="A131" s="13" t="str">
        <f t="shared" si="18"/>
        <v> AN 286.135 </v>
      </c>
      <c r="B131" s="8" t="str">
        <f t="shared" si="19"/>
        <v>II</v>
      </c>
      <c r="C131" s="13">
        <f t="shared" si="20"/>
        <v>28309.455000000002</v>
      </c>
      <c r="D131" s="12" t="str">
        <f t="shared" si="21"/>
        <v>vis</v>
      </c>
      <c r="E131" s="51">
        <f>VLOOKUP(C131,Active!C$21:E$972,3,FALSE)</f>
        <v>-9358.5361416466931</v>
      </c>
      <c r="F131" s="8" t="s">
        <v>91</v>
      </c>
      <c r="G131" s="12" t="str">
        <f t="shared" si="22"/>
        <v>28309.455</v>
      </c>
      <c r="H131" s="13">
        <f t="shared" si="23"/>
        <v>-18337.5</v>
      </c>
      <c r="I131" s="52" t="s">
        <v>414</v>
      </c>
      <c r="J131" s="53" t="s">
        <v>415</v>
      </c>
      <c r="K131" s="52">
        <v>-18337.5</v>
      </c>
      <c r="L131" s="52" t="s">
        <v>365</v>
      </c>
      <c r="M131" s="53" t="s">
        <v>97</v>
      </c>
      <c r="N131" s="53"/>
      <c r="O131" s="54" t="s">
        <v>350</v>
      </c>
      <c r="P131" s="54" t="s">
        <v>351</v>
      </c>
    </row>
    <row r="132" spans="1:16" ht="12.75" customHeight="1" thickBot="1" x14ac:dyDescent="0.25">
      <c r="A132" s="13" t="str">
        <f t="shared" si="18"/>
        <v> AN 286.135 </v>
      </c>
      <c r="B132" s="8" t="str">
        <f t="shared" si="19"/>
        <v>I</v>
      </c>
      <c r="C132" s="13">
        <f t="shared" si="20"/>
        <v>28423.557000000001</v>
      </c>
      <c r="D132" s="12" t="str">
        <f t="shared" si="21"/>
        <v>vis</v>
      </c>
      <c r="E132" s="51">
        <f>VLOOKUP(C132,Active!C$21:E$972,3,FALSE)</f>
        <v>-9272.0445170122493</v>
      </c>
      <c r="F132" s="8" t="s">
        <v>91</v>
      </c>
      <c r="G132" s="12" t="str">
        <f t="shared" si="22"/>
        <v>28423.557</v>
      </c>
      <c r="H132" s="13">
        <f t="shared" si="23"/>
        <v>-18251</v>
      </c>
      <c r="I132" s="52" t="s">
        <v>416</v>
      </c>
      <c r="J132" s="53" t="s">
        <v>417</v>
      </c>
      <c r="K132" s="52">
        <v>-18251</v>
      </c>
      <c r="L132" s="52" t="s">
        <v>275</v>
      </c>
      <c r="M132" s="53" t="s">
        <v>97</v>
      </c>
      <c r="N132" s="53"/>
      <c r="O132" s="54" t="s">
        <v>350</v>
      </c>
      <c r="P132" s="54" t="s">
        <v>351</v>
      </c>
    </row>
    <row r="133" spans="1:16" ht="12.75" customHeight="1" thickBot="1" x14ac:dyDescent="0.25">
      <c r="A133" s="13" t="str">
        <f t="shared" si="18"/>
        <v> AN 286.135 </v>
      </c>
      <c r="B133" s="8" t="str">
        <f t="shared" si="19"/>
        <v>II</v>
      </c>
      <c r="C133" s="13">
        <f t="shared" si="20"/>
        <v>28425.572</v>
      </c>
      <c r="D133" s="12" t="str">
        <f t="shared" si="21"/>
        <v>vis</v>
      </c>
      <c r="E133" s="51">
        <f>VLOOKUP(C133,Active!C$21:E$972,3,FALSE)</f>
        <v>-9270.5171062426016</v>
      </c>
      <c r="F133" s="8" t="s">
        <v>91</v>
      </c>
      <c r="G133" s="12" t="str">
        <f t="shared" si="22"/>
        <v>28425.572</v>
      </c>
      <c r="H133" s="13">
        <f t="shared" si="23"/>
        <v>-18249.5</v>
      </c>
      <c r="I133" s="52" t="s">
        <v>418</v>
      </c>
      <c r="J133" s="53" t="s">
        <v>419</v>
      </c>
      <c r="K133" s="52">
        <v>-18249.5</v>
      </c>
      <c r="L133" s="52" t="s">
        <v>349</v>
      </c>
      <c r="M133" s="53" t="s">
        <v>97</v>
      </c>
      <c r="N133" s="53"/>
      <c r="O133" s="54" t="s">
        <v>350</v>
      </c>
      <c r="P133" s="54" t="s">
        <v>351</v>
      </c>
    </row>
    <row r="134" spans="1:16" ht="12.75" customHeight="1" thickBot="1" x14ac:dyDescent="0.25">
      <c r="A134" s="13" t="str">
        <f t="shared" si="18"/>
        <v> VB 7.72 </v>
      </c>
      <c r="B134" s="8" t="str">
        <f t="shared" si="19"/>
        <v>II</v>
      </c>
      <c r="C134" s="13">
        <f t="shared" si="20"/>
        <v>28599.642</v>
      </c>
      <c r="D134" s="12" t="str">
        <f t="shared" si="21"/>
        <v>vis</v>
      </c>
      <c r="E134" s="51">
        <f>VLOOKUP(C134,Active!C$21:E$972,3,FALSE)</f>
        <v>-9138.5685242710515</v>
      </c>
      <c r="F134" s="8" t="s">
        <v>91</v>
      </c>
      <c r="G134" s="12" t="str">
        <f t="shared" si="22"/>
        <v>28599.642</v>
      </c>
      <c r="H134" s="13">
        <f t="shared" si="23"/>
        <v>-18117.5</v>
      </c>
      <c r="I134" s="52" t="s">
        <v>420</v>
      </c>
      <c r="J134" s="53" t="s">
        <v>421</v>
      </c>
      <c r="K134" s="52">
        <v>-18117.5</v>
      </c>
      <c r="L134" s="52" t="s">
        <v>422</v>
      </c>
      <c r="M134" s="53" t="s">
        <v>97</v>
      </c>
      <c r="N134" s="53"/>
      <c r="O134" s="54" t="s">
        <v>98</v>
      </c>
      <c r="P134" s="54" t="s">
        <v>99</v>
      </c>
    </row>
    <row r="135" spans="1:16" ht="12.75" customHeight="1" thickBot="1" x14ac:dyDescent="0.25">
      <c r="A135" s="13" t="str">
        <f t="shared" si="18"/>
        <v> AN 286.135 </v>
      </c>
      <c r="B135" s="8" t="str">
        <f t="shared" si="19"/>
        <v>I</v>
      </c>
      <c r="C135" s="13">
        <f t="shared" si="20"/>
        <v>28629.378000000001</v>
      </c>
      <c r="D135" s="12" t="str">
        <f t="shared" si="21"/>
        <v>vis</v>
      </c>
      <c r="E135" s="51">
        <f>VLOOKUP(C135,Active!C$21:E$972,3,FALSE)</f>
        <v>-9116.0280346202999</v>
      </c>
      <c r="F135" s="8" t="s">
        <v>91</v>
      </c>
      <c r="G135" s="12" t="str">
        <f t="shared" si="22"/>
        <v>28629.378</v>
      </c>
      <c r="H135" s="13">
        <f t="shared" si="23"/>
        <v>-18095</v>
      </c>
      <c r="I135" s="52" t="s">
        <v>423</v>
      </c>
      <c r="J135" s="53" t="s">
        <v>424</v>
      </c>
      <c r="K135" s="52">
        <v>-18095</v>
      </c>
      <c r="L135" s="52" t="s">
        <v>425</v>
      </c>
      <c r="M135" s="53" t="s">
        <v>97</v>
      </c>
      <c r="N135" s="53"/>
      <c r="O135" s="54" t="s">
        <v>350</v>
      </c>
      <c r="P135" s="54" t="s">
        <v>351</v>
      </c>
    </row>
    <row r="136" spans="1:16" ht="12.75" customHeight="1" thickBot="1" x14ac:dyDescent="0.25">
      <c r="A136" s="13" t="str">
        <f t="shared" si="18"/>
        <v> AN 286.135 </v>
      </c>
      <c r="B136" s="8" t="str">
        <f t="shared" si="19"/>
        <v>I</v>
      </c>
      <c r="C136" s="13">
        <f t="shared" si="20"/>
        <v>28629.388999999999</v>
      </c>
      <c r="D136" s="12" t="str">
        <f t="shared" si="21"/>
        <v>vis</v>
      </c>
      <c r="E136" s="51">
        <f>VLOOKUP(C136,Active!C$21:E$972,3,FALSE)</f>
        <v>-9116.0196963977378</v>
      </c>
      <c r="F136" s="8" t="s">
        <v>91</v>
      </c>
      <c r="G136" s="12" t="str">
        <f t="shared" si="22"/>
        <v>28629.389</v>
      </c>
      <c r="H136" s="13">
        <f t="shared" si="23"/>
        <v>-18095</v>
      </c>
      <c r="I136" s="52" t="s">
        <v>426</v>
      </c>
      <c r="J136" s="53" t="s">
        <v>427</v>
      </c>
      <c r="K136" s="52">
        <v>-18095</v>
      </c>
      <c r="L136" s="52" t="s">
        <v>337</v>
      </c>
      <c r="M136" s="53" t="s">
        <v>97</v>
      </c>
      <c r="N136" s="53"/>
      <c r="O136" s="54" t="s">
        <v>350</v>
      </c>
      <c r="P136" s="54" t="s">
        <v>351</v>
      </c>
    </row>
    <row r="137" spans="1:16" ht="12.75" customHeight="1" thickBot="1" x14ac:dyDescent="0.25">
      <c r="A137" s="13" t="str">
        <f t="shared" si="18"/>
        <v> AN 286.135 </v>
      </c>
      <c r="B137" s="8" t="str">
        <f t="shared" si="19"/>
        <v>I</v>
      </c>
      <c r="C137" s="13">
        <f t="shared" si="20"/>
        <v>28629.4</v>
      </c>
      <c r="D137" s="12" t="str">
        <f t="shared" si="21"/>
        <v>vis</v>
      </c>
      <c r="E137" s="51">
        <f>VLOOKUP(C137,Active!C$21:E$972,3,FALSE)</f>
        <v>-9116.0113581751721</v>
      </c>
      <c r="F137" s="8" t="s">
        <v>91</v>
      </c>
      <c r="G137" s="12" t="str">
        <f t="shared" si="22"/>
        <v>28629.400</v>
      </c>
      <c r="H137" s="13">
        <f t="shared" si="23"/>
        <v>-18095</v>
      </c>
      <c r="I137" s="52" t="s">
        <v>428</v>
      </c>
      <c r="J137" s="53" t="s">
        <v>429</v>
      </c>
      <c r="K137" s="52">
        <v>-18095</v>
      </c>
      <c r="L137" s="52" t="s">
        <v>430</v>
      </c>
      <c r="M137" s="53" t="s">
        <v>97</v>
      </c>
      <c r="N137" s="53"/>
      <c r="O137" s="54" t="s">
        <v>350</v>
      </c>
      <c r="P137" s="54" t="s">
        <v>351</v>
      </c>
    </row>
    <row r="138" spans="1:16" ht="12.75" customHeight="1" thickBot="1" x14ac:dyDescent="0.25">
      <c r="A138" s="13" t="str">
        <f t="shared" si="18"/>
        <v> AN 286.135 </v>
      </c>
      <c r="B138" s="8" t="str">
        <f t="shared" si="19"/>
        <v>II</v>
      </c>
      <c r="C138" s="13">
        <f t="shared" si="20"/>
        <v>28693.435000000001</v>
      </c>
      <c r="D138" s="12" t="str">
        <f t="shared" si="21"/>
        <v>vis</v>
      </c>
      <c r="E138" s="51">
        <f>VLOOKUP(C138,Active!C$21:E$972,3,FALSE)</f>
        <v>-9067.4715325501475</v>
      </c>
      <c r="F138" s="8" t="s">
        <v>91</v>
      </c>
      <c r="G138" s="12" t="str">
        <f t="shared" si="22"/>
        <v>28693.435</v>
      </c>
      <c r="H138" s="13">
        <f t="shared" si="23"/>
        <v>-18046.5</v>
      </c>
      <c r="I138" s="52" t="s">
        <v>431</v>
      </c>
      <c r="J138" s="53" t="s">
        <v>432</v>
      </c>
      <c r="K138" s="52">
        <v>-18046.5</v>
      </c>
      <c r="L138" s="52" t="s">
        <v>211</v>
      </c>
      <c r="M138" s="53" t="s">
        <v>97</v>
      </c>
      <c r="N138" s="53"/>
      <c r="O138" s="54" t="s">
        <v>350</v>
      </c>
      <c r="P138" s="54" t="s">
        <v>351</v>
      </c>
    </row>
    <row r="139" spans="1:16" ht="12.75" customHeight="1" thickBot="1" x14ac:dyDescent="0.25">
      <c r="A139" s="13" t="str">
        <f t="shared" ref="A139:A170" si="24">P139</f>
        <v> AN 286.135 </v>
      </c>
      <c r="B139" s="8" t="str">
        <f t="shared" ref="B139:B170" si="25">IF(H139=INT(H139),"I","II")</f>
        <v>I</v>
      </c>
      <c r="C139" s="13">
        <f t="shared" ref="C139:C170" si="26">1*G139</f>
        <v>28782.465</v>
      </c>
      <c r="D139" s="12" t="str">
        <f t="shared" ref="D139:D170" si="27">VLOOKUP(F139,I$1:J$5,2,FALSE)</f>
        <v>vis</v>
      </c>
      <c r="E139" s="51">
        <f>VLOOKUP(C139,Active!C$21:E$972,3,FALSE)</f>
        <v>-8999.9849911993861</v>
      </c>
      <c r="F139" s="8" t="s">
        <v>91</v>
      </c>
      <c r="G139" s="12" t="str">
        <f t="shared" ref="G139:G170" si="28">MID(I139,3,LEN(I139)-3)</f>
        <v>28782.465</v>
      </c>
      <c r="H139" s="13">
        <f t="shared" ref="H139:H170" si="29">1*K139</f>
        <v>-17979</v>
      </c>
      <c r="I139" s="52" t="s">
        <v>433</v>
      </c>
      <c r="J139" s="53" t="s">
        <v>434</v>
      </c>
      <c r="K139" s="52">
        <v>-17979</v>
      </c>
      <c r="L139" s="52" t="s">
        <v>132</v>
      </c>
      <c r="M139" s="53" t="s">
        <v>97</v>
      </c>
      <c r="N139" s="53"/>
      <c r="O139" s="54" t="s">
        <v>350</v>
      </c>
      <c r="P139" s="54" t="s">
        <v>351</v>
      </c>
    </row>
    <row r="140" spans="1:16" ht="12.75" customHeight="1" thickBot="1" x14ac:dyDescent="0.25">
      <c r="A140" s="13" t="str">
        <f t="shared" si="24"/>
        <v> AN 286.135 </v>
      </c>
      <c r="B140" s="8" t="str">
        <f t="shared" si="25"/>
        <v>II</v>
      </c>
      <c r="C140" s="13">
        <f t="shared" si="26"/>
        <v>28784.419000000002</v>
      </c>
      <c r="D140" s="12" t="str">
        <f t="shared" si="27"/>
        <v>vis</v>
      </c>
      <c r="E140" s="51">
        <f>VLOOKUP(C140,Active!C$21:E$972,3,FALSE)</f>
        <v>-8998.5038196639543</v>
      </c>
      <c r="F140" s="8" t="s">
        <v>91</v>
      </c>
      <c r="G140" s="12" t="str">
        <f t="shared" si="28"/>
        <v>28784.419</v>
      </c>
      <c r="H140" s="13">
        <f t="shared" si="29"/>
        <v>-17977.5</v>
      </c>
      <c r="I140" s="52" t="s">
        <v>435</v>
      </c>
      <c r="J140" s="53" t="s">
        <v>436</v>
      </c>
      <c r="K140" s="52">
        <v>-17977.5</v>
      </c>
      <c r="L140" s="52" t="s">
        <v>238</v>
      </c>
      <c r="M140" s="53" t="s">
        <v>97</v>
      </c>
      <c r="N140" s="53"/>
      <c r="O140" s="54" t="s">
        <v>350</v>
      </c>
      <c r="P140" s="54" t="s">
        <v>351</v>
      </c>
    </row>
    <row r="141" spans="1:16" ht="12.75" customHeight="1" thickBot="1" x14ac:dyDescent="0.25">
      <c r="A141" s="13" t="str">
        <f t="shared" si="24"/>
        <v> VB 7.72 </v>
      </c>
      <c r="B141" s="8" t="str">
        <f t="shared" si="25"/>
        <v>II</v>
      </c>
      <c r="C141" s="13">
        <f t="shared" si="26"/>
        <v>28946.757000000001</v>
      </c>
      <c r="D141" s="12" t="str">
        <f t="shared" si="27"/>
        <v>vis</v>
      </c>
      <c r="E141" s="51">
        <f>VLOOKUP(C141,Active!C$21:E$972,3,FALSE)</f>
        <v>-8875.4483310668529</v>
      </c>
      <c r="F141" s="8" t="s">
        <v>91</v>
      </c>
      <c r="G141" s="12" t="str">
        <f t="shared" si="28"/>
        <v>28946.757</v>
      </c>
      <c r="H141" s="13">
        <f t="shared" si="29"/>
        <v>-17854.5</v>
      </c>
      <c r="I141" s="52" t="s">
        <v>437</v>
      </c>
      <c r="J141" s="53" t="s">
        <v>438</v>
      </c>
      <c r="K141" s="52">
        <v>-17854.5</v>
      </c>
      <c r="L141" s="52" t="s">
        <v>235</v>
      </c>
      <c r="M141" s="53" t="s">
        <v>97</v>
      </c>
      <c r="N141" s="53"/>
      <c r="O141" s="54" t="s">
        <v>98</v>
      </c>
      <c r="P141" s="54" t="s">
        <v>99</v>
      </c>
    </row>
    <row r="142" spans="1:16" ht="12.75" customHeight="1" thickBot="1" x14ac:dyDescent="0.25">
      <c r="A142" s="13" t="str">
        <f t="shared" si="24"/>
        <v> VB 7.72 </v>
      </c>
      <c r="B142" s="8" t="str">
        <f t="shared" si="25"/>
        <v>II</v>
      </c>
      <c r="C142" s="13">
        <f t="shared" si="26"/>
        <v>28950.639999999999</v>
      </c>
      <c r="D142" s="12" t="str">
        <f t="shared" si="27"/>
        <v>vis</v>
      </c>
      <c r="E142" s="51">
        <f>VLOOKUP(C142,Active!C$21:E$972,3,FALSE)</f>
        <v>-8872.5049385018192</v>
      </c>
      <c r="F142" s="8" t="s">
        <v>91</v>
      </c>
      <c r="G142" s="12" t="str">
        <f t="shared" si="28"/>
        <v>28950.640</v>
      </c>
      <c r="H142" s="13">
        <f t="shared" si="29"/>
        <v>-17851.5</v>
      </c>
      <c r="I142" s="52" t="s">
        <v>439</v>
      </c>
      <c r="J142" s="53" t="s">
        <v>440</v>
      </c>
      <c r="K142" s="52">
        <v>-17851.5</v>
      </c>
      <c r="L142" s="52" t="s">
        <v>441</v>
      </c>
      <c r="M142" s="53" t="s">
        <v>97</v>
      </c>
      <c r="N142" s="53"/>
      <c r="O142" s="54" t="s">
        <v>98</v>
      </c>
      <c r="P142" s="54" t="s">
        <v>99</v>
      </c>
    </row>
    <row r="143" spans="1:16" ht="12.75" customHeight="1" thickBot="1" x14ac:dyDescent="0.25">
      <c r="A143" s="13" t="str">
        <f t="shared" si="24"/>
        <v> VB 7.72 </v>
      </c>
      <c r="B143" s="8" t="str">
        <f t="shared" si="25"/>
        <v>I</v>
      </c>
      <c r="C143" s="13">
        <f t="shared" si="26"/>
        <v>29022.573</v>
      </c>
      <c r="D143" s="12" t="str">
        <f t="shared" si="27"/>
        <v>vis</v>
      </c>
      <c r="E143" s="51">
        <f>VLOOKUP(C143,Active!C$21:E$972,3,FALSE)</f>
        <v>-8817.9782690759585</v>
      </c>
      <c r="F143" s="8" t="s">
        <v>91</v>
      </c>
      <c r="G143" s="12" t="str">
        <f t="shared" si="28"/>
        <v>29022.573</v>
      </c>
      <c r="H143" s="13">
        <f t="shared" si="29"/>
        <v>-17797</v>
      </c>
      <c r="I143" s="52" t="s">
        <v>442</v>
      </c>
      <c r="J143" s="53" t="s">
        <v>443</v>
      </c>
      <c r="K143" s="52">
        <v>-17797</v>
      </c>
      <c r="L143" s="52" t="s">
        <v>138</v>
      </c>
      <c r="M143" s="53" t="s">
        <v>97</v>
      </c>
      <c r="N143" s="53"/>
      <c r="O143" s="54" t="s">
        <v>98</v>
      </c>
      <c r="P143" s="54" t="s">
        <v>99</v>
      </c>
    </row>
    <row r="144" spans="1:16" ht="12.75" customHeight="1" thickBot="1" x14ac:dyDescent="0.25">
      <c r="A144" s="13" t="str">
        <f t="shared" si="24"/>
        <v> VB 7.72 </v>
      </c>
      <c r="B144" s="8" t="str">
        <f t="shared" si="25"/>
        <v>II</v>
      </c>
      <c r="C144" s="13">
        <f t="shared" si="26"/>
        <v>29203.903999999999</v>
      </c>
      <c r="D144" s="12" t="str">
        <f t="shared" si="27"/>
        <v>vis</v>
      </c>
      <c r="E144" s="51">
        <f>VLOOKUP(C144,Active!C$21:E$972,3,FALSE)</f>
        <v>-8680.5257021920443</v>
      </c>
      <c r="F144" s="8" t="s">
        <v>91</v>
      </c>
      <c r="G144" s="12" t="str">
        <f t="shared" si="28"/>
        <v>29203.904</v>
      </c>
      <c r="H144" s="13">
        <f t="shared" si="29"/>
        <v>-17659.5</v>
      </c>
      <c r="I144" s="52" t="s">
        <v>444</v>
      </c>
      <c r="J144" s="53" t="s">
        <v>445</v>
      </c>
      <c r="K144" s="52">
        <v>-17659.5</v>
      </c>
      <c r="L144" s="52" t="s">
        <v>446</v>
      </c>
      <c r="M144" s="53" t="s">
        <v>97</v>
      </c>
      <c r="N144" s="53"/>
      <c r="O144" s="54" t="s">
        <v>98</v>
      </c>
      <c r="P144" s="54" t="s">
        <v>99</v>
      </c>
    </row>
    <row r="145" spans="1:16" ht="12.75" customHeight="1" thickBot="1" x14ac:dyDescent="0.25">
      <c r="A145" s="13" t="str">
        <f t="shared" si="24"/>
        <v> VB 7.72 </v>
      </c>
      <c r="B145" s="8" t="str">
        <f t="shared" si="25"/>
        <v>I</v>
      </c>
      <c r="C145" s="13">
        <f t="shared" si="26"/>
        <v>29246.887999999999</v>
      </c>
      <c r="D145" s="12" t="str">
        <f t="shared" si="27"/>
        <v>vis</v>
      </c>
      <c r="E145" s="51">
        <f>VLOOKUP(C145,Active!C$21:E$972,3,FALSE)</f>
        <v>-8647.9429604935031</v>
      </c>
      <c r="F145" s="8" t="s">
        <v>91</v>
      </c>
      <c r="G145" s="12" t="str">
        <f t="shared" si="28"/>
        <v>29246.888</v>
      </c>
      <c r="H145" s="13">
        <f t="shared" si="29"/>
        <v>-17627</v>
      </c>
      <c r="I145" s="52" t="s">
        <v>447</v>
      </c>
      <c r="J145" s="53" t="s">
        <v>448</v>
      </c>
      <c r="K145" s="52">
        <v>-17627</v>
      </c>
      <c r="L145" s="52" t="s">
        <v>269</v>
      </c>
      <c r="M145" s="53" t="s">
        <v>97</v>
      </c>
      <c r="N145" s="53"/>
      <c r="O145" s="54" t="s">
        <v>98</v>
      </c>
      <c r="P145" s="54" t="s">
        <v>99</v>
      </c>
    </row>
    <row r="146" spans="1:16" ht="12.75" customHeight="1" thickBot="1" x14ac:dyDescent="0.25">
      <c r="A146" s="13" t="str">
        <f t="shared" si="24"/>
        <v> VB 7.72 </v>
      </c>
      <c r="B146" s="8" t="str">
        <f t="shared" si="25"/>
        <v>I</v>
      </c>
      <c r="C146" s="13">
        <f t="shared" si="26"/>
        <v>29279.735000000001</v>
      </c>
      <c r="D146" s="12" t="str">
        <f t="shared" si="27"/>
        <v>vis</v>
      </c>
      <c r="E146" s="51">
        <f>VLOOKUP(C146,Active!C$21:E$972,3,FALSE)</f>
        <v>-8623.0442698976531</v>
      </c>
      <c r="F146" s="8" t="s">
        <v>91</v>
      </c>
      <c r="G146" s="12" t="str">
        <f t="shared" si="28"/>
        <v>29279.735</v>
      </c>
      <c r="H146" s="13">
        <f t="shared" si="29"/>
        <v>-17602</v>
      </c>
      <c r="I146" s="52" t="s">
        <v>449</v>
      </c>
      <c r="J146" s="53" t="s">
        <v>450</v>
      </c>
      <c r="K146" s="52">
        <v>-17602</v>
      </c>
      <c r="L146" s="52" t="s">
        <v>378</v>
      </c>
      <c r="M146" s="53" t="s">
        <v>97</v>
      </c>
      <c r="N146" s="53"/>
      <c r="O146" s="54" t="s">
        <v>98</v>
      </c>
      <c r="P146" s="54" t="s">
        <v>99</v>
      </c>
    </row>
    <row r="147" spans="1:16" ht="12.75" customHeight="1" thickBot="1" x14ac:dyDescent="0.25">
      <c r="A147" s="13" t="str">
        <f t="shared" si="24"/>
        <v> VB 7.72 </v>
      </c>
      <c r="B147" s="8" t="str">
        <f t="shared" si="25"/>
        <v>II</v>
      </c>
      <c r="C147" s="13">
        <f t="shared" si="26"/>
        <v>29359.561000000002</v>
      </c>
      <c r="D147" s="12" t="str">
        <f t="shared" si="27"/>
        <v>vis</v>
      </c>
      <c r="E147" s="51">
        <f>VLOOKUP(C147,Active!C$21:E$972,3,FALSE)</f>
        <v>-8562.5345467721218</v>
      </c>
      <c r="F147" s="8" t="s">
        <v>91</v>
      </c>
      <c r="G147" s="12" t="str">
        <f t="shared" si="28"/>
        <v>29359.561</v>
      </c>
      <c r="H147" s="13">
        <f t="shared" si="29"/>
        <v>-17541.5</v>
      </c>
      <c r="I147" s="52" t="s">
        <v>451</v>
      </c>
      <c r="J147" s="53" t="s">
        <v>452</v>
      </c>
      <c r="K147" s="52">
        <v>-17541.5</v>
      </c>
      <c r="L147" s="52" t="s">
        <v>365</v>
      </c>
      <c r="M147" s="53" t="s">
        <v>97</v>
      </c>
      <c r="N147" s="53"/>
      <c r="O147" s="54" t="s">
        <v>98</v>
      </c>
      <c r="P147" s="54" t="s">
        <v>99</v>
      </c>
    </row>
    <row r="148" spans="1:16" ht="12.75" customHeight="1" thickBot="1" x14ac:dyDescent="0.25">
      <c r="A148" s="13" t="str">
        <f t="shared" si="24"/>
        <v> VB 7.72 </v>
      </c>
      <c r="B148" s="8" t="str">
        <f t="shared" si="25"/>
        <v>I</v>
      </c>
      <c r="C148" s="13">
        <f t="shared" si="26"/>
        <v>29394.579000000002</v>
      </c>
      <c r="D148" s="12" t="str">
        <f t="shared" si="27"/>
        <v>vis</v>
      </c>
      <c r="E148" s="51">
        <f>VLOOKUP(C148,Active!C$21:E$972,3,FALSE)</f>
        <v>-8535.9901942502656</v>
      </c>
      <c r="F148" s="8" t="s">
        <v>91</v>
      </c>
      <c r="G148" s="12" t="str">
        <f t="shared" si="28"/>
        <v>29394.579</v>
      </c>
      <c r="H148" s="13">
        <f t="shared" si="29"/>
        <v>-17515</v>
      </c>
      <c r="I148" s="52" t="s">
        <v>453</v>
      </c>
      <c r="J148" s="53" t="s">
        <v>454</v>
      </c>
      <c r="K148" s="52">
        <v>-17515</v>
      </c>
      <c r="L148" s="52" t="s">
        <v>455</v>
      </c>
      <c r="M148" s="53" t="s">
        <v>97</v>
      </c>
      <c r="N148" s="53"/>
      <c r="O148" s="54" t="s">
        <v>98</v>
      </c>
      <c r="P148" s="54" t="s">
        <v>99</v>
      </c>
    </row>
    <row r="149" spans="1:16" ht="12.75" customHeight="1" thickBot="1" x14ac:dyDescent="0.25">
      <c r="A149" s="13" t="str">
        <f t="shared" si="24"/>
        <v> VB 7.72 </v>
      </c>
      <c r="B149" s="8" t="str">
        <f t="shared" si="25"/>
        <v>I</v>
      </c>
      <c r="C149" s="13">
        <f t="shared" si="26"/>
        <v>29544.875</v>
      </c>
      <c r="D149" s="12" t="str">
        <f t="shared" si="27"/>
        <v>vis</v>
      </c>
      <c r="E149" s="51">
        <f>VLOOKUP(C149,Active!C$21:E$972,3,FALSE)</f>
        <v>-8422.0627852998659</v>
      </c>
      <c r="F149" s="8" t="s">
        <v>91</v>
      </c>
      <c r="G149" s="12" t="str">
        <f t="shared" si="28"/>
        <v>29544.875</v>
      </c>
      <c r="H149" s="13">
        <f t="shared" si="29"/>
        <v>-17401</v>
      </c>
      <c r="I149" s="52" t="s">
        <v>456</v>
      </c>
      <c r="J149" s="53" t="s">
        <v>457</v>
      </c>
      <c r="K149" s="52">
        <v>-17401</v>
      </c>
      <c r="L149" s="52" t="s">
        <v>458</v>
      </c>
      <c r="M149" s="53" t="s">
        <v>97</v>
      </c>
      <c r="N149" s="53"/>
      <c r="O149" s="54" t="s">
        <v>98</v>
      </c>
      <c r="P149" s="54" t="s">
        <v>99</v>
      </c>
    </row>
    <row r="150" spans="1:16" ht="12.75" customHeight="1" thickBot="1" x14ac:dyDescent="0.25">
      <c r="A150" s="13" t="str">
        <f t="shared" si="24"/>
        <v> VB 7.72 </v>
      </c>
      <c r="B150" s="8" t="str">
        <f t="shared" si="25"/>
        <v>I</v>
      </c>
      <c r="C150" s="13">
        <f t="shared" si="26"/>
        <v>29573.901000000002</v>
      </c>
      <c r="D150" s="12" t="str">
        <f t="shared" si="27"/>
        <v>vis</v>
      </c>
      <c r="E150" s="51">
        <f>VLOOKUP(C150,Active!C$21:E$972,3,FALSE)</f>
        <v>-8400.0604900145991</v>
      </c>
      <c r="F150" s="8" t="s">
        <v>91</v>
      </c>
      <c r="G150" s="12" t="str">
        <f t="shared" si="28"/>
        <v>29573.901</v>
      </c>
      <c r="H150" s="13">
        <f t="shared" si="29"/>
        <v>-17379</v>
      </c>
      <c r="I150" s="52" t="s">
        <v>459</v>
      </c>
      <c r="J150" s="53" t="s">
        <v>460</v>
      </c>
      <c r="K150" s="52">
        <v>-17379</v>
      </c>
      <c r="L150" s="52" t="s">
        <v>461</v>
      </c>
      <c r="M150" s="53" t="s">
        <v>97</v>
      </c>
      <c r="N150" s="53"/>
      <c r="O150" s="54" t="s">
        <v>98</v>
      </c>
      <c r="P150" s="54" t="s">
        <v>99</v>
      </c>
    </row>
    <row r="151" spans="1:16" ht="12.75" customHeight="1" thickBot="1" x14ac:dyDescent="0.25">
      <c r="A151" s="13" t="str">
        <f t="shared" si="24"/>
        <v> AN 286.135 </v>
      </c>
      <c r="B151" s="8" t="str">
        <f t="shared" si="25"/>
        <v>II</v>
      </c>
      <c r="C151" s="13">
        <f t="shared" si="26"/>
        <v>29581.223000000002</v>
      </c>
      <c r="D151" s="12" t="str">
        <f t="shared" si="27"/>
        <v>vis</v>
      </c>
      <c r="E151" s="51">
        <f>VLOOKUP(C151,Active!C$21:E$972,3,FALSE)</f>
        <v>-8394.5102658680171</v>
      </c>
      <c r="F151" s="8" t="s">
        <v>91</v>
      </c>
      <c r="G151" s="12" t="str">
        <f t="shared" si="28"/>
        <v>29581.223</v>
      </c>
      <c r="H151" s="13">
        <f t="shared" si="29"/>
        <v>-17373.5</v>
      </c>
      <c r="I151" s="52" t="s">
        <v>462</v>
      </c>
      <c r="J151" s="53" t="s">
        <v>463</v>
      </c>
      <c r="K151" s="52">
        <v>-17373.5</v>
      </c>
      <c r="L151" s="52" t="s">
        <v>430</v>
      </c>
      <c r="M151" s="53" t="s">
        <v>97</v>
      </c>
      <c r="N151" s="53"/>
      <c r="O151" s="54" t="s">
        <v>350</v>
      </c>
      <c r="P151" s="54" t="s">
        <v>351</v>
      </c>
    </row>
    <row r="152" spans="1:16" ht="12.75" customHeight="1" thickBot="1" x14ac:dyDescent="0.25">
      <c r="A152" s="13" t="str">
        <f t="shared" si="24"/>
        <v> VB 7.72 </v>
      </c>
      <c r="B152" s="8" t="str">
        <f t="shared" si="25"/>
        <v>I</v>
      </c>
      <c r="C152" s="13">
        <f t="shared" si="26"/>
        <v>29585.914000000001</v>
      </c>
      <c r="D152" s="12" t="str">
        <f t="shared" si="27"/>
        <v>vis</v>
      </c>
      <c r="E152" s="51">
        <f>VLOOKUP(C152,Active!C$21:E$972,3,FALSE)</f>
        <v>-8390.954392954658</v>
      </c>
      <c r="F152" s="8" t="s">
        <v>91</v>
      </c>
      <c r="G152" s="12" t="str">
        <f t="shared" si="28"/>
        <v>29585.914</v>
      </c>
      <c r="H152" s="13">
        <f t="shared" si="29"/>
        <v>-17370</v>
      </c>
      <c r="I152" s="52" t="s">
        <v>464</v>
      </c>
      <c r="J152" s="53" t="s">
        <v>465</v>
      </c>
      <c r="K152" s="52">
        <v>-17370</v>
      </c>
      <c r="L152" s="52" t="s">
        <v>466</v>
      </c>
      <c r="M152" s="53" t="s">
        <v>97</v>
      </c>
      <c r="N152" s="53"/>
      <c r="O152" s="54" t="s">
        <v>98</v>
      </c>
      <c r="P152" s="54" t="s">
        <v>99</v>
      </c>
    </row>
    <row r="153" spans="1:16" ht="12.75" customHeight="1" thickBot="1" x14ac:dyDescent="0.25">
      <c r="A153" s="13" t="str">
        <f t="shared" si="24"/>
        <v> VB 7.72 </v>
      </c>
      <c r="B153" s="8" t="str">
        <f t="shared" si="25"/>
        <v>II</v>
      </c>
      <c r="C153" s="13">
        <f t="shared" si="26"/>
        <v>29595.78</v>
      </c>
      <c r="D153" s="12" t="str">
        <f t="shared" si="27"/>
        <v>vis</v>
      </c>
      <c r="E153" s="51">
        <f>VLOOKUP(C153,Active!C$21:E$972,3,FALSE)</f>
        <v>-8383.4757653351298</v>
      </c>
      <c r="F153" s="8" t="s">
        <v>91</v>
      </c>
      <c r="G153" s="12" t="str">
        <f t="shared" si="28"/>
        <v>29595.780</v>
      </c>
      <c r="H153" s="13">
        <f t="shared" si="29"/>
        <v>-17362.5</v>
      </c>
      <c r="I153" s="52" t="s">
        <v>467</v>
      </c>
      <c r="J153" s="53" t="s">
        <v>468</v>
      </c>
      <c r="K153" s="52">
        <v>-17362.5</v>
      </c>
      <c r="L153" s="52" t="s">
        <v>126</v>
      </c>
      <c r="M153" s="53" t="s">
        <v>97</v>
      </c>
      <c r="N153" s="53"/>
      <c r="O153" s="54" t="s">
        <v>98</v>
      </c>
      <c r="P153" s="54" t="s">
        <v>99</v>
      </c>
    </row>
    <row r="154" spans="1:16" ht="12.75" customHeight="1" thickBot="1" x14ac:dyDescent="0.25">
      <c r="A154" s="13" t="str">
        <f t="shared" si="24"/>
        <v> VB 7.72 </v>
      </c>
      <c r="B154" s="8" t="str">
        <f t="shared" si="25"/>
        <v>I</v>
      </c>
      <c r="C154" s="13">
        <f t="shared" si="26"/>
        <v>29606.901000000002</v>
      </c>
      <c r="D154" s="12" t="str">
        <f t="shared" si="27"/>
        <v>vis</v>
      </c>
      <c r="E154" s="51">
        <f>VLOOKUP(C154,Active!C$21:E$972,3,FALSE)</f>
        <v>-8375.0458223230889</v>
      </c>
      <c r="F154" s="8" t="s">
        <v>91</v>
      </c>
      <c r="G154" s="12" t="str">
        <f t="shared" si="28"/>
        <v>29606.901</v>
      </c>
      <c r="H154" s="13">
        <f t="shared" si="29"/>
        <v>-17354</v>
      </c>
      <c r="I154" s="52" t="s">
        <v>469</v>
      </c>
      <c r="J154" s="53" t="s">
        <v>470</v>
      </c>
      <c r="K154" s="52">
        <v>-17354</v>
      </c>
      <c r="L154" s="52" t="s">
        <v>405</v>
      </c>
      <c r="M154" s="53" t="s">
        <v>97</v>
      </c>
      <c r="N154" s="53"/>
      <c r="O154" s="54" t="s">
        <v>98</v>
      </c>
      <c r="P154" s="54" t="s">
        <v>99</v>
      </c>
    </row>
    <row r="155" spans="1:16" ht="12.75" customHeight="1" thickBot="1" x14ac:dyDescent="0.25">
      <c r="A155" s="13" t="str">
        <f t="shared" si="24"/>
        <v> VB 7.72 </v>
      </c>
      <c r="B155" s="8" t="str">
        <f t="shared" si="25"/>
        <v>II</v>
      </c>
      <c r="C155" s="13">
        <f t="shared" si="26"/>
        <v>29616.812999999998</v>
      </c>
      <c r="D155" s="12" t="str">
        <f t="shared" si="27"/>
        <v>vis</v>
      </c>
      <c r="E155" s="51">
        <f>VLOOKUP(C155,Active!C$21:E$972,3,FALSE)</f>
        <v>-8367.5323257728414</v>
      </c>
      <c r="F155" s="8" t="s">
        <v>91</v>
      </c>
      <c r="G155" s="12" t="str">
        <f t="shared" si="28"/>
        <v>29616.813</v>
      </c>
      <c r="H155" s="13">
        <f t="shared" si="29"/>
        <v>-17346.5</v>
      </c>
      <c r="I155" s="52" t="s">
        <v>471</v>
      </c>
      <c r="J155" s="53" t="s">
        <v>472</v>
      </c>
      <c r="K155" s="52">
        <v>-17346.5</v>
      </c>
      <c r="L155" s="52" t="s">
        <v>285</v>
      </c>
      <c r="M155" s="53" t="s">
        <v>97</v>
      </c>
      <c r="N155" s="53"/>
      <c r="O155" s="54" t="s">
        <v>98</v>
      </c>
      <c r="P155" s="54" t="s">
        <v>99</v>
      </c>
    </row>
    <row r="156" spans="1:16" ht="12.75" customHeight="1" thickBot="1" x14ac:dyDescent="0.25">
      <c r="A156" s="13" t="str">
        <f t="shared" si="24"/>
        <v> VB 7.72 </v>
      </c>
      <c r="B156" s="8" t="str">
        <f t="shared" si="25"/>
        <v>II</v>
      </c>
      <c r="C156" s="13">
        <f t="shared" si="26"/>
        <v>29624.717000000001</v>
      </c>
      <c r="D156" s="12" t="str">
        <f t="shared" si="27"/>
        <v>vis</v>
      </c>
      <c r="E156" s="51">
        <f>VLOOKUP(C156,Active!C$21:E$972,3,FALSE)</f>
        <v>-8361.540933850607</v>
      </c>
      <c r="F156" s="8" t="s">
        <v>91</v>
      </c>
      <c r="G156" s="12" t="str">
        <f t="shared" si="28"/>
        <v>29624.717</v>
      </c>
      <c r="H156" s="13">
        <f t="shared" si="29"/>
        <v>-17340.5</v>
      </c>
      <c r="I156" s="52" t="s">
        <v>473</v>
      </c>
      <c r="J156" s="53" t="s">
        <v>474</v>
      </c>
      <c r="K156" s="52">
        <v>-17340.5</v>
      </c>
      <c r="L156" s="52" t="s">
        <v>475</v>
      </c>
      <c r="M156" s="53" t="s">
        <v>97</v>
      </c>
      <c r="N156" s="53"/>
      <c r="O156" s="54" t="s">
        <v>98</v>
      </c>
      <c r="P156" s="54" t="s">
        <v>99</v>
      </c>
    </row>
    <row r="157" spans="1:16" ht="12.75" customHeight="1" thickBot="1" x14ac:dyDescent="0.25">
      <c r="A157" s="13" t="str">
        <f t="shared" si="24"/>
        <v> VB 7.72 </v>
      </c>
      <c r="B157" s="8" t="str">
        <f t="shared" si="25"/>
        <v>II</v>
      </c>
      <c r="C157" s="13">
        <f t="shared" si="26"/>
        <v>29632.691999999999</v>
      </c>
      <c r="D157" s="12" t="str">
        <f t="shared" si="27"/>
        <v>vis</v>
      </c>
      <c r="E157" s="51">
        <f>VLOOKUP(C157,Active!C$21:E$972,3,FALSE)</f>
        <v>-8355.4957224918271</v>
      </c>
      <c r="F157" s="8" t="s">
        <v>91</v>
      </c>
      <c r="G157" s="12" t="str">
        <f t="shared" si="28"/>
        <v>29632.692</v>
      </c>
      <c r="H157" s="13">
        <f t="shared" si="29"/>
        <v>-17334.5</v>
      </c>
      <c r="I157" s="52" t="s">
        <v>476</v>
      </c>
      <c r="J157" s="53" t="s">
        <v>477</v>
      </c>
      <c r="K157" s="52">
        <v>-17334.5</v>
      </c>
      <c r="L157" s="52" t="s">
        <v>261</v>
      </c>
      <c r="M157" s="53" t="s">
        <v>97</v>
      </c>
      <c r="N157" s="53"/>
      <c r="O157" s="54" t="s">
        <v>98</v>
      </c>
      <c r="P157" s="54" t="s">
        <v>99</v>
      </c>
    </row>
    <row r="158" spans="1:16" ht="12.75" customHeight="1" thickBot="1" x14ac:dyDescent="0.25">
      <c r="A158" s="13" t="str">
        <f t="shared" si="24"/>
        <v> VB 7.72 </v>
      </c>
      <c r="B158" s="8" t="str">
        <f t="shared" si="25"/>
        <v>II</v>
      </c>
      <c r="C158" s="13">
        <f t="shared" si="26"/>
        <v>29657.789000000001</v>
      </c>
      <c r="D158" s="12" t="str">
        <f t="shared" si="27"/>
        <v>vis</v>
      </c>
      <c r="E158" s="51">
        <f>VLOOKUP(C158,Active!C$21:E$972,3,FALSE)</f>
        <v>-8336.4716887023151</v>
      </c>
      <c r="F158" s="8" t="s">
        <v>91</v>
      </c>
      <c r="G158" s="12" t="str">
        <f t="shared" si="28"/>
        <v>29657.789</v>
      </c>
      <c r="H158" s="13">
        <f t="shared" si="29"/>
        <v>-17315.5</v>
      </c>
      <c r="I158" s="52" t="s">
        <v>478</v>
      </c>
      <c r="J158" s="53" t="s">
        <v>479</v>
      </c>
      <c r="K158" s="52">
        <v>-17315.5</v>
      </c>
      <c r="L158" s="52" t="s">
        <v>480</v>
      </c>
      <c r="M158" s="53" t="s">
        <v>97</v>
      </c>
      <c r="N158" s="53"/>
      <c r="O158" s="54" t="s">
        <v>98</v>
      </c>
      <c r="P158" s="54" t="s">
        <v>99</v>
      </c>
    </row>
    <row r="159" spans="1:16" ht="12.75" customHeight="1" thickBot="1" x14ac:dyDescent="0.25">
      <c r="A159" s="13" t="str">
        <f t="shared" si="24"/>
        <v> VB 7.72 </v>
      </c>
      <c r="B159" s="8" t="str">
        <f t="shared" si="25"/>
        <v>II</v>
      </c>
      <c r="C159" s="13">
        <f t="shared" si="26"/>
        <v>29665.632000000001</v>
      </c>
      <c r="D159" s="12" t="str">
        <f t="shared" si="27"/>
        <v>vis</v>
      </c>
      <c r="E159" s="51">
        <f>VLOOKUP(C159,Active!C$21:E$972,3,FALSE)</f>
        <v>-8330.5265360142985</v>
      </c>
      <c r="F159" s="8" t="s">
        <v>91</v>
      </c>
      <c r="G159" s="12" t="str">
        <f t="shared" si="28"/>
        <v>29665.632</v>
      </c>
      <c r="H159" s="13">
        <f t="shared" si="29"/>
        <v>-17309.5</v>
      </c>
      <c r="I159" s="52" t="s">
        <v>481</v>
      </c>
      <c r="J159" s="53" t="s">
        <v>482</v>
      </c>
      <c r="K159" s="52">
        <v>-17309.5</v>
      </c>
      <c r="L159" s="52" t="s">
        <v>425</v>
      </c>
      <c r="M159" s="53" t="s">
        <v>97</v>
      </c>
      <c r="N159" s="53"/>
      <c r="O159" s="54" t="s">
        <v>98</v>
      </c>
      <c r="P159" s="54" t="s">
        <v>99</v>
      </c>
    </row>
    <row r="160" spans="1:16" ht="12.75" customHeight="1" thickBot="1" x14ac:dyDescent="0.25">
      <c r="A160" s="13" t="str">
        <f t="shared" si="24"/>
        <v> VB 7.72 </v>
      </c>
      <c r="B160" s="8" t="str">
        <f t="shared" si="25"/>
        <v>II</v>
      </c>
      <c r="C160" s="13">
        <f t="shared" si="26"/>
        <v>29706.626</v>
      </c>
      <c r="D160" s="12" t="str">
        <f t="shared" si="27"/>
        <v>vis</v>
      </c>
      <c r="E160" s="51">
        <f>VLOOKUP(C160,Active!C$21:E$972,3,FALSE)</f>
        <v>-8299.4522545795808</v>
      </c>
      <c r="F160" s="8" t="s">
        <v>91</v>
      </c>
      <c r="G160" s="12" t="str">
        <f t="shared" si="28"/>
        <v>29706.626</v>
      </c>
      <c r="H160" s="13">
        <f t="shared" si="29"/>
        <v>-17278.5</v>
      </c>
      <c r="I160" s="52" t="s">
        <v>483</v>
      </c>
      <c r="J160" s="53" t="s">
        <v>484</v>
      </c>
      <c r="K160" s="52">
        <v>-17278.5</v>
      </c>
      <c r="L160" s="52" t="s">
        <v>205</v>
      </c>
      <c r="M160" s="53" t="s">
        <v>97</v>
      </c>
      <c r="N160" s="53"/>
      <c r="O160" s="54" t="s">
        <v>98</v>
      </c>
      <c r="P160" s="54" t="s">
        <v>99</v>
      </c>
    </row>
    <row r="161" spans="1:16" ht="12.75" customHeight="1" thickBot="1" x14ac:dyDescent="0.25">
      <c r="A161" s="13" t="str">
        <f t="shared" si="24"/>
        <v> VB 7.72 </v>
      </c>
      <c r="B161" s="8" t="str">
        <f t="shared" si="25"/>
        <v>I</v>
      </c>
      <c r="C161" s="13">
        <f t="shared" si="26"/>
        <v>29982.931</v>
      </c>
      <c r="D161" s="12" t="str">
        <f t="shared" si="27"/>
        <v>vis</v>
      </c>
      <c r="E161" s="51">
        <f>VLOOKUP(C161,Active!C$21:E$972,3,FALSE)</f>
        <v>-8090.0074740794989</v>
      </c>
      <c r="F161" s="8" t="s">
        <v>91</v>
      </c>
      <c r="G161" s="12" t="str">
        <f t="shared" si="28"/>
        <v>29982.931</v>
      </c>
      <c r="H161" s="13">
        <f t="shared" si="29"/>
        <v>-17069</v>
      </c>
      <c r="I161" s="52" t="s">
        <v>485</v>
      </c>
      <c r="J161" s="53" t="s">
        <v>486</v>
      </c>
      <c r="K161" s="52">
        <v>-17069</v>
      </c>
      <c r="L161" s="52" t="s">
        <v>487</v>
      </c>
      <c r="M161" s="53" t="s">
        <v>97</v>
      </c>
      <c r="N161" s="53"/>
      <c r="O161" s="54" t="s">
        <v>98</v>
      </c>
      <c r="P161" s="54" t="s">
        <v>99</v>
      </c>
    </row>
    <row r="162" spans="1:16" ht="12.75" customHeight="1" thickBot="1" x14ac:dyDescent="0.25">
      <c r="A162" s="13" t="str">
        <f t="shared" si="24"/>
        <v> VB 7.72 </v>
      </c>
      <c r="B162" s="8" t="str">
        <f t="shared" si="25"/>
        <v>I</v>
      </c>
      <c r="C162" s="13">
        <f t="shared" si="26"/>
        <v>30109.59</v>
      </c>
      <c r="D162" s="12" t="str">
        <f t="shared" si="27"/>
        <v>vis</v>
      </c>
      <c r="E162" s="51">
        <f>VLOOKUP(C162,Active!C$21:E$972,3,FALSE)</f>
        <v>-7993.9973893783181</v>
      </c>
      <c r="F162" s="8" t="s">
        <v>91</v>
      </c>
      <c r="G162" s="12" t="str">
        <f t="shared" si="28"/>
        <v>30109.590</v>
      </c>
      <c r="H162" s="13">
        <f t="shared" si="29"/>
        <v>-16973</v>
      </c>
      <c r="I162" s="52" t="s">
        <v>488</v>
      </c>
      <c r="J162" s="53" t="s">
        <v>489</v>
      </c>
      <c r="K162" s="52">
        <v>-16973</v>
      </c>
      <c r="L162" s="52" t="s">
        <v>490</v>
      </c>
      <c r="M162" s="53" t="s">
        <v>97</v>
      </c>
      <c r="N162" s="53"/>
      <c r="O162" s="54" t="s">
        <v>98</v>
      </c>
      <c r="P162" s="54" t="s">
        <v>99</v>
      </c>
    </row>
    <row r="163" spans="1:16" ht="12.75" customHeight="1" thickBot="1" x14ac:dyDescent="0.25">
      <c r="A163" s="13" t="str">
        <f t="shared" si="24"/>
        <v> VB 7.72 </v>
      </c>
      <c r="B163" s="8" t="str">
        <f t="shared" si="25"/>
        <v>II</v>
      </c>
      <c r="C163" s="13">
        <f t="shared" si="26"/>
        <v>30323.888999999999</v>
      </c>
      <c r="D163" s="12" t="str">
        <f t="shared" si="27"/>
        <v>vis</v>
      </c>
      <c r="E163" s="51">
        <f>VLOOKUP(C163,Active!C$21:E$972,3,FALSE)</f>
        <v>-7831.5544114503518</v>
      </c>
      <c r="F163" s="8" t="s">
        <v>91</v>
      </c>
      <c r="G163" s="12" t="str">
        <f t="shared" si="28"/>
        <v>30323.889</v>
      </c>
      <c r="H163" s="13">
        <f t="shared" si="29"/>
        <v>-16810.5</v>
      </c>
      <c r="I163" s="52" t="s">
        <v>491</v>
      </c>
      <c r="J163" s="53" t="s">
        <v>492</v>
      </c>
      <c r="K163" s="52">
        <v>-16810.5</v>
      </c>
      <c r="L163" s="52" t="s">
        <v>493</v>
      </c>
      <c r="M163" s="53" t="s">
        <v>97</v>
      </c>
      <c r="N163" s="53"/>
      <c r="O163" s="54" t="s">
        <v>98</v>
      </c>
      <c r="P163" s="54" t="s">
        <v>99</v>
      </c>
    </row>
    <row r="164" spans="1:16" ht="12.75" customHeight="1" thickBot="1" x14ac:dyDescent="0.25">
      <c r="A164" s="13" t="str">
        <f t="shared" si="24"/>
        <v> VB 7.72 </v>
      </c>
      <c r="B164" s="8" t="str">
        <f t="shared" si="25"/>
        <v>I</v>
      </c>
      <c r="C164" s="13">
        <f t="shared" si="26"/>
        <v>30382.613000000001</v>
      </c>
      <c r="D164" s="12" t="str">
        <f t="shared" si="27"/>
        <v>vis</v>
      </c>
      <c r="E164" s="51">
        <f>VLOOKUP(C164,Active!C$21:E$972,3,FALSE)</f>
        <v>-7787.0404312831924</v>
      </c>
      <c r="F164" s="8" t="s">
        <v>91</v>
      </c>
      <c r="G164" s="12" t="str">
        <f t="shared" si="28"/>
        <v>30382.613</v>
      </c>
      <c r="H164" s="13">
        <f t="shared" si="29"/>
        <v>-16766</v>
      </c>
      <c r="I164" s="52" t="s">
        <v>494</v>
      </c>
      <c r="J164" s="53" t="s">
        <v>495</v>
      </c>
      <c r="K164" s="52">
        <v>-16766</v>
      </c>
      <c r="L164" s="52" t="s">
        <v>496</v>
      </c>
      <c r="M164" s="53" t="s">
        <v>97</v>
      </c>
      <c r="N164" s="53"/>
      <c r="O164" s="54" t="s">
        <v>98</v>
      </c>
      <c r="P164" s="54" t="s">
        <v>99</v>
      </c>
    </row>
    <row r="165" spans="1:16" ht="12.75" customHeight="1" thickBot="1" x14ac:dyDescent="0.25">
      <c r="A165" s="13" t="str">
        <f t="shared" si="24"/>
        <v> VB 7.72 </v>
      </c>
      <c r="B165" s="8" t="str">
        <f t="shared" si="25"/>
        <v>II</v>
      </c>
      <c r="C165" s="13">
        <f t="shared" si="26"/>
        <v>30393.809000000001</v>
      </c>
      <c r="D165" s="12" t="str">
        <f t="shared" si="27"/>
        <v>vis</v>
      </c>
      <c r="E165" s="51">
        <f>VLOOKUP(C165,Active!C$21:E$972,3,FALSE)</f>
        <v>-7778.5536367536724</v>
      </c>
      <c r="F165" s="8" t="s">
        <v>91</v>
      </c>
      <c r="G165" s="12" t="str">
        <f t="shared" si="28"/>
        <v>30393.809</v>
      </c>
      <c r="H165" s="13">
        <f t="shared" si="29"/>
        <v>-16757.5</v>
      </c>
      <c r="I165" s="52" t="s">
        <v>497</v>
      </c>
      <c r="J165" s="53" t="s">
        <v>498</v>
      </c>
      <c r="K165" s="52">
        <v>-16757.5</v>
      </c>
      <c r="L165" s="52" t="s">
        <v>499</v>
      </c>
      <c r="M165" s="53" t="s">
        <v>97</v>
      </c>
      <c r="N165" s="53"/>
      <c r="O165" s="54" t="s">
        <v>98</v>
      </c>
      <c r="P165" s="54" t="s">
        <v>99</v>
      </c>
    </row>
    <row r="166" spans="1:16" ht="12.75" customHeight="1" thickBot="1" x14ac:dyDescent="0.25">
      <c r="A166" s="13" t="str">
        <f t="shared" si="24"/>
        <v> VB 7.72 </v>
      </c>
      <c r="B166" s="8" t="str">
        <f t="shared" si="25"/>
        <v>II</v>
      </c>
      <c r="C166" s="13">
        <f t="shared" si="26"/>
        <v>30446.614000000001</v>
      </c>
      <c r="D166" s="12" t="str">
        <f t="shared" si="27"/>
        <v>vis</v>
      </c>
      <c r="E166" s="51">
        <f>VLOOKUP(C166,Active!C$21:E$972,3,FALSE)</f>
        <v>-7738.5263783460905</v>
      </c>
      <c r="F166" s="8" t="s">
        <v>91</v>
      </c>
      <c r="G166" s="12" t="str">
        <f t="shared" si="28"/>
        <v>30446.614</v>
      </c>
      <c r="H166" s="13">
        <f t="shared" si="29"/>
        <v>-16717.5</v>
      </c>
      <c r="I166" s="52" t="s">
        <v>500</v>
      </c>
      <c r="J166" s="53" t="s">
        <v>501</v>
      </c>
      <c r="K166" s="52">
        <v>-16717.5</v>
      </c>
      <c r="L166" s="52" t="s">
        <v>502</v>
      </c>
      <c r="M166" s="53" t="s">
        <v>97</v>
      </c>
      <c r="N166" s="53"/>
      <c r="O166" s="54" t="s">
        <v>98</v>
      </c>
      <c r="P166" s="54" t="s">
        <v>99</v>
      </c>
    </row>
    <row r="167" spans="1:16" ht="12.75" customHeight="1" thickBot="1" x14ac:dyDescent="0.25">
      <c r="A167" s="13" t="str">
        <f t="shared" si="24"/>
        <v> VB 7.72 </v>
      </c>
      <c r="B167" s="8" t="str">
        <f t="shared" si="25"/>
        <v>I</v>
      </c>
      <c r="C167" s="13">
        <f t="shared" si="26"/>
        <v>30680.841</v>
      </c>
      <c r="D167" s="12" t="str">
        <f t="shared" si="27"/>
        <v>vis</v>
      </c>
      <c r="E167" s="51">
        <f>VLOOKUP(C167,Active!C$21:E$972,3,FALSE)</f>
        <v>-7560.9775732133849</v>
      </c>
      <c r="F167" s="8" t="s">
        <v>91</v>
      </c>
      <c r="G167" s="12" t="str">
        <f t="shared" si="28"/>
        <v>30680.841</v>
      </c>
      <c r="H167" s="13">
        <f t="shared" si="29"/>
        <v>-16540</v>
      </c>
      <c r="I167" s="52" t="s">
        <v>503</v>
      </c>
      <c r="J167" s="53" t="s">
        <v>504</v>
      </c>
      <c r="K167" s="52">
        <v>-16540</v>
      </c>
      <c r="L167" s="52" t="s">
        <v>505</v>
      </c>
      <c r="M167" s="53" t="s">
        <v>97</v>
      </c>
      <c r="N167" s="53"/>
      <c r="O167" s="54" t="s">
        <v>98</v>
      </c>
      <c r="P167" s="54" t="s">
        <v>99</v>
      </c>
    </row>
    <row r="168" spans="1:16" ht="12.75" customHeight="1" thickBot="1" x14ac:dyDescent="0.25">
      <c r="A168" s="13" t="str">
        <f t="shared" si="24"/>
        <v> VB 7.72 </v>
      </c>
      <c r="B168" s="8" t="str">
        <f t="shared" si="25"/>
        <v>II</v>
      </c>
      <c r="C168" s="13">
        <f t="shared" si="26"/>
        <v>30797.597000000002</v>
      </c>
      <c r="D168" s="12" t="str">
        <f t="shared" si="27"/>
        <v>vis</v>
      </c>
      <c r="E168" s="51">
        <f>VLOOKUP(C168,Active!C$21:E$972,3,FALSE)</f>
        <v>-7472.4741628803558</v>
      </c>
      <c r="F168" s="8" t="s">
        <v>91</v>
      </c>
      <c r="G168" s="12" t="str">
        <f t="shared" si="28"/>
        <v>30797.597</v>
      </c>
      <c r="H168" s="13">
        <f t="shared" si="29"/>
        <v>-16451.5</v>
      </c>
      <c r="I168" s="52" t="s">
        <v>506</v>
      </c>
      <c r="J168" s="53" t="s">
        <v>507</v>
      </c>
      <c r="K168" s="52">
        <v>-16451.5</v>
      </c>
      <c r="L168" s="52" t="s">
        <v>126</v>
      </c>
      <c r="M168" s="53" t="s">
        <v>97</v>
      </c>
      <c r="N168" s="53"/>
      <c r="O168" s="54" t="s">
        <v>98</v>
      </c>
      <c r="P168" s="54" t="s">
        <v>99</v>
      </c>
    </row>
    <row r="169" spans="1:16" ht="12.75" customHeight="1" thickBot="1" x14ac:dyDescent="0.25">
      <c r="A169" s="13" t="str">
        <f t="shared" si="24"/>
        <v> VB 7.72 </v>
      </c>
      <c r="B169" s="8" t="str">
        <f t="shared" si="25"/>
        <v>II</v>
      </c>
      <c r="C169" s="13">
        <f t="shared" si="26"/>
        <v>30826.571</v>
      </c>
      <c r="D169" s="12" t="str">
        <f t="shared" si="27"/>
        <v>vis</v>
      </c>
      <c r="E169" s="51">
        <f>VLOOKUP(C169,Active!C$21:E$972,3,FALSE)</f>
        <v>-7450.5112846472111</v>
      </c>
      <c r="F169" s="8" t="s">
        <v>91</v>
      </c>
      <c r="G169" s="12" t="str">
        <f t="shared" si="28"/>
        <v>30826.571</v>
      </c>
      <c r="H169" s="13">
        <f t="shared" si="29"/>
        <v>-16429.5</v>
      </c>
      <c r="I169" s="52" t="s">
        <v>508</v>
      </c>
      <c r="J169" s="53" t="s">
        <v>509</v>
      </c>
      <c r="K169" s="52">
        <v>-16429.5</v>
      </c>
      <c r="L169" s="52" t="s">
        <v>510</v>
      </c>
      <c r="M169" s="53" t="s">
        <v>97</v>
      </c>
      <c r="N169" s="53"/>
      <c r="O169" s="54" t="s">
        <v>98</v>
      </c>
      <c r="P169" s="54" t="s">
        <v>99</v>
      </c>
    </row>
    <row r="170" spans="1:16" ht="12.75" customHeight="1" thickBot="1" x14ac:dyDescent="0.25">
      <c r="A170" s="13" t="str">
        <f t="shared" si="24"/>
        <v> VB 7.72 </v>
      </c>
      <c r="B170" s="8" t="str">
        <f t="shared" si="25"/>
        <v>I</v>
      </c>
      <c r="C170" s="13">
        <f t="shared" si="26"/>
        <v>31403.845000000001</v>
      </c>
      <c r="D170" s="12" t="str">
        <f t="shared" si="27"/>
        <v>vis</v>
      </c>
      <c r="E170" s="51">
        <f>VLOOKUP(C170,Active!C$21:E$972,3,FALSE)</f>
        <v>-7012.9259126184597</v>
      </c>
      <c r="F170" s="8" t="s">
        <v>91</v>
      </c>
      <c r="G170" s="12" t="str">
        <f t="shared" si="28"/>
        <v>31403.845</v>
      </c>
      <c r="H170" s="13">
        <f t="shared" si="29"/>
        <v>-15992</v>
      </c>
      <c r="I170" s="52" t="s">
        <v>511</v>
      </c>
      <c r="J170" s="53" t="s">
        <v>512</v>
      </c>
      <c r="K170" s="52">
        <v>-15992</v>
      </c>
      <c r="L170" s="52" t="s">
        <v>513</v>
      </c>
      <c r="M170" s="53" t="s">
        <v>97</v>
      </c>
      <c r="N170" s="53"/>
      <c r="O170" s="54" t="s">
        <v>98</v>
      </c>
      <c r="P170" s="54" t="s">
        <v>99</v>
      </c>
    </row>
    <row r="171" spans="1:16" ht="12.75" customHeight="1" thickBot="1" x14ac:dyDescent="0.25">
      <c r="A171" s="13" t="str">
        <f t="shared" ref="A171:A188" si="30">P171</f>
        <v> VB 7.72 </v>
      </c>
      <c r="B171" s="8" t="str">
        <f t="shared" ref="B171:B188" si="31">IF(H171=INT(H171),"I","II")</f>
        <v>II</v>
      </c>
      <c r="C171" s="13">
        <f t="shared" ref="C171:C188" si="32">1*G171</f>
        <v>31492.741000000002</v>
      </c>
      <c r="D171" s="12" t="str">
        <f t="shared" ref="D171:D188" si="33">VLOOKUP(F171,I$1:J$5,2,FALSE)</f>
        <v>vis</v>
      </c>
      <c r="E171" s="51">
        <f>VLOOKUP(C171,Active!C$21:E$972,3,FALSE)</f>
        <v>-6945.5409459789298</v>
      </c>
      <c r="F171" s="8" t="s">
        <v>91</v>
      </c>
      <c r="G171" s="12" t="str">
        <f t="shared" ref="G171:G188" si="34">MID(I171,3,LEN(I171)-3)</f>
        <v>31492.741</v>
      </c>
      <c r="H171" s="13">
        <f t="shared" ref="H171:H188" si="35">1*K171</f>
        <v>-15924.5</v>
      </c>
      <c r="I171" s="52" t="s">
        <v>514</v>
      </c>
      <c r="J171" s="53" t="s">
        <v>515</v>
      </c>
      <c r="K171" s="52">
        <v>-15924.5</v>
      </c>
      <c r="L171" s="52" t="s">
        <v>214</v>
      </c>
      <c r="M171" s="53" t="s">
        <v>97</v>
      </c>
      <c r="N171" s="53"/>
      <c r="O171" s="54" t="s">
        <v>98</v>
      </c>
      <c r="P171" s="54" t="s">
        <v>99</v>
      </c>
    </row>
    <row r="172" spans="1:16" ht="12.75" customHeight="1" thickBot="1" x14ac:dyDescent="0.25">
      <c r="A172" s="13" t="str">
        <f t="shared" si="30"/>
        <v> VB 7.72 </v>
      </c>
      <c r="B172" s="8" t="str">
        <f t="shared" si="31"/>
        <v>II</v>
      </c>
      <c r="C172" s="13">
        <f t="shared" si="32"/>
        <v>31504.665000000001</v>
      </c>
      <c r="D172" s="12" t="str">
        <f t="shared" si="33"/>
        <v>vis</v>
      </c>
      <c r="E172" s="51">
        <f>VLOOKUP(C172,Active!C$21:E$972,3,FALSE)</f>
        <v>-6936.5023127197319</v>
      </c>
      <c r="F172" s="8" t="s">
        <v>91</v>
      </c>
      <c r="G172" s="12" t="str">
        <f t="shared" si="34"/>
        <v>31504.665</v>
      </c>
      <c r="H172" s="13">
        <f t="shared" si="35"/>
        <v>-15915.5</v>
      </c>
      <c r="I172" s="52" t="s">
        <v>516</v>
      </c>
      <c r="J172" s="53" t="s">
        <v>517</v>
      </c>
      <c r="K172" s="52">
        <v>-15915.5</v>
      </c>
      <c r="L172" s="52" t="s">
        <v>518</v>
      </c>
      <c r="M172" s="53" t="s">
        <v>97</v>
      </c>
      <c r="N172" s="53"/>
      <c r="O172" s="54" t="s">
        <v>98</v>
      </c>
      <c r="P172" s="54" t="s">
        <v>99</v>
      </c>
    </row>
    <row r="173" spans="1:16" ht="12.75" customHeight="1" thickBot="1" x14ac:dyDescent="0.25">
      <c r="A173" s="13" t="str">
        <f t="shared" si="30"/>
        <v> VB 7.72 </v>
      </c>
      <c r="B173" s="8" t="str">
        <f t="shared" si="31"/>
        <v>I</v>
      </c>
      <c r="C173" s="13">
        <f t="shared" si="32"/>
        <v>31907.633000000002</v>
      </c>
      <c r="D173" s="12" t="str">
        <f t="shared" si="33"/>
        <v>vis</v>
      </c>
      <c r="E173" s="51">
        <f>VLOOKUP(C173,Active!C$21:E$972,3,FALSE)</f>
        <v>-6631.0444154375364</v>
      </c>
      <c r="F173" s="8" t="s">
        <v>91</v>
      </c>
      <c r="G173" s="12" t="str">
        <f t="shared" si="34"/>
        <v>31907.633</v>
      </c>
      <c r="H173" s="13">
        <f t="shared" si="35"/>
        <v>-15610</v>
      </c>
      <c r="I173" s="52" t="s">
        <v>519</v>
      </c>
      <c r="J173" s="53" t="s">
        <v>520</v>
      </c>
      <c r="K173" s="52">
        <v>-15610</v>
      </c>
      <c r="L173" s="52" t="s">
        <v>521</v>
      </c>
      <c r="M173" s="53" t="s">
        <v>97</v>
      </c>
      <c r="N173" s="53"/>
      <c r="O173" s="54" t="s">
        <v>98</v>
      </c>
      <c r="P173" s="54" t="s">
        <v>99</v>
      </c>
    </row>
    <row r="174" spans="1:16" ht="12.75" customHeight="1" thickBot="1" x14ac:dyDescent="0.25">
      <c r="A174" s="13" t="str">
        <f t="shared" si="30"/>
        <v> VB 7.72 </v>
      </c>
      <c r="B174" s="8" t="str">
        <f t="shared" si="31"/>
        <v>I</v>
      </c>
      <c r="C174" s="13">
        <f t="shared" si="32"/>
        <v>32213.691999999999</v>
      </c>
      <c r="D174" s="12" t="str">
        <f t="shared" si="33"/>
        <v>vis</v>
      </c>
      <c r="E174" s="51">
        <f>VLOOKUP(C174,Active!C$21:E$972,3,FALSE)</f>
        <v>-6399.0455009225125</v>
      </c>
      <c r="F174" s="8" t="s">
        <v>91</v>
      </c>
      <c r="G174" s="12" t="str">
        <f t="shared" si="34"/>
        <v>32213.692</v>
      </c>
      <c r="H174" s="13">
        <f t="shared" si="35"/>
        <v>-15378</v>
      </c>
      <c r="I174" s="52" t="s">
        <v>522</v>
      </c>
      <c r="J174" s="53" t="s">
        <v>523</v>
      </c>
      <c r="K174" s="52">
        <v>-15378</v>
      </c>
      <c r="L174" s="52" t="s">
        <v>524</v>
      </c>
      <c r="M174" s="53" t="s">
        <v>97</v>
      </c>
      <c r="N174" s="53"/>
      <c r="O174" s="54" t="s">
        <v>98</v>
      </c>
      <c r="P174" s="54" t="s">
        <v>99</v>
      </c>
    </row>
    <row r="175" spans="1:16" ht="12.75" customHeight="1" thickBot="1" x14ac:dyDescent="0.25">
      <c r="A175" s="13" t="str">
        <f t="shared" si="30"/>
        <v> VB 7.72 </v>
      </c>
      <c r="B175" s="8" t="str">
        <f t="shared" si="31"/>
        <v>II</v>
      </c>
      <c r="C175" s="13">
        <f t="shared" si="32"/>
        <v>32264.559000000001</v>
      </c>
      <c r="D175" s="12" t="str">
        <f t="shared" si="33"/>
        <v>vis</v>
      </c>
      <c r="E175" s="51">
        <f>VLOOKUP(C175,Active!C$21:E$972,3,FALSE)</f>
        <v>-6360.4872857266309</v>
      </c>
      <c r="F175" s="8" t="s">
        <v>91</v>
      </c>
      <c r="G175" s="12" t="str">
        <f t="shared" si="34"/>
        <v>32264.559</v>
      </c>
      <c r="H175" s="13">
        <f t="shared" si="35"/>
        <v>-15339.5</v>
      </c>
      <c r="I175" s="52" t="s">
        <v>525</v>
      </c>
      <c r="J175" s="53" t="s">
        <v>526</v>
      </c>
      <c r="K175" s="52">
        <v>-15339.5</v>
      </c>
      <c r="L175" s="52" t="s">
        <v>232</v>
      </c>
      <c r="M175" s="53" t="s">
        <v>97</v>
      </c>
      <c r="N175" s="53"/>
      <c r="O175" s="54" t="s">
        <v>98</v>
      </c>
      <c r="P175" s="54" t="s">
        <v>99</v>
      </c>
    </row>
    <row r="176" spans="1:16" ht="12.75" customHeight="1" thickBot="1" x14ac:dyDescent="0.25">
      <c r="A176" s="13" t="str">
        <f t="shared" si="30"/>
        <v> VB 7.72 </v>
      </c>
      <c r="B176" s="8" t="str">
        <f t="shared" si="31"/>
        <v>I</v>
      </c>
      <c r="C176" s="13">
        <f t="shared" si="32"/>
        <v>32511.904999999999</v>
      </c>
      <c r="D176" s="12" t="str">
        <f t="shared" si="33"/>
        <v>vis</v>
      </c>
      <c r="E176" s="51">
        <f>VLOOKUP(C176,Active!C$21:E$972,3,FALSE)</f>
        <v>-6172.9940131562016</v>
      </c>
      <c r="F176" s="8" t="s">
        <v>91</v>
      </c>
      <c r="G176" s="12" t="str">
        <f t="shared" si="34"/>
        <v>32511.905</v>
      </c>
      <c r="H176" s="13">
        <f t="shared" si="35"/>
        <v>-15152</v>
      </c>
      <c r="I176" s="52" t="s">
        <v>527</v>
      </c>
      <c r="J176" s="53" t="s">
        <v>528</v>
      </c>
      <c r="K176" s="52">
        <v>-15152</v>
      </c>
      <c r="L176" s="52" t="s">
        <v>360</v>
      </c>
      <c r="M176" s="53" t="s">
        <v>97</v>
      </c>
      <c r="N176" s="53"/>
      <c r="O176" s="54" t="s">
        <v>98</v>
      </c>
      <c r="P176" s="54" t="s">
        <v>99</v>
      </c>
    </row>
    <row r="177" spans="1:16" ht="12.75" customHeight="1" thickBot="1" x14ac:dyDescent="0.25">
      <c r="A177" s="13" t="str">
        <f t="shared" si="30"/>
        <v> VB 7.72 </v>
      </c>
      <c r="B177" s="8" t="str">
        <f t="shared" si="31"/>
        <v>I</v>
      </c>
      <c r="C177" s="13">
        <f t="shared" si="32"/>
        <v>33006.588000000003</v>
      </c>
      <c r="D177" s="12" t="str">
        <f t="shared" si="33"/>
        <v>vis</v>
      </c>
      <c r="E177" s="51">
        <f>VLOOKUP(C177,Active!C$21:E$972,3,FALSE)</f>
        <v>-5798.0142901974323</v>
      </c>
      <c r="F177" s="8" t="s">
        <v>91</v>
      </c>
      <c r="G177" s="12" t="str">
        <f t="shared" si="34"/>
        <v>33006.588</v>
      </c>
      <c r="H177" s="13">
        <f t="shared" si="35"/>
        <v>-14777</v>
      </c>
      <c r="I177" s="52" t="s">
        <v>529</v>
      </c>
      <c r="J177" s="53" t="s">
        <v>530</v>
      </c>
      <c r="K177" s="52">
        <v>-14777</v>
      </c>
      <c r="L177" s="52" t="s">
        <v>182</v>
      </c>
      <c r="M177" s="53" t="s">
        <v>97</v>
      </c>
      <c r="N177" s="53"/>
      <c r="O177" s="54" t="s">
        <v>98</v>
      </c>
      <c r="P177" s="54" t="s">
        <v>99</v>
      </c>
    </row>
    <row r="178" spans="1:16" ht="12.75" customHeight="1" thickBot="1" x14ac:dyDescent="0.25">
      <c r="A178" s="13" t="str">
        <f t="shared" si="30"/>
        <v> VB 7.72 </v>
      </c>
      <c r="B178" s="8" t="str">
        <f t="shared" si="31"/>
        <v>II</v>
      </c>
      <c r="C178" s="13">
        <f t="shared" si="32"/>
        <v>33752.552000000003</v>
      </c>
      <c r="D178" s="12" t="str">
        <f t="shared" si="33"/>
        <v>vis</v>
      </c>
      <c r="E178" s="51">
        <f>VLOOKUP(C178,Active!C$21:E$972,3,FALSE)</f>
        <v>-5232.5584850510813</v>
      </c>
      <c r="F178" s="8" t="s">
        <v>91</v>
      </c>
      <c r="G178" s="12" t="str">
        <f t="shared" si="34"/>
        <v>33752.552</v>
      </c>
      <c r="H178" s="13">
        <f t="shared" si="35"/>
        <v>-14211.5</v>
      </c>
      <c r="I178" s="52" t="s">
        <v>531</v>
      </c>
      <c r="J178" s="53" t="s">
        <v>532</v>
      </c>
      <c r="K178" s="52">
        <v>-14211.5</v>
      </c>
      <c r="L178" s="52" t="s">
        <v>533</v>
      </c>
      <c r="M178" s="53" t="s">
        <v>97</v>
      </c>
      <c r="N178" s="53"/>
      <c r="O178" s="54" t="s">
        <v>98</v>
      </c>
      <c r="P178" s="54" t="s">
        <v>99</v>
      </c>
    </row>
    <row r="179" spans="1:16" ht="12.75" customHeight="1" thickBot="1" x14ac:dyDescent="0.25">
      <c r="A179" s="13" t="str">
        <f t="shared" si="30"/>
        <v> AN 286.135 </v>
      </c>
      <c r="B179" s="8" t="str">
        <f t="shared" si="31"/>
        <v>II</v>
      </c>
      <c r="C179" s="13">
        <f t="shared" si="32"/>
        <v>36599.464999999997</v>
      </c>
      <c r="D179" s="12" t="str">
        <f t="shared" si="33"/>
        <v>vis</v>
      </c>
      <c r="E179" s="51">
        <f>VLOOKUP(C179,Active!C$21:E$972,3,FALSE)</f>
        <v>-3074.5408292438178</v>
      </c>
      <c r="F179" s="8" t="s">
        <v>91</v>
      </c>
      <c r="G179" s="12" t="str">
        <f t="shared" si="34"/>
        <v>36599.465</v>
      </c>
      <c r="H179" s="13">
        <f t="shared" si="35"/>
        <v>-12053.5</v>
      </c>
      <c r="I179" s="52" t="s">
        <v>534</v>
      </c>
      <c r="J179" s="53" t="s">
        <v>535</v>
      </c>
      <c r="K179" s="52">
        <v>-12053.5</v>
      </c>
      <c r="L179" s="52" t="s">
        <v>241</v>
      </c>
      <c r="M179" s="53" t="s">
        <v>97</v>
      </c>
      <c r="N179" s="53"/>
      <c r="O179" s="54" t="s">
        <v>350</v>
      </c>
      <c r="P179" s="54" t="s">
        <v>351</v>
      </c>
    </row>
    <row r="180" spans="1:16" ht="12.75" customHeight="1" thickBot="1" x14ac:dyDescent="0.25">
      <c r="A180" s="13" t="str">
        <f t="shared" si="30"/>
        <v> AN 286.135 </v>
      </c>
      <c r="B180" s="8" t="str">
        <f t="shared" si="31"/>
        <v>II</v>
      </c>
      <c r="C180" s="13">
        <f t="shared" si="32"/>
        <v>36603.527999999998</v>
      </c>
      <c r="D180" s="12" t="str">
        <f t="shared" si="33"/>
        <v>vis</v>
      </c>
      <c r="E180" s="51">
        <f>VLOOKUP(C180,Active!C$21:E$972,3,FALSE)</f>
        <v>-3071.4609930368283</v>
      </c>
      <c r="F180" s="8" t="s">
        <v>91</v>
      </c>
      <c r="G180" s="12" t="str">
        <f t="shared" si="34"/>
        <v>36603.528</v>
      </c>
      <c r="H180" s="13">
        <f t="shared" si="35"/>
        <v>-12050.5</v>
      </c>
      <c r="I180" s="52" t="s">
        <v>536</v>
      </c>
      <c r="J180" s="53" t="s">
        <v>537</v>
      </c>
      <c r="K180" s="52">
        <v>-12050.5</v>
      </c>
      <c r="L180" s="52" t="s">
        <v>217</v>
      </c>
      <c r="M180" s="53" t="s">
        <v>97</v>
      </c>
      <c r="N180" s="53"/>
      <c r="O180" s="54" t="s">
        <v>350</v>
      </c>
      <c r="P180" s="54" t="s">
        <v>351</v>
      </c>
    </row>
    <row r="181" spans="1:16" ht="12.75" customHeight="1" thickBot="1" x14ac:dyDescent="0.25">
      <c r="A181" s="13" t="str">
        <f t="shared" si="30"/>
        <v> AN 286.135 </v>
      </c>
      <c r="B181" s="8" t="str">
        <f t="shared" si="31"/>
        <v>I</v>
      </c>
      <c r="C181" s="13">
        <f t="shared" si="32"/>
        <v>36605.434000000001</v>
      </c>
      <c r="D181" s="12" t="str">
        <f t="shared" si="33"/>
        <v>vis</v>
      </c>
      <c r="E181" s="51">
        <f>VLOOKUP(C181,Active!C$21:E$972,3,FALSE)</f>
        <v>-3070.0162064725837</v>
      </c>
      <c r="F181" s="8" t="s">
        <v>91</v>
      </c>
      <c r="G181" s="12" t="str">
        <f t="shared" si="34"/>
        <v>36605.434</v>
      </c>
      <c r="H181" s="13">
        <f t="shared" si="35"/>
        <v>-12049</v>
      </c>
      <c r="I181" s="52" t="s">
        <v>538</v>
      </c>
      <c r="J181" s="53" t="s">
        <v>539</v>
      </c>
      <c r="K181" s="52">
        <v>-12049</v>
      </c>
      <c r="L181" s="52" t="s">
        <v>425</v>
      </c>
      <c r="M181" s="53" t="s">
        <v>97</v>
      </c>
      <c r="N181" s="53"/>
      <c r="O181" s="54" t="s">
        <v>350</v>
      </c>
      <c r="P181" s="54" t="s">
        <v>351</v>
      </c>
    </row>
    <row r="182" spans="1:16" ht="12.75" customHeight="1" thickBot="1" x14ac:dyDescent="0.25">
      <c r="A182" s="13" t="str">
        <f t="shared" si="30"/>
        <v> AN 286.135 </v>
      </c>
      <c r="B182" s="8" t="str">
        <f t="shared" si="31"/>
        <v>II</v>
      </c>
      <c r="C182" s="13">
        <f t="shared" si="32"/>
        <v>36607.444000000003</v>
      </c>
      <c r="D182" s="12" t="str">
        <f t="shared" si="33"/>
        <v>vis</v>
      </c>
      <c r="E182" s="51">
        <f>VLOOKUP(C182,Active!C$21:E$972,3,FALSE)</f>
        <v>-3068.4925858040992</v>
      </c>
      <c r="F182" s="8" t="s">
        <v>91</v>
      </c>
      <c r="G182" s="12" t="str">
        <f t="shared" si="34"/>
        <v>36607.444</v>
      </c>
      <c r="H182" s="13">
        <f t="shared" si="35"/>
        <v>-12047.5</v>
      </c>
      <c r="I182" s="52" t="s">
        <v>540</v>
      </c>
      <c r="J182" s="53" t="s">
        <v>541</v>
      </c>
      <c r="K182" s="52">
        <v>-12047.5</v>
      </c>
      <c r="L182" s="52" t="s">
        <v>542</v>
      </c>
      <c r="M182" s="53" t="s">
        <v>97</v>
      </c>
      <c r="N182" s="53"/>
      <c r="O182" s="54" t="s">
        <v>350</v>
      </c>
      <c r="P182" s="54" t="s">
        <v>351</v>
      </c>
    </row>
    <row r="183" spans="1:16" ht="12.75" customHeight="1" thickBot="1" x14ac:dyDescent="0.25">
      <c r="A183" s="13" t="str">
        <f t="shared" si="30"/>
        <v> AN 286.135 </v>
      </c>
      <c r="B183" s="8" t="str">
        <f t="shared" si="31"/>
        <v>I</v>
      </c>
      <c r="C183" s="13">
        <f t="shared" si="32"/>
        <v>37312.57</v>
      </c>
      <c r="D183" s="12" t="str">
        <f t="shared" si="33"/>
        <v>vis</v>
      </c>
      <c r="E183" s="51">
        <f>VLOOKUP(C183,Active!C$21:E$972,3,FALSE)</f>
        <v>-2533.9928109361108</v>
      </c>
      <c r="F183" s="8" t="s">
        <v>91</v>
      </c>
      <c r="G183" s="12" t="str">
        <f t="shared" si="34"/>
        <v>37312.570</v>
      </c>
      <c r="H183" s="13">
        <f t="shared" si="35"/>
        <v>-11513</v>
      </c>
      <c r="I183" s="52" t="s">
        <v>543</v>
      </c>
      <c r="J183" s="53" t="s">
        <v>544</v>
      </c>
      <c r="K183" s="52">
        <v>-11513</v>
      </c>
      <c r="L183" s="52" t="s">
        <v>114</v>
      </c>
      <c r="M183" s="53" t="s">
        <v>97</v>
      </c>
      <c r="N183" s="53"/>
      <c r="O183" s="54" t="s">
        <v>350</v>
      </c>
      <c r="P183" s="54" t="s">
        <v>351</v>
      </c>
    </row>
    <row r="184" spans="1:16" ht="12.75" customHeight="1" thickBot="1" x14ac:dyDescent="0.25">
      <c r="A184" s="13" t="str">
        <f t="shared" si="30"/>
        <v> AN 286.135 </v>
      </c>
      <c r="B184" s="8" t="str">
        <f t="shared" si="31"/>
        <v>I</v>
      </c>
      <c r="C184" s="13">
        <f t="shared" si="32"/>
        <v>37316.53</v>
      </c>
      <c r="D184" s="12" t="str">
        <f t="shared" si="33"/>
        <v>vis</v>
      </c>
      <c r="E184" s="51">
        <f>VLOOKUP(C184,Active!C$21:E$972,3,FALSE)</f>
        <v>-2530.9910508131302</v>
      </c>
      <c r="F184" s="8" t="s">
        <v>91</v>
      </c>
      <c r="G184" s="12" t="str">
        <f t="shared" si="34"/>
        <v>37316.530</v>
      </c>
      <c r="H184" s="13">
        <f t="shared" si="35"/>
        <v>-11510</v>
      </c>
      <c r="I184" s="52" t="s">
        <v>545</v>
      </c>
      <c r="J184" s="53" t="s">
        <v>546</v>
      </c>
      <c r="K184" s="52">
        <v>-11510</v>
      </c>
      <c r="L184" s="52" t="s">
        <v>542</v>
      </c>
      <c r="M184" s="53" t="s">
        <v>97</v>
      </c>
      <c r="N184" s="53"/>
      <c r="O184" s="54" t="s">
        <v>350</v>
      </c>
      <c r="P184" s="54" t="s">
        <v>351</v>
      </c>
    </row>
    <row r="185" spans="1:16" ht="12.75" customHeight="1" thickBot="1" x14ac:dyDescent="0.25">
      <c r="A185" s="13" t="str">
        <f t="shared" si="30"/>
        <v> AN 286.135 </v>
      </c>
      <c r="B185" s="8" t="str">
        <f t="shared" si="31"/>
        <v>II</v>
      </c>
      <c r="C185" s="13">
        <f t="shared" si="32"/>
        <v>37318.51</v>
      </c>
      <c r="D185" s="12" t="str">
        <f t="shared" si="33"/>
        <v>vis</v>
      </c>
      <c r="E185" s="51">
        <f>VLOOKUP(C185,Active!C$21:E$972,3,FALSE)</f>
        <v>-2529.4901707516374</v>
      </c>
      <c r="F185" s="8" t="s">
        <v>91</v>
      </c>
      <c r="G185" s="12" t="str">
        <f t="shared" si="34"/>
        <v>37318.510</v>
      </c>
      <c r="H185" s="13">
        <f t="shared" si="35"/>
        <v>-11508.5</v>
      </c>
      <c r="I185" s="52" t="s">
        <v>547</v>
      </c>
      <c r="J185" s="53" t="s">
        <v>548</v>
      </c>
      <c r="K185" s="52">
        <v>-11508.5</v>
      </c>
      <c r="L185" s="52" t="s">
        <v>238</v>
      </c>
      <c r="M185" s="53" t="s">
        <v>97</v>
      </c>
      <c r="N185" s="53"/>
      <c r="O185" s="54" t="s">
        <v>350</v>
      </c>
      <c r="P185" s="54" t="s">
        <v>351</v>
      </c>
    </row>
    <row r="186" spans="1:16" ht="12.75" customHeight="1" thickBot="1" x14ac:dyDescent="0.25">
      <c r="A186" s="13" t="str">
        <f t="shared" si="30"/>
        <v> AN 286.135 </v>
      </c>
      <c r="B186" s="8" t="str">
        <f t="shared" si="31"/>
        <v>II</v>
      </c>
      <c r="C186" s="13">
        <f t="shared" si="32"/>
        <v>37351.49</v>
      </c>
      <c r="D186" s="12" t="str">
        <f t="shared" si="33"/>
        <v>vis</v>
      </c>
      <c r="E186" s="51">
        <f>VLOOKUP(C186,Active!C$21:E$972,3,FALSE)</f>
        <v>-2504.4906634647919</v>
      </c>
      <c r="F186" s="8" t="s">
        <v>91</v>
      </c>
      <c r="G186" s="12" t="str">
        <f t="shared" si="34"/>
        <v>37351.490</v>
      </c>
      <c r="H186" s="13">
        <f t="shared" si="35"/>
        <v>-11483.5</v>
      </c>
      <c r="I186" s="52" t="s">
        <v>549</v>
      </c>
      <c r="J186" s="53" t="s">
        <v>550</v>
      </c>
      <c r="K186" s="52">
        <v>-11483.5</v>
      </c>
      <c r="L186" s="52" t="s">
        <v>238</v>
      </c>
      <c r="M186" s="53" t="s">
        <v>97</v>
      </c>
      <c r="N186" s="53"/>
      <c r="O186" s="54" t="s">
        <v>350</v>
      </c>
      <c r="P186" s="54" t="s">
        <v>351</v>
      </c>
    </row>
    <row r="187" spans="1:16" ht="12.75" customHeight="1" thickBot="1" x14ac:dyDescent="0.25">
      <c r="A187" s="13" t="str">
        <f t="shared" si="30"/>
        <v> BBS 26 </v>
      </c>
      <c r="B187" s="8" t="str">
        <f t="shared" si="31"/>
        <v>I</v>
      </c>
      <c r="C187" s="13">
        <f t="shared" si="32"/>
        <v>42783.381000000001</v>
      </c>
      <c r="D187" s="12" t="str">
        <f t="shared" si="33"/>
        <v>vis</v>
      </c>
      <c r="E187" s="51">
        <f>VLOOKUP(C187,Active!C$21:E$972,3,FALSE)</f>
        <v>1612.9926183989701</v>
      </c>
      <c r="F187" s="8" t="s">
        <v>91</v>
      </c>
      <c r="G187" s="12" t="str">
        <f t="shared" si="34"/>
        <v>42783.381</v>
      </c>
      <c r="H187" s="13">
        <f t="shared" si="35"/>
        <v>-7366</v>
      </c>
      <c r="I187" s="52" t="s">
        <v>569</v>
      </c>
      <c r="J187" s="53" t="s">
        <v>570</v>
      </c>
      <c r="K187" s="52">
        <v>-7366</v>
      </c>
      <c r="L187" s="52" t="s">
        <v>502</v>
      </c>
      <c r="M187" s="53" t="s">
        <v>553</v>
      </c>
      <c r="N187" s="53"/>
      <c r="O187" s="54" t="s">
        <v>554</v>
      </c>
      <c r="P187" s="54" t="s">
        <v>571</v>
      </c>
    </row>
    <row r="188" spans="1:16" ht="12.75" customHeight="1" thickBot="1" x14ac:dyDescent="0.25">
      <c r="A188" s="13" t="str">
        <f t="shared" si="30"/>
        <v>IBVS 2274 </v>
      </c>
      <c r="B188" s="8" t="str">
        <f t="shared" si="31"/>
        <v>II</v>
      </c>
      <c r="C188" s="13">
        <f t="shared" si="32"/>
        <v>44987.171600000001</v>
      </c>
      <c r="D188" s="12" t="str">
        <f t="shared" si="33"/>
        <v>vis</v>
      </c>
      <c r="E188" s="51">
        <f>VLOOKUP(C188,Active!C$21:E$972,3,FALSE)</f>
        <v>3283.5104826618031</v>
      </c>
      <c r="F188" s="8" t="s">
        <v>91</v>
      </c>
      <c r="G188" s="12" t="str">
        <f t="shared" si="34"/>
        <v>44987.1716</v>
      </c>
      <c r="H188" s="13">
        <f t="shared" si="35"/>
        <v>-5695.5</v>
      </c>
      <c r="I188" s="52" t="s">
        <v>582</v>
      </c>
      <c r="J188" s="53" t="s">
        <v>583</v>
      </c>
      <c r="K188" s="52">
        <v>-5695.5</v>
      </c>
      <c r="L188" s="52" t="s">
        <v>584</v>
      </c>
      <c r="M188" s="53" t="s">
        <v>559</v>
      </c>
      <c r="N188" s="53" t="s">
        <v>560</v>
      </c>
      <c r="O188" s="54" t="s">
        <v>580</v>
      </c>
      <c r="P188" s="55" t="s">
        <v>581</v>
      </c>
    </row>
    <row r="189" spans="1:16" ht="13.5" thickBot="1" x14ac:dyDescent="0.25">
      <c r="B189" s="8"/>
      <c r="E189" s="51"/>
      <c r="F189" s="8"/>
      <c r="I189" s="52" t="s">
        <v>596</v>
      </c>
      <c r="J189" s="53" t="s">
        <v>597</v>
      </c>
      <c r="K189" s="52">
        <v>-4645.5</v>
      </c>
      <c r="L189" s="52" t="s">
        <v>337</v>
      </c>
      <c r="M189" s="53" t="s">
        <v>553</v>
      </c>
      <c r="N189" s="53"/>
      <c r="O189" s="54" t="s">
        <v>594</v>
      </c>
      <c r="P189" s="54" t="s">
        <v>598</v>
      </c>
    </row>
    <row r="190" spans="1:16" ht="13.5" thickBot="1" x14ac:dyDescent="0.25">
      <c r="B190" s="8"/>
      <c r="E190" s="51"/>
      <c r="F190" s="8"/>
      <c r="I190" s="52" t="s">
        <v>599</v>
      </c>
      <c r="J190" s="53" t="s">
        <v>600</v>
      </c>
      <c r="K190" s="52">
        <v>-3962.5</v>
      </c>
      <c r="L190" s="52" t="s">
        <v>165</v>
      </c>
      <c r="M190" s="53" t="s">
        <v>553</v>
      </c>
      <c r="N190" s="53"/>
      <c r="O190" s="54" t="s">
        <v>601</v>
      </c>
      <c r="P190" s="54" t="s">
        <v>602</v>
      </c>
    </row>
    <row r="191" spans="1:16" ht="13.5" thickBot="1" x14ac:dyDescent="0.25">
      <c r="B191" s="8"/>
      <c r="E191" s="51"/>
      <c r="F191" s="8"/>
      <c r="I191" s="52" t="s">
        <v>603</v>
      </c>
      <c r="J191" s="53" t="s">
        <v>604</v>
      </c>
      <c r="K191" s="52">
        <v>-3742</v>
      </c>
      <c r="L191" s="52" t="s">
        <v>253</v>
      </c>
      <c r="M191" s="53" t="s">
        <v>553</v>
      </c>
      <c r="N191" s="53"/>
      <c r="O191" s="54" t="s">
        <v>601</v>
      </c>
      <c r="P191" s="54" t="s">
        <v>605</v>
      </c>
    </row>
    <row r="192" spans="1:16" ht="13.5" thickBot="1" x14ac:dyDescent="0.25">
      <c r="B192" s="8"/>
      <c r="E192" s="51"/>
      <c r="F192" s="8"/>
      <c r="I192" s="52" t="s">
        <v>606</v>
      </c>
      <c r="J192" s="53" t="s">
        <v>607</v>
      </c>
      <c r="K192" s="52">
        <v>-3588</v>
      </c>
      <c r="L192" s="52" t="s">
        <v>608</v>
      </c>
      <c r="M192" s="53" t="s">
        <v>553</v>
      </c>
      <c r="N192" s="53"/>
      <c r="O192" s="54" t="s">
        <v>594</v>
      </c>
      <c r="P192" s="54" t="s">
        <v>609</v>
      </c>
    </row>
    <row r="193" spans="2:16" ht="13.5" thickBot="1" x14ac:dyDescent="0.25">
      <c r="B193" s="8"/>
      <c r="E193" s="51"/>
      <c r="F193" s="8"/>
      <c r="I193" s="52" t="s">
        <v>610</v>
      </c>
      <c r="J193" s="53" t="s">
        <v>611</v>
      </c>
      <c r="K193" s="52">
        <v>-3553</v>
      </c>
      <c r="L193" s="52" t="s">
        <v>612</v>
      </c>
      <c r="M193" s="53" t="s">
        <v>559</v>
      </c>
      <c r="N193" s="53" t="s">
        <v>613</v>
      </c>
      <c r="O193" s="54" t="s">
        <v>614</v>
      </c>
      <c r="P193" s="55" t="s">
        <v>615</v>
      </c>
    </row>
    <row r="194" spans="2:16" ht="13.5" thickBot="1" x14ac:dyDescent="0.25">
      <c r="B194" s="8"/>
      <c r="E194" s="51"/>
      <c r="F194" s="8"/>
      <c r="I194" s="52" t="s">
        <v>616</v>
      </c>
      <c r="J194" s="53" t="s">
        <v>617</v>
      </c>
      <c r="K194" s="52">
        <v>-3536.5</v>
      </c>
      <c r="L194" s="52" t="s">
        <v>182</v>
      </c>
      <c r="M194" s="53" t="s">
        <v>553</v>
      </c>
      <c r="N194" s="53"/>
      <c r="O194" s="54" t="s">
        <v>594</v>
      </c>
      <c r="P194" s="54" t="s">
        <v>609</v>
      </c>
    </row>
    <row r="195" spans="2:16" ht="13.5" thickBot="1" x14ac:dyDescent="0.25">
      <c r="B195" s="8"/>
      <c r="E195" s="51"/>
      <c r="F195" s="8"/>
      <c r="I195" s="52" t="s">
        <v>618</v>
      </c>
      <c r="J195" s="53" t="s">
        <v>619</v>
      </c>
      <c r="K195" s="52">
        <v>-3469</v>
      </c>
      <c r="L195" s="52" t="s">
        <v>150</v>
      </c>
      <c r="M195" s="53" t="s">
        <v>553</v>
      </c>
      <c r="N195" s="53"/>
      <c r="O195" s="54" t="s">
        <v>601</v>
      </c>
      <c r="P195" s="54" t="s">
        <v>620</v>
      </c>
    </row>
    <row r="196" spans="2:16" ht="13.5" thickBot="1" x14ac:dyDescent="0.25">
      <c r="B196" s="8"/>
      <c r="E196" s="51"/>
      <c r="F196" s="8"/>
      <c r="I196" s="52" t="s">
        <v>621</v>
      </c>
      <c r="J196" s="53" t="s">
        <v>622</v>
      </c>
      <c r="K196" s="52">
        <v>-1812</v>
      </c>
      <c r="L196" s="52" t="s">
        <v>574</v>
      </c>
      <c r="M196" s="53" t="s">
        <v>553</v>
      </c>
      <c r="N196" s="53"/>
      <c r="O196" s="54" t="s">
        <v>623</v>
      </c>
      <c r="P196" s="54" t="s">
        <v>624</v>
      </c>
    </row>
    <row r="197" spans="2:16" ht="13.5" thickBot="1" x14ac:dyDescent="0.25">
      <c r="B197" s="8"/>
      <c r="E197" s="51"/>
      <c r="F197" s="8"/>
      <c r="I197" s="52" t="s">
        <v>625</v>
      </c>
      <c r="J197" s="53" t="s">
        <v>626</v>
      </c>
      <c r="K197" s="52">
        <v>-523</v>
      </c>
      <c r="L197" s="52" t="s">
        <v>627</v>
      </c>
      <c r="M197" s="53" t="s">
        <v>559</v>
      </c>
      <c r="N197" s="53" t="s">
        <v>560</v>
      </c>
      <c r="O197" s="54" t="s">
        <v>628</v>
      </c>
      <c r="P197" s="55" t="s">
        <v>629</v>
      </c>
    </row>
    <row r="198" spans="2:16" ht="13.5" thickBot="1" x14ac:dyDescent="0.25">
      <c r="B198" s="8"/>
      <c r="E198" s="51"/>
      <c r="F198" s="8"/>
      <c r="I198" s="52" t="s">
        <v>630</v>
      </c>
      <c r="J198" s="53" t="s">
        <v>631</v>
      </c>
      <c r="K198" s="52">
        <v>-136</v>
      </c>
      <c r="L198" s="52" t="s">
        <v>632</v>
      </c>
      <c r="M198" s="53" t="s">
        <v>633</v>
      </c>
      <c r="N198" s="53" t="s">
        <v>634</v>
      </c>
      <c r="O198" s="54" t="s">
        <v>635</v>
      </c>
      <c r="P198" s="55" t="s">
        <v>636</v>
      </c>
    </row>
    <row r="199" spans="2:16" ht="13.5" thickBot="1" x14ac:dyDescent="0.25">
      <c r="B199" s="8"/>
      <c r="E199" s="51"/>
      <c r="F199" s="8"/>
      <c r="I199" s="52" t="s">
        <v>637</v>
      </c>
      <c r="J199" s="53" t="s">
        <v>638</v>
      </c>
      <c r="K199" s="52">
        <v>119.5</v>
      </c>
      <c r="L199" s="52" t="s">
        <v>558</v>
      </c>
      <c r="M199" s="53" t="s">
        <v>559</v>
      </c>
      <c r="N199" s="53" t="s">
        <v>560</v>
      </c>
      <c r="O199" s="54" t="s">
        <v>554</v>
      </c>
      <c r="P199" s="54" t="s">
        <v>639</v>
      </c>
    </row>
    <row r="200" spans="2:16" ht="13.5" thickBot="1" x14ac:dyDescent="0.25">
      <c r="B200" s="8"/>
      <c r="E200" s="51"/>
      <c r="F200" s="8"/>
      <c r="I200" s="52" t="s">
        <v>640</v>
      </c>
      <c r="J200" s="53" t="s">
        <v>641</v>
      </c>
      <c r="K200" s="52">
        <v>158</v>
      </c>
      <c r="L200" s="52" t="s">
        <v>642</v>
      </c>
      <c r="M200" s="53" t="s">
        <v>559</v>
      </c>
      <c r="N200" s="53" t="s">
        <v>560</v>
      </c>
      <c r="O200" s="54" t="s">
        <v>643</v>
      </c>
      <c r="P200" s="55" t="s">
        <v>644</v>
      </c>
    </row>
    <row r="201" spans="2:16" ht="13.5" thickBot="1" x14ac:dyDescent="0.25">
      <c r="B201" s="8"/>
      <c r="E201" s="51"/>
      <c r="F201" s="8"/>
      <c r="I201" s="52" t="s">
        <v>645</v>
      </c>
      <c r="J201" s="53" t="s">
        <v>646</v>
      </c>
      <c r="K201" s="52">
        <v>168</v>
      </c>
      <c r="L201" s="52" t="s">
        <v>647</v>
      </c>
      <c r="M201" s="53" t="s">
        <v>559</v>
      </c>
      <c r="N201" s="53" t="s">
        <v>648</v>
      </c>
      <c r="O201" s="54" t="s">
        <v>614</v>
      </c>
      <c r="P201" s="55" t="s">
        <v>649</v>
      </c>
    </row>
    <row r="202" spans="2:16" ht="13.5" thickBot="1" x14ac:dyDescent="0.25">
      <c r="B202" s="8"/>
      <c r="E202" s="51"/>
      <c r="F202" s="8"/>
      <c r="I202" s="52" t="s">
        <v>650</v>
      </c>
      <c r="J202" s="53" t="s">
        <v>646</v>
      </c>
      <c r="K202" s="52" t="s">
        <v>651</v>
      </c>
      <c r="L202" s="52" t="s">
        <v>652</v>
      </c>
      <c r="M202" s="53" t="s">
        <v>559</v>
      </c>
      <c r="N202" s="53" t="s">
        <v>560</v>
      </c>
      <c r="O202" s="54" t="s">
        <v>554</v>
      </c>
      <c r="P202" s="54" t="s">
        <v>639</v>
      </c>
    </row>
    <row r="203" spans="2:16" ht="13.5" thickBot="1" x14ac:dyDescent="0.25">
      <c r="B203" s="8"/>
      <c r="E203" s="51"/>
      <c r="F203" s="8"/>
      <c r="I203" s="52" t="s">
        <v>653</v>
      </c>
      <c r="J203" s="53" t="s">
        <v>654</v>
      </c>
      <c r="K203" s="52" t="s">
        <v>655</v>
      </c>
      <c r="L203" s="52" t="s">
        <v>656</v>
      </c>
      <c r="M203" s="53" t="s">
        <v>559</v>
      </c>
      <c r="N203" s="53" t="s">
        <v>560</v>
      </c>
      <c r="O203" s="54" t="s">
        <v>643</v>
      </c>
      <c r="P203" s="55" t="s">
        <v>644</v>
      </c>
    </row>
    <row r="204" spans="2:16" ht="13.5" thickBot="1" x14ac:dyDescent="0.25">
      <c r="B204" s="8"/>
      <c r="E204" s="51"/>
      <c r="F204" s="8"/>
      <c r="I204" s="52" t="s">
        <v>657</v>
      </c>
      <c r="J204" s="53" t="s">
        <v>658</v>
      </c>
      <c r="K204" s="52" t="s">
        <v>659</v>
      </c>
      <c r="L204" s="52" t="s">
        <v>660</v>
      </c>
      <c r="M204" s="53" t="s">
        <v>559</v>
      </c>
      <c r="N204" s="53" t="s">
        <v>560</v>
      </c>
      <c r="O204" s="54" t="s">
        <v>661</v>
      </c>
      <c r="P204" s="55" t="s">
        <v>662</v>
      </c>
    </row>
    <row r="205" spans="2:16" ht="13.5" thickBot="1" x14ac:dyDescent="0.25">
      <c r="B205" s="8"/>
      <c r="E205" s="51"/>
      <c r="F205" s="8"/>
      <c r="I205" s="52" t="s">
        <v>663</v>
      </c>
      <c r="J205" s="53" t="s">
        <v>664</v>
      </c>
      <c r="K205" s="52" t="s">
        <v>665</v>
      </c>
      <c r="L205" s="52" t="s">
        <v>666</v>
      </c>
      <c r="M205" s="53" t="s">
        <v>559</v>
      </c>
      <c r="N205" s="53" t="s">
        <v>648</v>
      </c>
      <c r="O205" s="54" t="s">
        <v>667</v>
      </c>
      <c r="P205" s="55" t="s">
        <v>668</v>
      </c>
    </row>
    <row r="206" spans="2:16" ht="13.5" thickBot="1" x14ac:dyDescent="0.25">
      <c r="B206" s="8"/>
      <c r="E206" s="51"/>
      <c r="F206" s="8"/>
      <c r="I206" s="52" t="s">
        <v>669</v>
      </c>
      <c r="J206" s="53" t="s">
        <v>670</v>
      </c>
      <c r="K206" s="52" t="s">
        <v>671</v>
      </c>
      <c r="L206" s="52" t="s">
        <v>672</v>
      </c>
      <c r="M206" s="53" t="s">
        <v>559</v>
      </c>
      <c r="N206" s="53" t="s">
        <v>560</v>
      </c>
      <c r="O206" s="54" t="s">
        <v>643</v>
      </c>
      <c r="P206" s="55" t="s">
        <v>644</v>
      </c>
    </row>
    <row r="207" spans="2:16" ht="13.5" thickBot="1" x14ac:dyDescent="0.25">
      <c r="B207" s="8"/>
      <c r="E207" s="51"/>
      <c r="F207" s="8"/>
      <c r="I207" s="52" t="s">
        <v>673</v>
      </c>
      <c r="J207" s="53" t="s">
        <v>674</v>
      </c>
      <c r="K207" s="52" t="s">
        <v>675</v>
      </c>
      <c r="L207" s="52" t="s">
        <v>676</v>
      </c>
      <c r="M207" s="53" t="s">
        <v>559</v>
      </c>
      <c r="N207" s="53" t="s">
        <v>560</v>
      </c>
      <c r="O207" s="54" t="s">
        <v>643</v>
      </c>
      <c r="P207" s="55" t="s">
        <v>644</v>
      </c>
    </row>
    <row r="208" spans="2:16" ht="13.5" thickBot="1" x14ac:dyDescent="0.25">
      <c r="B208" s="8"/>
      <c r="E208" s="51"/>
      <c r="F208" s="8"/>
      <c r="I208" s="52" t="s">
        <v>677</v>
      </c>
      <c r="J208" s="53" t="s">
        <v>678</v>
      </c>
      <c r="K208" s="52" t="s">
        <v>679</v>
      </c>
      <c r="L208" s="52" t="s">
        <v>365</v>
      </c>
      <c r="M208" s="53" t="s">
        <v>553</v>
      </c>
      <c r="N208" s="53"/>
      <c r="O208" s="54" t="s">
        <v>680</v>
      </c>
      <c r="P208" s="55" t="s">
        <v>681</v>
      </c>
    </row>
    <row r="209" spans="2:16" ht="13.5" thickBot="1" x14ac:dyDescent="0.25">
      <c r="B209" s="8"/>
      <c r="E209" s="51"/>
      <c r="F209" s="8"/>
      <c r="I209" s="52" t="s">
        <v>682</v>
      </c>
      <c r="J209" s="53" t="s">
        <v>683</v>
      </c>
      <c r="K209" s="52" t="s">
        <v>684</v>
      </c>
      <c r="L209" s="52" t="s">
        <v>627</v>
      </c>
      <c r="M209" s="53" t="s">
        <v>633</v>
      </c>
      <c r="N209" s="53" t="s">
        <v>91</v>
      </c>
      <c r="O209" s="54" t="s">
        <v>554</v>
      </c>
      <c r="P209" s="55" t="s">
        <v>685</v>
      </c>
    </row>
    <row r="210" spans="2:16" ht="13.5" thickBot="1" x14ac:dyDescent="0.25">
      <c r="B210" s="8"/>
      <c r="E210" s="51"/>
      <c r="F210" s="8"/>
      <c r="I210" s="52" t="s">
        <v>686</v>
      </c>
      <c r="J210" s="53" t="s">
        <v>687</v>
      </c>
      <c r="K210" s="52" t="s">
        <v>688</v>
      </c>
      <c r="L210" s="52" t="s">
        <v>689</v>
      </c>
      <c r="M210" s="53" t="s">
        <v>633</v>
      </c>
      <c r="N210" s="53" t="s">
        <v>91</v>
      </c>
      <c r="O210" s="54" t="s">
        <v>690</v>
      </c>
      <c r="P210" s="55" t="s">
        <v>691</v>
      </c>
    </row>
    <row r="211" spans="2:16" ht="13.5" thickBot="1" x14ac:dyDescent="0.25">
      <c r="B211" s="8"/>
      <c r="E211" s="51"/>
      <c r="F211" s="8"/>
      <c r="I211" s="52" t="s">
        <v>692</v>
      </c>
      <c r="J211" s="53" t="s">
        <v>693</v>
      </c>
      <c r="K211" s="52" t="s">
        <v>694</v>
      </c>
      <c r="L211" s="52" t="s">
        <v>695</v>
      </c>
      <c r="M211" s="53" t="s">
        <v>633</v>
      </c>
      <c r="N211" s="53" t="s">
        <v>91</v>
      </c>
      <c r="O211" s="54" t="s">
        <v>554</v>
      </c>
      <c r="P211" s="55" t="s">
        <v>696</v>
      </c>
    </row>
    <row r="212" spans="2:16" ht="13.5" thickBot="1" x14ac:dyDescent="0.25">
      <c r="B212" s="8"/>
      <c r="E212" s="51"/>
      <c r="F212" s="8"/>
      <c r="I212" s="52" t="s">
        <v>697</v>
      </c>
      <c r="J212" s="53" t="s">
        <v>698</v>
      </c>
      <c r="K212" s="52" t="s">
        <v>699</v>
      </c>
      <c r="L212" s="52" t="s">
        <v>700</v>
      </c>
      <c r="M212" s="53" t="s">
        <v>633</v>
      </c>
      <c r="N212" s="53" t="s">
        <v>91</v>
      </c>
      <c r="O212" s="54" t="s">
        <v>690</v>
      </c>
      <c r="P212" s="55" t="s">
        <v>701</v>
      </c>
    </row>
    <row r="213" spans="2:16" ht="13.5" thickBot="1" x14ac:dyDescent="0.25">
      <c r="B213" s="8"/>
      <c r="E213" s="51"/>
      <c r="F213" s="8"/>
      <c r="I213" s="52" t="s">
        <v>702</v>
      </c>
      <c r="J213" s="53" t="s">
        <v>703</v>
      </c>
      <c r="K213" s="52" t="s">
        <v>704</v>
      </c>
      <c r="L213" s="52" t="s">
        <v>705</v>
      </c>
      <c r="M213" s="53" t="s">
        <v>633</v>
      </c>
      <c r="N213" s="53" t="s">
        <v>91</v>
      </c>
      <c r="O213" s="54" t="s">
        <v>554</v>
      </c>
      <c r="P213" s="55" t="s">
        <v>706</v>
      </c>
    </row>
    <row r="214" spans="2:16" ht="13.5" thickBot="1" x14ac:dyDescent="0.25">
      <c r="B214" s="8"/>
      <c r="E214" s="51"/>
      <c r="F214" s="8"/>
      <c r="I214" s="52" t="s">
        <v>707</v>
      </c>
      <c r="J214" s="53" t="s">
        <v>708</v>
      </c>
      <c r="K214" s="52" t="s">
        <v>709</v>
      </c>
      <c r="L214" s="52" t="s">
        <v>710</v>
      </c>
      <c r="M214" s="53" t="s">
        <v>633</v>
      </c>
      <c r="N214" s="53" t="s">
        <v>648</v>
      </c>
      <c r="O214" s="54" t="s">
        <v>614</v>
      </c>
      <c r="P214" s="55" t="s">
        <v>711</v>
      </c>
    </row>
    <row r="215" spans="2:16" ht="13.5" thickBot="1" x14ac:dyDescent="0.25">
      <c r="B215" s="8"/>
      <c r="E215" s="51"/>
      <c r="F215" s="8"/>
      <c r="I215" s="52" t="s">
        <v>712</v>
      </c>
      <c r="J215" s="53" t="s">
        <v>713</v>
      </c>
      <c r="K215" s="52" t="s">
        <v>714</v>
      </c>
      <c r="L215" s="52" t="s">
        <v>715</v>
      </c>
      <c r="M215" s="53" t="s">
        <v>633</v>
      </c>
      <c r="N215" s="53" t="s">
        <v>648</v>
      </c>
      <c r="O215" s="54" t="s">
        <v>716</v>
      </c>
      <c r="P215" s="55" t="s">
        <v>717</v>
      </c>
    </row>
    <row r="216" spans="2:16" ht="13.5" thickBot="1" x14ac:dyDescent="0.25">
      <c r="B216" s="8"/>
      <c r="E216" s="51"/>
      <c r="F216" s="8"/>
      <c r="I216" s="52" t="s">
        <v>718</v>
      </c>
      <c r="J216" s="53" t="s">
        <v>719</v>
      </c>
      <c r="K216" s="52" t="s">
        <v>720</v>
      </c>
      <c r="L216" s="52" t="s">
        <v>705</v>
      </c>
      <c r="M216" s="53" t="s">
        <v>633</v>
      </c>
      <c r="N216" s="53" t="s">
        <v>721</v>
      </c>
      <c r="O216" s="54" t="s">
        <v>722</v>
      </c>
      <c r="P216" s="55" t="s">
        <v>723</v>
      </c>
    </row>
    <row r="217" spans="2:16" ht="13.5" thickBot="1" x14ac:dyDescent="0.25">
      <c r="B217" s="8"/>
      <c r="E217" s="51"/>
      <c r="F217" s="8"/>
      <c r="I217" s="52" t="s">
        <v>724</v>
      </c>
      <c r="J217" s="53" t="s">
        <v>725</v>
      </c>
      <c r="K217" s="52" t="s">
        <v>726</v>
      </c>
      <c r="L217" s="52" t="s">
        <v>727</v>
      </c>
      <c r="M217" s="53" t="s">
        <v>633</v>
      </c>
      <c r="N217" s="53" t="s">
        <v>91</v>
      </c>
      <c r="O217" s="54" t="s">
        <v>554</v>
      </c>
      <c r="P217" s="55" t="s">
        <v>728</v>
      </c>
    </row>
    <row r="218" spans="2:16" ht="13.5" thickBot="1" x14ac:dyDescent="0.25">
      <c r="B218" s="8"/>
      <c r="E218" s="51"/>
      <c r="F218" s="8"/>
      <c r="I218" s="52" t="s">
        <v>729</v>
      </c>
      <c r="J218" s="53" t="s">
        <v>730</v>
      </c>
      <c r="K218" s="52" t="s">
        <v>731</v>
      </c>
      <c r="L218" s="52" t="s">
        <v>732</v>
      </c>
      <c r="M218" s="53" t="s">
        <v>633</v>
      </c>
      <c r="N218" s="53" t="s">
        <v>648</v>
      </c>
      <c r="O218" s="54" t="s">
        <v>614</v>
      </c>
      <c r="P218" s="55" t="s">
        <v>733</v>
      </c>
    </row>
    <row r="219" spans="2:16" ht="13.5" thickBot="1" x14ac:dyDescent="0.25">
      <c r="B219" s="8"/>
      <c r="E219" s="51"/>
      <c r="F219" s="8"/>
      <c r="I219" s="52" t="s">
        <v>734</v>
      </c>
      <c r="J219" s="53" t="s">
        <v>735</v>
      </c>
      <c r="K219" s="52" t="s">
        <v>736</v>
      </c>
      <c r="L219" s="52" t="s">
        <v>705</v>
      </c>
      <c r="M219" s="53" t="s">
        <v>633</v>
      </c>
      <c r="N219" s="53" t="s">
        <v>648</v>
      </c>
      <c r="O219" s="54" t="s">
        <v>614</v>
      </c>
      <c r="P219" s="55" t="s">
        <v>737</v>
      </c>
    </row>
    <row r="220" spans="2:16" ht="13.5" thickBot="1" x14ac:dyDescent="0.25">
      <c r="B220" s="8"/>
      <c r="E220" s="51"/>
      <c r="F220" s="8"/>
      <c r="I220" s="52" t="s">
        <v>738</v>
      </c>
      <c r="J220" s="53" t="s">
        <v>739</v>
      </c>
      <c r="K220" s="52" t="s">
        <v>740</v>
      </c>
      <c r="L220" s="52" t="s">
        <v>732</v>
      </c>
      <c r="M220" s="53" t="s">
        <v>633</v>
      </c>
      <c r="N220" s="53" t="s">
        <v>648</v>
      </c>
      <c r="O220" s="54" t="s">
        <v>614</v>
      </c>
      <c r="P220" s="55" t="s">
        <v>737</v>
      </c>
    </row>
    <row r="221" spans="2:16" ht="26.25" thickBot="1" x14ac:dyDescent="0.25">
      <c r="B221" s="8"/>
      <c r="E221" s="51"/>
      <c r="F221" s="8"/>
      <c r="I221" s="52" t="s">
        <v>741</v>
      </c>
      <c r="J221" s="53" t="s">
        <v>742</v>
      </c>
      <c r="K221" s="52" t="s">
        <v>743</v>
      </c>
      <c r="L221" s="52" t="s">
        <v>565</v>
      </c>
      <c r="M221" s="53" t="s">
        <v>633</v>
      </c>
      <c r="N221" s="53" t="s">
        <v>648</v>
      </c>
      <c r="O221" s="54" t="s">
        <v>614</v>
      </c>
      <c r="P221" s="55" t="s">
        <v>744</v>
      </c>
    </row>
    <row r="222" spans="2:16" x14ac:dyDescent="0.2">
      <c r="B222" s="8"/>
      <c r="E222" s="51"/>
      <c r="F222" s="8"/>
    </row>
    <row r="223" spans="2:16" x14ac:dyDescent="0.2">
      <c r="B223" s="8"/>
      <c r="E223" s="51"/>
      <c r="F223" s="8"/>
    </row>
    <row r="224" spans="2:16" x14ac:dyDescent="0.2">
      <c r="B224" s="8"/>
      <c r="E224" s="51"/>
      <c r="F224" s="8"/>
    </row>
    <row r="225" spans="2:6" x14ac:dyDescent="0.2">
      <c r="B225" s="8"/>
      <c r="E225" s="51"/>
      <c r="F225" s="8"/>
    </row>
    <row r="226" spans="2:6" x14ac:dyDescent="0.2">
      <c r="B226" s="8"/>
      <c r="E226" s="51"/>
      <c r="F226" s="8"/>
    </row>
    <row r="227" spans="2:6" x14ac:dyDescent="0.2">
      <c r="B227" s="8"/>
      <c r="E227" s="51"/>
      <c r="F227" s="8"/>
    </row>
    <row r="228" spans="2:6" x14ac:dyDescent="0.2">
      <c r="B228" s="8"/>
      <c r="E228" s="51"/>
      <c r="F228" s="8"/>
    </row>
    <row r="229" spans="2:6" x14ac:dyDescent="0.2">
      <c r="B229" s="8"/>
      <c r="E229" s="51"/>
      <c r="F229" s="8"/>
    </row>
    <row r="230" spans="2:6" x14ac:dyDescent="0.2">
      <c r="B230" s="8"/>
      <c r="E230" s="51"/>
      <c r="F230" s="8"/>
    </row>
    <row r="231" spans="2:6" x14ac:dyDescent="0.2">
      <c r="B231" s="8"/>
      <c r="E231" s="51"/>
      <c r="F231" s="8"/>
    </row>
    <row r="232" spans="2:6" x14ac:dyDescent="0.2">
      <c r="B232" s="8"/>
      <c r="E232" s="51"/>
      <c r="F232" s="8"/>
    </row>
    <row r="233" spans="2:6" x14ac:dyDescent="0.2">
      <c r="B233" s="8"/>
      <c r="E233" s="51"/>
      <c r="F233" s="8"/>
    </row>
    <row r="234" spans="2:6" x14ac:dyDescent="0.2">
      <c r="B234" s="8"/>
      <c r="E234" s="51"/>
      <c r="F234" s="8"/>
    </row>
    <row r="235" spans="2:6" x14ac:dyDescent="0.2">
      <c r="B235" s="8"/>
      <c r="E235" s="51"/>
      <c r="F235" s="8"/>
    </row>
    <row r="236" spans="2:6" x14ac:dyDescent="0.2">
      <c r="B236" s="8"/>
      <c r="E236" s="51"/>
      <c r="F236" s="8"/>
    </row>
    <row r="237" spans="2:6" x14ac:dyDescent="0.2">
      <c r="B237" s="8"/>
      <c r="E237" s="51"/>
      <c r="F237" s="8"/>
    </row>
    <row r="238" spans="2:6" x14ac:dyDescent="0.2">
      <c r="B238" s="8"/>
      <c r="E238" s="51"/>
      <c r="F238" s="8"/>
    </row>
    <row r="239" spans="2:6" x14ac:dyDescent="0.2">
      <c r="B239" s="8"/>
      <c r="E239" s="51"/>
      <c r="F239" s="8"/>
    </row>
    <row r="240" spans="2:6" x14ac:dyDescent="0.2">
      <c r="B240" s="8"/>
      <c r="E240" s="51"/>
      <c r="F240" s="8"/>
    </row>
    <row r="241" spans="2:6" x14ac:dyDescent="0.2">
      <c r="B241" s="8"/>
      <c r="E241" s="51"/>
      <c r="F241" s="8"/>
    </row>
    <row r="242" spans="2:6" x14ac:dyDescent="0.2">
      <c r="B242" s="8"/>
      <c r="E242" s="51"/>
      <c r="F242" s="8"/>
    </row>
    <row r="243" spans="2:6" x14ac:dyDescent="0.2">
      <c r="B243" s="8"/>
      <c r="E243" s="51"/>
      <c r="F243" s="8"/>
    </row>
    <row r="244" spans="2:6" x14ac:dyDescent="0.2">
      <c r="B244" s="8"/>
      <c r="E244" s="51"/>
      <c r="F244" s="8"/>
    </row>
    <row r="245" spans="2:6" x14ac:dyDescent="0.2">
      <c r="B245" s="8"/>
      <c r="E245" s="51"/>
      <c r="F245" s="8"/>
    </row>
    <row r="246" spans="2:6" x14ac:dyDescent="0.2">
      <c r="B246" s="8"/>
      <c r="E246" s="51"/>
      <c r="F246" s="8"/>
    </row>
    <row r="247" spans="2:6" x14ac:dyDescent="0.2">
      <c r="B247" s="8"/>
      <c r="E247" s="51"/>
      <c r="F247" s="8"/>
    </row>
    <row r="248" spans="2:6" x14ac:dyDescent="0.2">
      <c r="B248" s="8"/>
      <c r="E248" s="51"/>
      <c r="F248" s="8"/>
    </row>
    <row r="249" spans="2:6" x14ac:dyDescent="0.2">
      <c r="B249" s="8"/>
      <c r="E249" s="51"/>
      <c r="F249" s="8"/>
    </row>
    <row r="250" spans="2:6" x14ac:dyDescent="0.2">
      <c r="B250" s="8"/>
      <c r="E250" s="51"/>
      <c r="F250" s="8"/>
    </row>
    <row r="251" spans="2:6" x14ac:dyDescent="0.2">
      <c r="B251" s="8"/>
      <c r="E251" s="51"/>
      <c r="F251" s="8"/>
    </row>
    <row r="252" spans="2:6" x14ac:dyDescent="0.2">
      <c r="B252" s="8"/>
      <c r="E252" s="51"/>
      <c r="F252" s="8"/>
    </row>
    <row r="253" spans="2:6" x14ac:dyDescent="0.2">
      <c r="B253" s="8"/>
      <c r="E253" s="51"/>
      <c r="F253" s="8"/>
    </row>
    <row r="254" spans="2:6" x14ac:dyDescent="0.2">
      <c r="B254" s="8"/>
      <c r="E254" s="51"/>
      <c r="F254" s="8"/>
    </row>
    <row r="255" spans="2:6" x14ac:dyDescent="0.2">
      <c r="B255" s="8"/>
      <c r="E255" s="51"/>
      <c r="F255" s="8"/>
    </row>
    <row r="256" spans="2:6" x14ac:dyDescent="0.2">
      <c r="B256" s="8"/>
      <c r="E256" s="51"/>
      <c r="F256" s="8"/>
    </row>
    <row r="257" spans="2:6" x14ac:dyDescent="0.2">
      <c r="B257" s="8"/>
      <c r="E257" s="51"/>
      <c r="F257" s="8"/>
    </row>
    <row r="258" spans="2:6" x14ac:dyDescent="0.2">
      <c r="B258" s="8"/>
      <c r="E258" s="51"/>
      <c r="F258" s="8"/>
    </row>
    <row r="259" spans="2:6" x14ac:dyDescent="0.2">
      <c r="B259" s="8"/>
      <c r="E259" s="51"/>
      <c r="F259" s="8"/>
    </row>
    <row r="260" spans="2:6" x14ac:dyDescent="0.2">
      <c r="B260" s="8"/>
      <c r="E260" s="51"/>
      <c r="F260" s="8"/>
    </row>
    <row r="261" spans="2:6" x14ac:dyDescent="0.2">
      <c r="B261" s="8"/>
      <c r="E261" s="51"/>
      <c r="F261" s="8"/>
    </row>
    <row r="262" spans="2:6" x14ac:dyDescent="0.2">
      <c r="B262" s="8"/>
      <c r="E262" s="51"/>
      <c r="F262" s="8"/>
    </row>
    <row r="263" spans="2:6" x14ac:dyDescent="0.2">
      <c r="B263" s="8"/>
      <c r="E263" s="51"/>
      <c r="F263" s="8"/>
    </row>
    <row r="264" spans="2:6" x14ac:dyDescent="0.2">
      <c r="B264" s="8"/>
      <c r="E264" s="51"/>
      <c r="F264" s="8"/>
    </row>
    <row r="265" spans="2:6" x14ac:dyDescent="0.2">
      <c r="B265" s="8"/>
      <c r="E265" s="51"/>
      <c r="F265" s="8"/>
    </row>
    <row r="266" spans="2:6" x14ac:dyDescent="0.2">
      <c r="B266" s="8"/>
      <c r="E266" s="51"/>
      <c r="F266" s="8"/>
    </row>
    <row r="267" spans="2:6" x14ac:dyDescent="0.2">
      <c r="B267" s="8"/>
      <c r="E267" s="51"/>
      <c r="F267" s="8"/>
    </row>
    <row r="268" spans="2:6" x14ac:dyDescent="0.2">
      <c r="B268" s="8"/>
      <c r="E268" s="51"/>
      <c r="F268" s="8"/>
    </row>
    <row r="269" spans="2:6" x14ac:dyDescent="0.2">
      <c r="B269" s="8"/>
      <c r="E269" s="51"/>
      <c r="F269" s="8"/>
    </row>
    <row r="270" spans="2:6" x14ac:dyDescent="0.2">
      <c r="B270" s="8"/>
      <c r="E270" s="51"/>
      <c r="F270" s="8"/>
    </row>
    <row r="271" spans="2:6" x14ac:dyDescent="0.2">
      <c r="B271" s="8"/>
      <c r="E271" s="51"/>
      <c r="F271" s="8"/>
    </row>
    <row r="272" spans="2:6" x14ac:dyDescent="0.2">
      <c r="B272" s="8"/>
      <c r="E272" s="51"/>
      <c r="F272" s="8"/>
    </row>
    <row r="273" spans="2:6" x14ac:dyDescent="0.2">
      <c r="B273" s="8"/>
      <c r="E273" s="51"/>
      <c r="F273" s="8"/>
    </row>
    <row r="274" spans="2:6" x14ac:dyDescent="0.2">
      <c r="B274" s="8"/>
      <c r="E274" s="51"/>
      <c r="F274" s="8"/>
    </row>
    <row r="275" spans="2:6" x14ac:dyDescent="0.2">
      <c r="B275" s="8"/>
      <c r="E275" s="51"/>
      <c r="F275" s="8"/>
    </row>
    <row r="276" spans="2:6" x14ac:dyDescent="0.2">
      <c r="B276" s="8"/>
      <c r="E276" s="51"/>
      <c r="F276" s="8"/>
    </row>
    <row r="277" spans="2:6" x14ac:dyDescent="0.2">
      <c r="B277" s="8"/>
      <c r="E277" s="51"/>
      <c r="F277" s="8"/>
    </row>
    <row r="278" spans="2:6" x14ac:dyDescent="0.2">
      <c r="B278" s="8"/>
      <c r="E278" s="51"/>
      <c r="F278" s="8"/>
    </row>
    <row r="279" spans="2:6" x14ac:dyDescent="0.2">
      <c r="B279" s="8"/>
      <c r="E279" s="51"/>
      <c r="F279" s="8"/>
    </row>
    <row r="280" spans="2:6" x14ac:dyDescent="0.2">
      <c r="B280" s="8"/>
      <c r="E280" s="51"/>
      <c r="F280" s="8"/>
    </row>
    <row r="281" spans="2:6" x14ac:dyDescent="0.2">
      <c r="B281" s="8"/>
      <c r="E281" s="51"/>
      <c r="F281" s="8"/>
    </row>
    <row r="282" spans="2:6" x14ac:dyDescent="0.2">
      <c r="B282" s="8"/>
      <c r="E282" s="51"/>
      <c r="F282" s="8"/>
    </row>
    <row r="283" spans="2:6" x14ac:dyDescent="0.2">
      <c r="B283" s="8"/>
      <c r="E283" s="51"/>
      <c r="F283" s="8"/>
    </row>
    <row r="284" spans="2:6" x14ac:dyDescent="0.2">
      <c r="B284" s="8"/>
      <c r="E284" s="51"/>
      <c r="F284" s="8"/>
    </row>
    <row r="285" spans="2:6" x14ac:dyDescent="0.2">
      <c r="B285" s="8"/>
      <c r="E285" s="51"/>
      <c r="F285" s="8"/>
    </row>
    <row r="286" spans="2:6" x14ac:dyDescent="0.2">
      <c r="B286" s="8"/>
      <c r="E286" s="51"/>
      <c r="F286" s="8"/>
    </row>
    <row r="287" spans="2:6" x14ac:dyDescent="0.2">
      <c r="B287" s="8"/>
      <c r="E287" s="51"/>
      <c r="F287" s="8"/>
    </row>
    <row r="288" spans="2:6" x14ac:dyDescent="0.2">
      <c r="B288" s="8"/>
      <c r="E288" s="51"/>
      <c r="F288" s="8"/>
    </row>
    <row r="289" spans="2:6" x14ac:dyDescent="0.2">
      <c r="B289" s="8"/>
      <c r="E289" s="51"/>
      <c r="F289" s="8"/>
    </row>
    <row r="290" spans="2:6" x14ac:dyDescent="0.2">
      <c r="B290" s="8"/>
      <c r="E290" s="51"/>
      <c r="F290" s="8"/>
    </row>
    <row r="291" spans="2:6" x14ac:dyDescent="0.2">
      <c r="B291" s="8"/>
      <c r="E291" s="51"/>
      <c r="F291" s="8"/>
    </row>
    <row r="292" spans="2:6" x14ac:dyDescent="0.2">
      <c r="B292" s="8"/>
      <c r="E292" s="51"/>
      <c r="F292" s="8"/>
    </row>
    <row r="293" spans="2:6" x14ac:dyDescent="0.2">
      <c r="B293" s="8"/>
      <c r="E293" s="51"/>
      <c r="F293" s="8"/>
    </row>
    <row r="294" spans="2:6" x14ac:dyDescent="0.2">
      <c r="B294" s="8"/>
      <c r="E294" s="51"/>
      <c r="F294" s="8"/>
    </row>
    <row r="295" spans="2:6" x14ac:dyDescent="0.2">
      <c r="B295" s="8"/>
      <c r="E295" s="51"/>
      <c r="F295" s="8"/>
    </row>
    <row r="296" spans="2:6" x14ac:dyDescent="0.2">
      <c r="B296" s="8"/>
      <c r="E296" s="51"/>
      <c r="F296" s="8"/>
    </row>
    <row r="297" spans="2:6" x14ac:dyDescent="0.2">
      <c r="B297" s="8"/>
      <c r="E297" s="51"/>
      <c r="F297" s="8"/>
    </row>
    <row r="298" spans="2:6" x14ac:dyDescent="0.2">
      <c r="B298" s="8"/>
      <c r="E298" s="51"/>
      <c r="F298" s="8"/>
    </row>
    <row r="299" spans="2:6" x14ac:dyDescent="0.2">
      <c r="B299" s="8"/>
      <c r="E299" s="51"/>
      <c r="F299" s="8"/>
    </row>
    <row r="300" spans="2:6" x14ac:dyDescent="0.2">
      <c r="B300" s="8"/>
      <c r="E300" s="51"/>
      <c r="F300" s="8"/>
    </row>
    <row r="301" spans="2:6" x14ac:dyDescent="0.2">
      <c r="B301" s="8"/>
      <c r="E301" s="51"/>
      <c r="F301" s="8"/>
    </row>
    <row r="302" spans="2:6" x14ac:dyDescent="0.2">
      <c r="B302" s="8"/>
      <c r="E302" s="51"/>
      <c r="F302" s="8"/>
    </row>
    <row r="303" spans="2:6" x14ac:dyDescent="0.2">
      <c r="B303" s="8"/>
      <c r="E303" s="51"/>
      <c r="F303" s="8"/>
    </row>
    <row r="304" spans="2:6" x14ac:dyDescent="0.2">
      <c r="B304" s="8"/>
      <c r="E304" s="51"/>
      <c r="F304" s="8"/>
    </row>
    <row r="305" spans="2:6" x14ac:dyDescent="0.2">
      <c r="B305" s="8"/>
      <c r="E305" s="51"/>
      <c r="F305" s="8"/>
    </row>
    <row r="306" spans="2:6" x14ac:dyDescent="0.2">
      <c r="B306" s="8"/>
      <c r="E306" s="51"/>
      <c r="F306" s="8"/>
    </row>
    <row r="307" spans="2:6" x14ac:dyDescent="0.2">
      <c r="B307" s="8"/>
      <c r="E307" s="51"/>
      <c r="F307" s="8"/>
    </row>
    <row r="308" spans="2:6" x14ac:dyDescent="0.2">
      <c r="B308" s="8"/>
      <c r="E308" s="51"/>
      <c r="F308" s="8"/>
    </row>
    <row r="309" spans="2:6" x14ac:dyDescent="0.2">
      <c r="B309" s="8"/>
      <c r="E309" s="51"/>
      <c r="F309" s="8"/>
    </row>
    <row r="310" spans="2:6" x14ac:dyDescent="0.2">
      <c r="B310" s="8"/>
      <c r="E310" s="51"/>
      <c r="F310" s="8"/>
    </row>
    <row r="311" spans="2:6" x14ac:dyDescent="0.2">
      <c r="B311" s="8"/>
      <c r="E311" s="51"/>
      <c r="F311" s="8"/>
    </row>
    <row r="312" spans="2:6" x14ac:dyDescent="0.2">
      <c r="B312" s="8"/>
      <c r="E312" s="51"/>
      <c r="F312" s="8"/>
    </row>
    <row r="313" spans="2:6" x14ac:dyDescent="0.2">
      <c r="B313" s="8"/>
      <c r="E313" s="51"/>
      <c r="F313" s="8"/>
    </row>
    <row r="314" spans="2:6" x14ac:dyDescent="0.2">
      <c r="B314" s="8"/>
      <c r="E314" s="51"/>
      <c r="F314" s="8"/>
    </row>
    <row r="315" spans="2:6" x14ac:dyDescent="0.2">
      <c r="B315" s="8"/>
      <c r="E315" s="51"/>
      <c r="F315" s="8"/>
    </row>
    <row r="316" spans="2:6" x14ac:dyDescent="0.2">
      <c r="B316" s="8"/>
      <c r="E316" s="51"/>
      <c r="F316" s="8"/>
    </row>
    <row r="317" spans="2:6" x14ac:dyDescent="0.2">
      <c r="B317" s="8"/>
      <c r="E317" s="51"/>
      <c r="F317" s="8"/>
    </row>
    <row r="318" spans="2:6" x14ac:dyDescent="0.2">
      <c r="B318" s="8"/>
      <c r="E318" s="51"/>
      <c r="F318" s="8"/>
    </row>
    <row r="319" spans="2:6" x14ac:dyDescent="0.2">
      <c r="B319" s="8"/>
      <c r="E319" s="51"/>
      <c r="F319" s="8"/>
    </row>
    <row r="320" spans="2:6" x14ac:dyDescent="0.2">
      <c r="B320" s="8"/>
      <c r="E320" s="51"/>
      <c r="F320" s="8"/>
    </row>
    <row r="321" spans="2:6" x14ac:dyDescent="0.2">
      <c r="B321" s="8"/>
      <c r="E321" s="51"/>
      <c r="F321" s="8"/>
    </row>
    <row r="322" spans="2:6" x14ac:dyDescent="0.2">
      <c r="B322" s="8"/>
      <c r="E322" s="51"/>
      <c r="F322" s="8"/>
    </row>
    <row r="323" spans="2:6" x14ac:dyDescent="0.2">
      <c r="B323" s="8"/>
      <c r="E323" s="51"/>
      <c r="F323" s="8"/>
    </row>
    <row r="324" spans="2:6" x14ac:dyDescent="0.2">
      <c r="B324" s="8"/>
      <c r="E324" s="51"/>
      <c r="F324" s="8"/>
    </row>
    <row r="325" spans="2:6" x14ac:dyDescent="0.2">
      <c r="B325" s="8"/>
      <c r="E325" s="51"/>
      <c r="F325" s="8"/>
    </row>
    <row r="326" spans="2:6" x14ac:dyDescent="0.2">
      <c r="B326" s="8"/>
      <c r="E326" s="51"/>
      <c r="F326" s="8"/>
    </row>
    <row r="327" spans="2:6" x14ac:dyDescent="0.2">
      <c r="B327" s="8"/>
      <c r="E327" s="51"/>
      <c r="F327" s="8"/>
    </row>
    <row r="328" spans="2:6" x14ac:dyDescent="0.2">
      <c r="B328" s="8"/>
      <c r="E328" s="51"/>
      <c r="F328" s="8"/>
    </row>
    <row r="329" spans="2:6" x14ac:dyDescent="0.2">
      <c r="B329" s="8"/>
      <c r="E329" s="51"/>
      <c r="F329" s="8"/>
    </row>
    <row r="330" spans="2:6" x14ac:dyDescent="0.2">
      <c r="B330" s="8"/>
      <c r="E330" s="51"/>
      <c r="F330" s="8"/>
    </row>
    <row r="331" spans="2:6" x14ac:dyDescent="0.2">
      <c r="B331" s="8"/>
      <c r="E331" s="51"/>
      <c r="F331" s="8"/>
    </row>
    <row r="332" spans="2:6" x14ac:dyDescent="0.2">
      <c r="B332" s="8"/>
      <c r="E332" s="51"/>
      <c r="F332" s="8"/>
    </row>
    <row r="333" spans="2:6" x14ac:dyDescent="0.2">
      <c r="B333" s="8"/>
      <c r="E333" s="51"/>
      <c r="F333" s="8"/>
    </row>
    <row r="334" spans="2:6" x14ac:dyDescent="0.2">
      <c r="B334" s="8"/>
      <c r="E334" s="51"/>
      <c r="F334" s="8"/>
    </row>
    <row r="335" spans="2:6" x14ac:dyDescent="0.2">
      <c r="B335" s="8"/>
      <c r="E335" s="51"/>
      <c r="F335" s="8"/>
    </row>
    <row r="336" spans="2:6" x14ac:dyDescent="0.2">
      <c r="B336" s="8"/>
      <c r="E336" s="51"/>
      <c r="F336" s="8"/>
    </row>
    <row r="337" spans="2:6" x14ac:dyDescent="0.2">
      <c r="B337" s="8"/>
      <c r="E337" s="51"/>
      <c r="F337" s="8"/>
    </row>
    <row r="338" spans="2:6" x14ac:dyDescent="0.2">
      <c r="B338" s="8"/>
      <c r="E338" s="51"/>
      <c r="F338" s="8"/>
    </row>
    <row r="339" spans="2:6" x14ac:dyDescent="0.2">
      <c r="B339" s="8"/>
      <c r="E339" s="51"/>
      <c r="F339" s="8"/>
    </row>
    <row r="340" spans="2:6" x14ac:dyDescent="0.2">
      <c r="B340" s="8"/>
      <c r="E340" s="51"/>
      <c r="F340" s="8"/>
    </row>
    <row r="341" spans="2:6" x14ac:dyDescent="0.2">
      <c r="B341" s="8"/>
      <c r="E341" s="51"/>
      <c r="F341" s="8"/>
    </row>
    <row r="342" spans="2:6" x14ac:dyDescent="0.2">
      <c r="B342" s="8"/>
      <c r="E342" s="51"/>
      <c r="F342" s="8"/>
    </row>
    <row r="343" spans="2:6" x14ac:dyDescent="0.2">
      <c r="B343" s="8"/>
      <c r="E343" s="51"/>
      <c r="F343" s="8"/>
    </row>
    <row r="344" spans="2:6" x14ac:dyDescent="0.2">
      <c r="B344" s="8"/>
      <c r="E344" s="51"/>
      <c r="F344" s="8"/>
    </row>
    <row r="345" spans="2:6" x14ac:dyDescent="0.2">
      <c r="B345" s="8"/>
      <c r="E345" s="51"/>
      <c r="F345" s="8"/>
    </row>
    <row r="346" spans="2:6" x14ac:dyDescent="0.2">
      <c r="B346" s="8"/>
      <c r="E346" s="51"/>
      <c r="F346" s="8"/>
    </row>
    <row r="347" spans="2:6" x14ac:dyDescent="0.2">
      <c r="B347" s="8"/>
      <c r="E347" s="51"/>
      <c r="F347" s="8"/>
    </row>
    <row r="348" spans="2:6" x14ac:dyDescent="0.2">
      <c r="B348" s="8"/>
      <c r="E348" s="51"/>
      <c r="F348" s="8"/>
    </row>
    <row r="349" spans="2:6" x14ac:dyDescent="0.2">
      <c r="B349" s="8"/>
      <c r="E349" s="51"/>
      <c r="F349" s="8"/>
    </row>
    <row r="350" spans="2:6" x14ac:dyDescent="0.2">
      <c r="B350" s="8"/>
      <c r="E350" s="51"/>
      <c r="F350" s="8"/>
    </row>
    <row r="351" spans="2:6" x14ac:dyDescent="0.2">
      <c r="B351" s="8"/>
      <c r="E351" s="51"/>
      <c r="F351" s="8"/>
    </row>
    <row r="352" spans="2:6" x14ac:dyDescent="0.2">
      <c r="B352" s="8"/>
      <c r="F352" s="8"/>
    </row>
    <row r="353" spans="2:6" x14ac:dyDescent="0.2">
      <c r="B353" s="8"/>
      <c r="F353" s="8"/>
    </row>
    <row r="354" spans="2:6" x14ac:dyDescent="0.2">
      <c r="B354" s="8"/>
      <c r="F354" s="8"/>
    </row>
    <row r="355" spans="2:6" x14ac:dyDescent="0.2">
      <c r="B355" s="8"/>
      <c r="F355" s="8"/>
    </row>
    <row r="356" spans="2:6" x14ac:dyDescent="0.2">
      <c r="B356" s="8"/>
      <c r="F356" s="8"/>
    </row>
    <row r="357" spans="2:6" x14ac:dyDescent="0.2">
      <c r="B357" s="8"/>
      <c r="F357" s="8"/>
    </row>
    <row r="358" spans="2:6" x14ac:dyDescent="0.2">
      <c r="B358" s="8"/>
      <c r="F358" s="8"/>
    </row>
    <row r="359" spans="2:6" x14ac:dyDescent="0.2">
      <c r="B359" s="8"/>
      <c r="F359" s="8"/>
    </row>
    <row r="360" spans="2:6" x14ac:dyDescent="0.2">
      <c r="B360" s="8"/>
      <c r="F360" s="8"/>
    </row>
    <row r="361" spans="2:6" x14ac:dyDescent="0.2">
      <c r="B361" s="8"/>
      <c r="F361" s="8"/>
    </row>
    <row r="362" spans="2:6" x14ac:dyDescent="0.2">
      <c r="B362" s="8"/>
      <c r="F362" s="8"/>
    </row>
    <row r="363" spans="2:6" x14ac:dyDescent="0.2">
      <c r="B363" s="8"/>
      <c r="F363" s="8"/>
    </row>
    <row r="364" spans="2:6" x14ac:dyDescent="0.2">
      <c r="B364" s="8"/>
      <c r="F364" s="8"/>
    </row>
    <row r="365" spans="2:6" x14ac:dyDescent="0.2">
      <c r="B365" s="8"/>
      <c r="F365" s="8"/>
    </row>
    <row r="366" spans="2:6" x14ac:dyDescent="0.2">
      <c r="B366" s="8"/>
      <c r="F366" s="8"/>
    </row>
    <row r="367" spans="2:6" x14ac:dyDescent="0.2">
      <c r="B367" s="8"/>
      <c r="F367" s="8"/>
    </row>
    <row r="368" spans="2:6" x14ac:dyDescent="0.2">
      <c r="B368" s="8"/>
      <c r="F368" s="8"/>
    </row>
    <row r="369" spans="2:6" x14ac:dyDescent="0.2">
      <c r="B369" s="8"/>
      <c r="F369" s="8"/>
    </row>
    <row r="370" spans="2:6" x14ac:dyDescent="0.2">
      <c r="B370" s="8"/>
      <c r="F370" s="8"/>
    </row>
    <row r="371" spans="2:6" x14ac:dyDescent="0.2">
      <c r="B371" s="8"/>
      <c r="F371" s="8"/>
    </row>
    <row r="372" spans="2:6" x14ac:dyDescent="0.2">
      <c r="B372" s="8"/>
      <c r="F372" s="8"/>
    </row>
    <row r="373" spans="2:6" x14ac:dyDescent="0.2">
      <c r="B373" s="8"/>
      <c r="F373" s="8"/>
    </row>
    <row r="374" spans="2:6" x14ac:dyDescent="0.2">
      <c r="B374" s="8"/>
      <c r="F374" s="8"/>
    </row>
    <row r="375" spans="2:6" x14ac:dyDescent="0.2">
      <c r="B375" s="8"/>
      <c r="F375" s="8"/>
    </row>
    <row r="376" spans="2:6" x14ac:dyDescent="0.2">
      <c r="B376" s="8"/>
      <c r="F376" s="8"/>
    </row>
    <row r="377" spans="2:6" x14ac:dyDescent="0.2">
      <c r="B377" s="8"/>
      <c r="F377" s="8"/>
    </row>
    <row r="378" spans="2:6" x14ac:dyDescent="0.2">
      <c r="B378" s="8"/>
      <c r="F378" s="8"/>
    </row>
    <row r="379" spans="2:6" x14ac:dyDescent="0.2">
      <c r="B379" s="8"/>
      <c r="F379" s="8"/>
    </row>
    <row r="380" spans="2:6" x14ac:dyDescent="0.2">
      <c r="B380" s="8"/>
      <c r="F380" s="8"/>
    </row>
    <row r="381" spans="2:6" x14ac:dyDescent="0.2">
      <c r="B381" s="8"/>
      <c r="F381" s="8"/>
    </row>
    <row r="382" spans="2:6" x14ac:dyDescent="0.2">
      <c r="B382" s="8"/>
      <c r="F382" s="8"/>
    </row>
    <row r="383" spans="2:6" x14ac:dyDescent="0.2">
      <c r="B383" s="8"/>
      <c r="F383" s="8"/>
    </row>
    <row r="384" spans="2:6" x14ac:dyDescent="0.2">
      <c r="B384" s="8"/>
      <c r="F384" s="8"/>
    </row>
    <row r="385" spans="2:6" x14ac:dyDescent="0.2">
      <c r="B385" s="8"/>
      <c r="F385" s="8"/>
    </row>
    <row r="386" spans="2:6" x14ac:dyDescent="0.2">
      <c r="B386" s="8"/>
      <c r="F386" s="8"/>
    </row>
    <row r="387" spans="2:6" x14ac:dyDescent="0.2">
      <c r="B387" s="8"/>
      <c r="F387" s="8"/>
    </row>
    <row r="388" spans="2:6" x14ac:dyDescent="0.2">
      <c r="B388" s="8"/>
      <c r="F388" s="8"/>
    </row>
    <row r="389" spans="2:6" x14ac:dyDescent="0.2">
      <c r="B389" s="8"/>
      <c r="F389" s="8"/>
    </row>
    <row r="390" spans="2:6" x14ac:dyDescent="0.2">
      <c r="B390" s="8"/>
      <c r="F390" s="8"/>
    </row>
    <row r="391" spans="2:6" x14ac:dyDescent="0.2">
      <c r="B391" s="8"/>
      <c r="F391" s="8"/>
    </row>
    <row r="392" spans="2:6" x14ac:dyDescent="0.2">
      <c r="B392" s="8"/>
      <c r="F392" s="8"/>
    </row>
    <row r="393" spans="2:6" x14ac:dyDescent="0.2">
      <c r="B393" s="8"/>
      <c r="F393" s="8"/>
    </row>
    <row r="394" spans="2:6" x14ac:dyDescent="0.2">
      <c r="B394" s="8"/>
      <c r="F394" s="8"/>
    </row>
    <row r="395" spans="2:6" x14ac:dyDescent="0.2">
      <c r="B395" s="8"/>
      <c r="F395" s="8"/>
    </row>
    <row r="396" spans="2:6" x14ac:dyDescent="0.2">
      <c r="B396" s="8"/>
      <c r="F396" s="8"/>
    </row>
    <row r="397" spans="2:6" x14ac:dyDescent="0.2">
      <c r="B397" s="8"/>
      <c r="F397" s="8"/>
    </row>
    <row r="398" spans="2:6" x14ac:dyDescent="0.2">
      <c r="B398" s="8"/>
      <c r="F398" s="8"/>
    </row>
    <row r="399" spans="2:6" x14ac:dyDescent="0.2">
      <c r="B399" s="8"/>
      <c r="F399" s="8"/>
    </row>
    <row r="400" spans="2:6" x14ac:dyDescent="0.2">
      <c r="B400" s="8"/>
      <c r="F400" s="8"/>
    </row>
    <row r="401" spans="2:6" x14ac:dyDescent="0.2">
      <c r="B401" s="8"/>
      <c r="F401" s="8"/>
    </row>
    <row r="402" spans="2:6" x14ac:dyDescent="0.2">
      <c r="B402" s="8"/>
      <c r="F402" s="8"/>
    </row>
    <row r="403" spans="2:6" x14ac:dyDescent="0.2">
      <c r="B403" s="8"/>
      <c r="F403" s="8"/>
    </row>
    <row r="404" spans="2:6" x14ac:dyDescent="0.2">
      <c r="B404" s="8"/>
      <c r="F404" s="8"/>
    </row>
    <row r="405" spans="2:6" x14ac:dyDescent="0.2">
      <c r="B405" s="8"/>
      <c r="F405" s="8"/>
    </row>
    <row r="406" spans="2:6" x14ac:dyDescent="0.2">
      <c r="B406" s="8"/>
      <c r="F406" s="8"/>
    </row>
    <row r="407" spans="2:6" x14ac:dyDescent="0.2">
      <c r="B407" s="8"/>
      <c r="F407" s="8"/>
    </row>
    <row r="408" spans="2:6" x14ac:dyDescent="0.2">
      <c r="B408" s="8"/>
      <c r="F408" s="8"/>
    </row>
    <row r="409" spans="2:6" x14ac:dyDescent="0.2">
      <c r="B409" s="8"/>
      <c r="F409" s="8"/>
    </row>
    <row r="410" spans="2:6" x14ac:dyDescent="0.2">
      <c r="B410" s="8"/>
      <c r="F410" s="8"/>
    </row>
    <row r="411" spans="2:6" x14ac:dyDescent="0.2">
      <c r="B411" s="8"/>
      <c r="F411" s="8"/>
    </row>
    <row r="412" spans="2:6" x14ac:dyDescent="0.2">
      <c r="B412" s="8"/>
      <c r="F412" s="8"/>
    </row>
    <row r="413" spans="2:6" x14ac:dyDescent="0.2">
      <c r="B413" s="8"/>
      <c r="F413" s="8"/>
    </row>
    <row r="414" spans="2:6" x14ac:dyDescent="0.2">
      <c r="B414" s="8"/>
      <c r="F414" s="8"/>
    </row>
    <row r="415" spans="2:6" x14ac:dyDescent="0.2">
      <c r="B415" s="8"/>
      <c r="F415" s="8"/>
    </row>
    <row r="416" spans="2:6" x14ac:dyDescent="0.2">
      <c r="B416" s="8"/>
      <c r="F416" s="8"/>
    </row>
    <row r="417" spans="2:6" x14ac:dyDescent="0.2">
      <c r="B417" s="8"/>
      <c r="F417" s="8"/>
    </row>
    <row r="418" spans="2:6" x14ac:dyDescent="0.2">
      <c r="B418" s="8"/>
      <c r="F418" s="8"/>
    </row>
    <row r="419" spans="2:6" x14ac:dyDescent="0.2">
      <c r="B419" s="8"/>
      <c r="F419" s="8"/>
    </row>
    <row r="420" spans="2:6" x14ac:dyDescent="0.2">
      <c r="B420" s="8"/>
      <c r="F420" s="8"/>
    </row>
    <row r="421" spans="2:6" x14ac:dyDescent="0.2">
      <c r="B421" s="8"/>
      <c r="F421" s="8"/>
    </row>
    <row r="422" spans="2:6" x14ac:dyDescent="0.2">
      <c r="B422" s="8"/>
      <c r="F422" s="8"/>
    </row>
    <row r="423" spans="2:6" x14ac:dyDescent="0.2">
      <c r="B423" s="8"/>
      <c r="F423" s="8"/>
    </row>
    <row r="424" spans="2:6" x14ac:dyDescent="0.2">
      <c r="B424" s="8"/>
      <c r="F424" s="8"/>
    </row>
    <row r="425" spans="2:6" x14ac:dyDescent="0.2">
      <c r="B425" s="8"/>
      <c r="F425" s="8"/>
    </row>
    <row r="426" spans="2:6" x14ac:dyDescent="0.2">
      <c r="B426" s="8"/>
      <c r="F426" s="8"/>
    </row>
    <row r="427" spans="2:6" x14ac:dyDescent="0.2">
      <c r="B427" s="8"/>
      <c r="F427" s="8"/>
    </row>
    <row r="428" spans="2:6" x14ac:dyDescent="0.2">
      <c r="B428" s="8"/>
      <c r="F428" s="8"/>
    </row>
    <row r="429" spans="2:6" x14ac:dyDescent="0.2">
      <c r="B429" s="8"/>
      <c r="F429" s="8"/>
    </row>
    <row r="430" spans="2:6" x14ac:dyDescent="0.2">
      <c r="B430" s="8"/>
      <c r="F430" s="8"/>
    </row>
    <row r="431" spans="2:6" x14ac:dyDescent="0.2">
      <c r="B431" s="8"/>
      <c r="F431" s="8"/>
    </row>
    <row r="432" spans="2:6" x14ac:dyDescent="0.2">
      <c r="B432" s="8"/>
      <c r="F432" s="8"/>
    </row>
    <row r="433" spans="2:6" x14ac:dyDescent="0.2">
      <c r="B433" s="8"/>
      <c r="F433" s="8"/>
    </row>
    <row r="434" spans="2:6" x14ac:dyDescent="0.2">
      <c r="B434" s="8"/>
      <c r="F434" s="8"/>
    </row>
    <row r="435" spans="2:6" x14ac:dyDescent="0.2">
      <c r="B435" s="8"/>
      <c r="F435" s="8"/>
    </row>
    <row r="436" spans="2:6" x14ac:dyDescent="0.2">
      <c r="B436" s="8"/>
      <c r="F436" s="8"/>
    </row>
    <row r="437" spans="2:6" x14ac:dyDescent="0.2">
      <c r="B437" s="8"/>
      <c r="F437" s="8"/>
    </row>
    <row r="438" spans="2:6" x14ac:dyDescent="0.2">
      <c r="B438" s="8"/>
      <c r="F438" s="8"/>
    </row>
    <row r="439" spans="2:6" x14ac:dyDescent="0.2">
      <c r="B439" s="8"/>
      <c r="F439" s="8"/>
    </row>
    <row r="440" spans="2:6" x14ac:dyDescent="0.2">
      <c r="B440" s="8"/>
      <c r="F440" s="8"/>
    </row>
    <row r="441" spans="2:6" x14ac:dyDescent="0.2">
      <c r="B441" s="8"/>
      <c r="F441" s="8"/>
    </row>
    <row r="442" spans="2:6" x14ac:dyDescent="0.2">
      <c r="B442" s="8"/>
      <c r="F442" s="8"/>
    </row>
    <row r="443" spans="2:6" x14ac:dyDescent="0.2">
      <c r="B443" s="8"/>
      <c r="F443" s="8"/>
    </row>
    <row r="444" spans="2:6" x14ac:dyDescent="0.2">
      <c r="B444" s="8"/>
      <c r="F444" s="8"/>
    </row>
    <row r="445" spans="2:6" x14ac:dyDescent="0.2">
      <c r="B445" s="8"/>
      <c r="F445" s="8"/>
    </row>
    <row r="446" spans="2:6" x14ac:dyDescent="0.2">
      <c r="B446" s="8"/>
      <c r="F446" s="8"/>
    </row>
    <row r="447" spans="2:6" x14ac:dyDescent="0.2">
      <c r="B447" s="8"/>
      <c r="F447" s="8"/>
    </row>
    <row r="448" spans="2:6" x14ac:dyDescent="0.2">
      <c r="B448" s="8"/>
      <c r="F448" s="8"/>
    </row>
    <row r="449" spans="2:6" x14ac:dyDescent="0.2">
      <c r="B449" s="8"/>
      <c r="F449" s="8"/>
    </row>
    <row r="450" spans="2:6" x14ac:dyDescent="0.2">
      <c r="B450" s="8"/>
      <c r="F450" s="8"/>
    </row>
    <row r="451" spans="2:6" x14ac:dyDescent="0.2">
      <c r="B451" s="8"/>
      <c r="F451" s="8"/>
    </row>
    <row r="452" spans="2:6" x14ac:dyDescent="0.2">
      <c r="B452" s="8"/>
      <c r="F452" s="8"/>
    </row>
    <row r="453" spans="2:6" x14ac:dyDescent="0.2">
      <c r="B453" s="8"/>
      <c r="F453" s="8"/>
    </row>
    <row r="454" spans="2:6" x14ac:dyDescent="0.2">
      <c r="B454" s="8"/>
      <c r="F454" s="8"/>
    </row>
    <row r="455" spans="2:6" x14ac:dyDescent="0.2">
      <c r="B455" s="8"/>
      <c r="F455" s="8"/>
    </row>
    <row r="456" spans="2:6" x14ac:dyDescent="0.2">
      <c r="B456" s="8"/>
      <c r="F456" s="8"/>
    </row>
    <row r="457" spans="2:6" x14ac:dyDescent="0.2">
      <c r="B457" s="8"/>
      <c r="F457" s="8"/>
    </row>
    <row r="458" spans="2:6" x14ac:dyDescent="0.2">
      <c r="B458" s="8"/>
      <c r="F458" s="8"/>
    </row>
    <row r="459" spans="2:6" x14ac:dyDescent="0.2">
      <c r="B459" s="8"/>
      <c r="F459" s="8"/>
    </row>
    <row r="460" spans="2:6" x14ac:dyDescent="0.2">
      <c r="B460" s="8"/>
      <c r="F460" s="8"/>
    </row>
    <row r="461" spans="2:6" x14ac:dyDescent="0.2">
      <c r="B461" s="8"/>
      <c r="F461" s="8"/>
    </row>
    <row r="462" spans="2:6" x14ac:dyDescent="0.2">
      <c r="B462" s="8"/>
      <c r="F462" s="8"/>
    </row>
    <row r="463" spans="2:6" x14ac:dyDescent="0.2">
      <c r="B463" s="8"/>
      <c r="F463" s="8"/>
    </row>
    <row r="464" spans="2:6" x14ac:dyDescent="0.2">
      <c r="B464" s="8"/>
      <c r="F464" s="8"/>
    </row>
    <row r="465" spans="2:6" x14ac:dyDescent="0.2">
      <c r="B465" s="8"/>
      <c r="F465" s="8"/>
    </row>
    <row r="466" spans="2:6" x14ac:dyDescent="0.2">
      <c r="B466" s="8"/>
      <c r="F466" s="8"/>
    </row>
    <row r="467" spans="2:6" x14ac:dyDescent="0.2">
      <c r="B467" s="8"/>
      <c r="F467" s="8"/>
    </row>
    <row r="468" spans="2:6" x14ac:dyDescent="0.2">
      <c r="B468" s="8"/>
      <c r="F468" s="8"/>
    </row>
    <row r="469" spans="2:6" x14ac:dyDescent="0.2">
      <c r="B469" s="8"/>
      <c r="F469" s="8"/>
    </row>
    <row r="470" spans="2:6" x14ac:dyDescent="0.2">
      <c r="B470" s="8"/>
      <c r="F470" s="8"/>
    </row>
    <row r="471" spans="2:6" x14ac:dyDescent="0.2">
      <c r="B471" s="8"/>
      <c r="F471" s="8"/>
    </row>
    <row r="472" spans="2:6" x14ac:dyDescent="0.2">
      <c r="B472" s="8"/>
      <c r="F472" s="8"/>
    </row>
    <row r="473" spans="2:6" x14ac:dyDescent="0.2">
      <c r="B473" s="8"/>
      <c r="F473" s="8"/>
    </row>
    <row r="474" spans="2:6" x14ac:dyDescent="0.2">
      <c r="B474" s="8"/>
      <c r="F474" s="8"/>
    </row>
    <row r="475" spans="2:6" x14ac:dyDescent="0.2">
      <c r="B475" s="8"/>
      <c r="F475" s="8"/>
    </row>
    <row r="476" spans="2:6" x14ac:dyDescent="0.2">
      <c r="B476" s="8"/>
      <c r="F476" s="8"/>
    </row>
    <row r="477" spans="2:6" x14ac:dyDescent="0.2">
      <c r="B477" s="8"/>
      <c r="F477" s="8"/>
    </row>
    <row r="478" spans="2:6" x14ac:dyDescent="0.2">
      <c r="B478" s="8"/>
      <c r="F478" s="8"/>
    </row>
    <row r="479" spans="2:6" x14ac:dyDescent="0.2">
      <c r="B479" s="8"/>
      <c r="F479" s="8"/>
    </row>
    <row r="480" spans="2:6" x14ac:dyDescent="0.2">
      <c r="B480" s="8"/>
      <c r="F480" s="8"/>
    </row>
    <row r="481" spans="2:6" x14ac:dyDescent="0.2">
      <c r="B481" s="8"/>
      <c r="F481" s="8"/>
    </row>
    <row r="482" spans="2:6" x14ac:dyDescent="0.2">
      <c r="B482" s="8"/>
      <c r="F482" s="8"/>
    </row>
    <row r="483" spans="2:6" x14ac:dyDescent="0.2">
      <c r="B483" s="8"/>
      <c r="F483" s="8"/>
    </row>
    <row r="484" spans="2:6" x14ac:dyDescent="0.2">
      <c r="B484" s="8"/>
      <c r="F484" s="8"/>
    </row>
    <row r="485" spans="2:6" x14ac:dyDescent="0.2">
      <c r="B485" s="8"/>
      <c r="F485" s="8"/>
    </row>
    <row r="486" spans="2:6" x14ac:dyDescent="0.2">
      <c r="B486" s="8"/>
      <c r="F486" s="8"/>
    </row>
    <row r="487" spans="2:6" x14ac:dyDescent="0.2">
      <c r="B487" s="8"/>
      <c r="F487" s="8"/>
    </row>
    <row r="488" spans="2:6" x14ac:dyDescent="0.2">
      <c r="B488" s="8"/>
      <c r="F488" s="8"/>
    </row>
    <row r="489" spans="2:6" x14ac:dyDescent="0.2">
      <c r="B489" s="8"/>
      <c r="F489" s="8"/>
    </row>
    <row r="490" spans="2:6" x14ac:dyDescent="0.2">
      <c r="B490" s="8"/>
      <c r="F490" s="8"/>
    </row>
    <row r="491" spans="2:6" x14ac:dyDescent="0.2">
      <c r="B491" s="8"/>
      <c r="F491" s="8"/>
    </row>
    <row r="492" spans="2:6" x14ac:dyDescent="0.2">
      <c r="B492" s="8"/>
      <c r="F492" s="8"/>
    </row>
    <row r="493" spans="2:6" x14ac:dyDescent="0.2">
      <c r="B493" s="8"/>
      <c r="F493" s="8"/>
    </row>
    <row r="494" spans="2:6" x14ac:dyDescent="0.2">
      <c r="B494" s="8"/>
      <c r="F494" s="8"/>
    </row>
    <row r="495" spans="2:6" x14ac:dyDescent="0.2">
      <c r="B495" s="8"/>
      <c r="F495" s="8"/>
    </row>
    <row r="496" spans="2:6" x14ac:dyDescent="0.2">
      <c r="B496" s="8"/>
      <c r="F496" s="8"/>
    </row>
    <row r="497" spans="2:6" x14ac:dyDescent="0.2">
      <c r="B497" s="8"/>
      <c r="F497" s="8"/>
    </row>
    <row r="498" spans="2:6" x14ac:dyDescent="0.2">
      <c r="B498" s="8"/>
      <c r="F498" s="8"/>
    </row>
    <row r="499" spans="2:6" x14ac:dyDescent="0.2">
      <c r="B499" s="8"/>
      <c r="F499" s="8"/>
    </row>
    <row r="500" spans="2:6" x14ac:dyDescent="0.2">
      <c r="B500" s="8"/>
      <c r="F500" s="8"/>
    </row>
    <row r="501" spans="2:6" x14ac:dyDescent="0.2">
      <c r="B501" s="8"/>
      <c r="F501" s="8"/>
    </row>
    <row r="502" spans="2:6" x14ac:dyDescent="0.2">
      <c r="B502" s="8"/>
      <c r="F502" s="8"/>
    </row>
    <row r="503" spans="2:6" x14ac:dyDescent="0.2">
      <c r="B503" s="8"/>
      <c r="F503" s="8"/>
    </row>
    <row r="504" spans="2:6" x14ac:dyDescent="0.2">
      <c r="B504" s="8"/>
      <c r="F504" s="8"/>
    </row>
    <row r="505" spans="2:6" x14ac:dyDescent="0.2">
      <c r="B505" s="8"/>
      <c r="F505" s="8"/>
    </row>
    <row r="506" spans="2:6" x14ac:dyDescent="0.2">
      <c r="B506" s="8"/>
      <c r="F506" s="8"/>
    </row>
    <row r="507" spans="2:6" x14ac:dyDescent="0.2">
      <c r="B507" s="8"/>
      <c r="F507" s="8"/>
    </row>
    <row r="508" spans="2:6" x14ac:dyDescent="0.2">
      <c r="B508" s="8"/>
      <c r="F508" s="8"/>
    </row>
    <row r="509" spans="2:6" x14ac:dyDescent="0.2">
      <c r="B509" s="8"/>
      <c r="F509" s="8"/>
    </row>
    <row r="510" spans="2:6" x14ac:dyDescent="0.2">
      <c r="B510" s="8"/>
      <c r="F510" s="8"/>
    </row>
    <row r="511" spans="2:6" x14ac:dyDescent="0.2">
      <c r="B511" s="8"/>
      <c r="F511" s="8"/>
    </row>
    <row r="512" spans="2:6" x14ac:dyDescent="0.2">
      <c r="B512" s="8"/>
      <c r="F512" s="8"/>
    </row>
    <row r="513" spans="2:6" x14ac:dyDescent="0.2">
      <c r="B513" s="8"/>
      <c r="F513" s="8"/>
    </row>
    <row r="514" spans="2:6" x14ac:dyDescent="0.2">
      <c r="B514" s="8"/>
      <c r="F514" s="8"/>
    </row>
    <row r="515" spans="2:6" x14ac:dyDescent="0.2">
      <c r="B515" s="8"/>
      <c r="F515" s="8"/>
    </row>
    <row r="516" spans="2:6" x14ac:dyDescent="0.2">
      <c r="B516" s="8"/>
      <c r="F516" s="8"/>
    </row>
    <row r="517" spans="2:6" x14ac:dyDescent="0.2">
      <c r="B517" s="8"/>
      <c r="F517" s="8"/>
    </row>
    <row r="518" spans="2:6" x14ac:dyDescent="0.2">
      <c r="B518" s="8"/>
      <c r="F518" s="8"/>
    </row>
    <row r="519" spans="2:6" x14ac:dyDescent="0.2">
      <c r="B519" s="8"/>
      <c r="F519" s="8"/>
    </row>
    <row r="520" spans="2:6" x14ac:dyDescent="0.2">
      <c r="B520" s="8"/>
      <c r="F520" s="8"/>
    </row>
    <row r="521" spans="2:6" x14ac:dyDescent="0.2">
      <c r="B521" s="8"/>
      <c r="F521" s="8"/>
    </row>
    <row r="522" spans="2:6" x14ac:dyDescent="0.2">
      <c r="B522" s="8"/>
      <c r="F522" s="8"/>
    </row>
    <row r="523" spans="2:6" x14ac:dyDescent="0.2">
      <c r="B523" s="8"/>
      <c r="F523" s="8"/>
    </row>
    <row r="524" spans="2:6" x14ac:dyDescent="0.2">
      <c r="B524" s="8"/>
      <c r="F524" s="8"/>
    </row>
    <row r="525" spans="2:6" x14ac:dyDescent="0.2">
      <c r="B525" s="8"/>
      <c r="F525" s="8"/>
    </row>
    <row r="526" spans="2:6" x14ac:dyDescent="0.2">
      <c r="B526" s="8"/>
      <c r="F526" s="8"/>
    </row>
    <row r="527" spans="2:6" x14ac:dyDescent="0.2">
      <c r="B527" s="8"/>
      <c r="F527" s="8"/>
    </row>
    <row r="528" spans="2:6" x14ac:dyDescent="0.2">
      <c r="B528" s="8"/>
      <c r="F528" s="8"/>
    </row>
    <row r="529" spans="2:6" x14ac:dyDescent="0.2">
      <c r="B529" s="8"/>
      <c r="F529" s="8"/>
    </row>
    <row r="530" spans="2:6" x14ac:dyDescent="0.2">
      <c r="B530" s="8"/>
      <c r="F530" s="8"/>
    </row>
    <row r="531" spans="2:6" x14ac:dyDescent="0.2">
      <c r="B531" s="8"/>
      <c r="F531" s="8"/>
    </row>
    <row r="532" spans="2:6" x14ac:dyDescent="0.2">
      <c r="B532" s="8"/>
      <c r="F532" s="8"/>
    </row>
    <row r="533" spans="2:6" x14ac:dyDescent="0.2">
      <c r="B533" s="8"/>
      <c r="F533" s="8"/>
    </row>
    <row r="534" spans="2:6" x14ac:dyDescent="0.2">
      <c r="B534" s="8"/>
      <c r="F534" s="8"/>
    </row>
    <row r="535" spans="2:6" x14ac:dyDescent="0.2">
      <c r="B535" s="8"/>
      <c r="F535" s="8"/>
    </row>
    <row r="536" spans="2:6" x14ac:dyDescent="0.2">
      <c r="B536" s="8"/>
      <c r="F536" s="8"/>
    </row>
    <row r="537" spans="2:6" x14ac:dyDescent="0.2">
      <c r="B537" s="8"/>
      <c r="F537" s="8"/>
    </row>
    <row r="538" spans="2:6" x14ac:dyDescent="0.2">
      <c r="B538" s="8"/>
      <c r="F538" s="8"/>
    </row>
    <row r="539" spans="2:6" x14ac:dyDescent="0.2">
      <c r="B539" s="8"/>
      <c r="F539" s="8"/>
    </row>
    <row r="540" spans="2:6" x14ac:dyDescent="0.2">
      <c r="B540" s="8"/>
      <c r="F540" s="8"/>
    </row>
    <row r="541" spans="2:6" x14ac:dyDescent="0.2">
      <c r="B541" s="8"/>
      <c r="F541" s="8"/>
    </row>
    <row r="542" spans="2:6" x14ac:dyDescent="0.2">
      <c r="B542" s="8"/>
      <c r="F542" s="8"/>
    </row>
    <row r="543" spans="2:6" x14ac:dyDescent="0.2">
      <c r="B543" s="8"/>
      <c r="F543" s="8"/>
    </row>
    <row r="544" spans="2:6" x14ac:dyDescent="0.2">
      <c r="B544" s="8"/>
      <c r="F544" s="8"/>
    </row>
    <row r="545" spans="2:6" x14ac:dyDescent="0.2">
      <c r="B545" s="8"/>
      <c r="F545" s="8"/>
    </row>
    <row r="546" spans="2:6" x14ac:dyDescent="0.2">
      <c r="B546" s="8"/>
      <c r="F546" s="8"/>
    </row>
    <row r="547" spans="2:6" x14ac:dyDescent="0.2">
      <c r="B547" s="8"/>
      <c r="F547" s="8"/>
    </row>
    <row r="548" spans="2:6" x14ac:dyDescent="0.2">
      <c r="B548" s="8"/>
      <c r="F548" s="8"/>
    </row>
    <row r="549" spans="2:6" x14ac:dyDescent="0.2">
      <c r="B549" s="8"/>
      <c r="F549" s="8"/>
    </row>
    <row r="550" spans="2:6" x14ac:dyDescent="0.2">
      <c r="B550" s="8"/>
      <c r="F550" s="8"/>
    </row>
    <row r="551" spans="2:6" x14ac:dyDescent="0.2">
      <c r="B551" s="8"/>
      <c r="F551" s="8"/>
    </row>
    <row r="552" spans="2:6" x14ac:dyDescent="0.2">
      <c r="B552" s="8"/>
      <c r="F552" s="8"/>
    </row>
    <row r="553" spans="2:6" x14ac:dyDescent="0.2">
      <c r="B553" s="8"/>
      <c r="F553" s="8"/>
    </row>
    <row r="554" spans="2:6" x14ac:dyDescent="0.2">
      <c r="B554" s="8"/>
      <c r="F554" s="8"/>
    </row>
    <row r="555" spans="2:6" x14ac:dyDescent="0.2">
      <c r="B555" s="8"/>
      <c r="F555" s="8"/>
    </row>
    <row r="556" spans="2:6" x14ac:dyDescent="0.2">
      <c r="B556" s="8"/>
      <c r="F556" s="8"/>
    </row>
    <row r="557" spans="2:6" x14ac:dyDescent="0.2">
      <c r="B557" s="8"/>
      <c r="F557" s="8"/>
    </row>
    <row r="558" spans="2:6" x14ac:dyDescent="0.2">
      <c r="B558" s="8"/>
      <c r="F558" s="8"/>
    </row>
    <row r="559" spans="2:6" x14ac:dyDescent="0.2">
      <c r="B559" s="8"/>
      <c r="F559" s="8"/>
    </row>
    <row r="560" spans="2:6" x14ac:dyDescent="0.2">
      <c r="B560" s="8"/>
      <c r="F560" s="8"/>
    </row>
    <row r="561" spans="2:6" x14ac:dyDescent="0.2">
      <c r="B561" s="8"/>
      <c r="F561" s="8"/>
    </row>
    <row r="562" spans="2:6" x14ac:dyDescent="0.2">
      <c r="B562" s="8"/>
      <c r="F562" s="8"/>
    </row>
    <row r="563" spans="2:6" x14ac:dyDescent="0.2">
      <c r="B563" s="8"/>
      <c r="F563" s="8"/>
    </row>
    <row r="564" spans="2:6" x14ac:dyDescent="0.2">
      <c r="B564" s="8"/>
      <c r="F564" s="8"/>
    </row>
    <row r="565" spans="2:6" x14ac:dyDescent="0.2">
      <c r="B565" s="8"/>
      <c r="F565" s="8"/>
    </row>
    <row r="566" spans="2:6" x14ac:dyDescent="0.2">
      <c r="B566" s="8"/>
      <c r="F566" s="8"/>
    </row>
    <row r="567" spans="2:6" x14ac:dyDescent="0.2">
      <c r="B567" s="8"/>
      <c r="F567" s="8"/>
    </row>
    <row r="568" spans="2:6" x14ac:dyDescent="0.2">
      <c r="B568" s="8"/>
      <c r="F568" s="8"/>
    </row>
    <row r="569" spans="2:6" x14ac:dyDescent="0.2">
      <c r="B569" s="8"/>
      <c r="F569" s="8"/>
    </row>
    <row r="570" spans="2:6" x14ac:dyDescent="0.2">
      <c r="B570" s="8"/>
      <c r="F570" s="8"/>
    </row>
    <row r="571" spans="2:6" x14ac:dyDescent="0.2">
      <c r="B571" s="8"/>
      <c r="F571" s="8"/>
    </row>
    <row r="572" spans="2:6" x14ac:dyDescent="0.2">
      <c r="B572" s="8"/>
      <c r="F572" s="8"/>
    </row>
    <row r="573" spans="2:6" x14ac:dyDescent="0.2">
      <c r="B573" s="8"/>
      <c r="F573" s="8"/>
    </row>
    <row r="574" spans="2:6" x14ac:dyDescent="0.2">
      <c r="B574" s="8"/>
      <c r="F574" s="8"/>
    </row>
    <row r="575" spans="2:6" x14ac:dyDescent="0.2">
      <c r="B575" s="8"/>
      <c r="F575" s="8"/>
    </row>
    <row r="576" spans="2:6" x14ac:dyDescent="0.2">
      <c r="B576" s="8"/>
      <c r="F576" s="8"/>
    </row>
    <row r="577" spans="2:6" x14ac:dyDescent="0.2">
      <c r="B577" s="8"/>
      <c r="F577" s="8"/>
    </row>
    <row r="578" spans="2:6" x14ac:dyDescent="0.2">
      <c r="B578" s="8"/>
      <c r="F578" s="8"/>
    </row>
    <row r="579" spans="2:6" x14ac:dyDescent="0.2">
      <c r="B579" s="8"/>
      <c r="F579" s="8"/>
    </row>
    <row r="580" spans="2:6" x14ac:dyDescent="0.2">
      <c r="B580" s="8"/>
      <c r="F580" s="8"/>
    </row>
    <row r="581" spans="2:6" x14ac:dyDescent="0.2">
      <c r="B581" s="8"/>
      <c r="F581" s="8"/>
    </row>
    <row r="582" spans="2:6" x14ac:dyDescent="0.2">
      <c r="B582" s="8"/>
      <c r="F582" s="8"/>
    </row>
    <row r="583" spans="2:6" x14ac:dyDescent="0.2">
      <c r="B583" s="8"/>
      <c r="F583" s="8"/>
    </row>
    <row r="584" spans="2:6" x14ac:dyDescent="0.2">
      <c r="B584" s="8"/>
      <c r="F584" s="8"/>
    </row>
    <row r="585" spans="2:6" x14ac:dyDescent="0.2">
      <c r="B585" s="8"/>
      <c r="F585" s="8"/>
    </row>
    <row r="586" spans="2:6" x14ac:dyDescent="0.2">
      <c r="B586" s="8"/>
      <c r="F586" s="8"/>
    </row>
    <row r="587" spans="2:6" x14ac:dyDescent="0.2">
      <c r="B587" s="8"/>
      <c r="F587" s="8"/>
    </row>
    <row r="588" spans="2:6" x14ac:dyDescent="0.2">
      <c r="B588" s="8"/>
      <c r="F588" s="8"/>
    </row>
    <row r="589" spans="2:6" x14ac:dyDescent="0.2">
      <c r="B589" s="8"/>
      <c r="F589" s="8"/>
    </row>
    <row r="590" spans="2:6" x14ac:dyDescent="0.2">
      <c r="B590" s="8"/>
      <c r="F590" s="8"/>
    </row>
    <row r="591" spans="2:6" x14ac:dyDescent="0.2">
      <c r="B591" s="8"/>
      <c r="F591" s="8"/>
    </row>
    <row r="592" spans="2:6" x14ac:dyDescent="0.2">
      <c r="B592" s="8"/>
      <c r="F592" s="8"/>
    </row>
    <row r="593" spans="2:6" x14ac:dyDescent="0.2">
      <c r="B593" s="8"/>
      <c r="F593" s="8"/>
    </row>
    <row r="594" spans="2:6" x14ac:dyDescent="0.2">
      <c r="B594" s="8"/>
      <c r="F594" s="8"/>
    </row>
    <row r="595" spans="2:6" x14ac:dyDescent="0.2">
      <c r="B595" s="8"/>
      <c r="F595" s="8"/>
    </row>
    <row r="596" spans="2:6" x14ac:dyDescent="0.2">
      <c r="B596" s="8"/>
      <c r="F596" s="8"/>
    </row>
    <row r="597" spans="2:6" x14ac:dyDescent="0.2">
      <c r="B597" s="8"/>
      <c r="F597" s="8"/>
    </row>
    <row r="598" spans="2:6" x14ac:dyDescent="0.2">
      <c r="B598" s="8"/>
      <c r="F598" s="8"/>
    </row>
    <row r="599" spans="2:6" x14ac:dyDescent="0.2">
      <c r="B599" s="8"/>
      <c r="F599" s="8"/>
    </row>
    <row r="600" spans="2:6" x14ac:dyDescent="0.2">
      <c r="B600" s="8"/>
      <c r="F600" s="8"/>
    </row>
    <row r="601" spans="2:6" x14ac:dyDescent="0.2">
      <c r="B601" s="8"/>
      <c r="F601" s="8"/>
    </row>
    <row r="602" spans="2:6" x14ac:dyDescent="0.2">
      <c r="B602" s="8"/>
      <c r="F602" s="8"/>
    </row>
    <row r="603" spans="2:6" x14ac:dyDescent="0.2">
      <c r="B603" s="8"/>
      <c r="F603" s="8"/>
    </row>
    <row r="604" spans="2:6" x14ac:dyDescent="0.2">
      <c r="B604" s="8"/>
      <c r="F604" s="8"/>
    </row>
    <row r="605" spans="2:6" x14ac:dyDescent="0.2">
      <c r="B605" s="8"/>
      <c r="F605" s="8"/>
    </row>
    <row r="606" spans="2:6" x14ac:dyDescent="0.2">
      <c r="B606" s="8"/>
      <c r="F606" s="8"/>
    </row>
    <row r="607" spans="2:6" x14ac:dyDescent="0.2">
      <c r="B607" s="8"/>
      <c r="F607" s="8"/>
    </row>
    <row r="608" spans="2:6" x14ac:dyDescent="0.2">
      <c r="B608" s="8"/>
      <c r="F608" s="8"/>
    </row>
    <row r="609" spans="2:6" x14ac:dyDescent="0.2">
      <c r="B609" s="8"/>
      <c r="F609" s="8"/>
    </row>
    <row r="610" spans="2:6" x14ac:dyDescent="0.2">
      <c r="B610" s="8"/>
      <c r="F610" s="8"/>
    </row>
    <row r="611" spans="2:6" x14ac:dyDescent="0.2">
      <c r="B611" s="8"/>
      <c r="F611" s="8"/>
    </row>
    <row r="612" spans="2:6" x14ac:dyDescent="0.2">
      <c r="B612" s="8"/>
      <c r="F612" s="8"/>
    </row>
    <row r="613" spans="2:6" x14ac:dyDescent="0.2">
      <c r="B613" s="8"/>
      <c r="F613" s="8"/>
    </row>
    <row r="614" spans="2:6" x14ac:dyDescent="0.2">
      <c r="B614" s="8"/>
      <c r="F614" s="8"/>
    </row>
    <row r="615" spans="2:6" x14ac:dyDescent="0.2">
      <c r="B615" s="8"/>
      <c r="F615" s="8"/>
    </row>
    <row r="616" spans="2:6" x14ac:dyDescent="0.2">
      <c r="B616" s="8"/>
      <c r="F616" s="8"/>
    </row>
    <row r="617" spans="2:6" x14ac:dyDescent="0.2">
      <c r="B617" s="8"/>
      <c r="F617" s="8"/>
    </row>
    <row r="618" spans="2:6" x14ac:dyDescent="0.2">
      <c r="B618" s="8"/>
      <c r="F618" s="8"/>
    </row>
    <row r="619" spans="2:6" x14ac:dyDescent="0.2">
      <c r="B619" s="8"/>
      <c r="F619" s="8"/>
    </row>
    <row r="620" spans="2:6" x14ac:dyDescent="0.2">
      <c r="B620" s="8"/>
      <c r="F620" s="8"/>
    </row>
    <row r="621" spans="2:6" x14ac:dyDescent="0.2">
      <c r="B621" s="8"/>
      <c r="F621" s="8"/>
    </row>
    <row r="622" spans="2:6" x14ac:dyDescent="0.2">
      <c r="B622" s="8"/>
      <c r="F622" s="8"/>
    </row>
    <row r="623" spans="2:6" x14ac:dyDescent="0.2">
      <c r="B623" s="8"/>
      <c r="F623" s="8"/>
    </row>
    <row r="624" spans="2:6" x14ac:dyDescent="0.2">
      <c r="B624" s="8"/>
      <c r="F624" s="8"/>
    </row>
    <row r="625" spans="2:6" x14ac:dyDescent="0.2">
      <c r="B625" s="8"/>
      <c r="F625" s="8"/>
    </row>
    <row r="626" spans="2:6" x14ac:dyDescent="0.2">
      <c r="B626" s="8"/>
      <c r="F626" s="8"/>
    </row>
    <row r="627" spans="2:6" x14ac:dyDescent="0.2">
      <c r="B627" s="8"/>
      <c r="F627" s="8"/>
    </row>
    <row r="628" spans="2:6" x14ac:dyDescent="0.2">
      <c r="B628" s="8"/>
      <c r="F628" s="8"/>
    </row>
    <row r="629" spans="2:6" x14ac:dyDescent="0.2">
      <c r="B629" s="8"/>
      <c r="F629" s="8"/>
    </row>
    <row r="630" spans="2:6" x14ac:dyDescent="0.2">
      <c r="B630" s="8"/>
      <c r="F630" s="8"/>
    </row>
    <row r="631" spans="2:6" x14ac:dyDescent="0.2">
      <c r="B631" s="8"/>
      <c r="F631" s="8"/>
    </row>
    <row r="632" spans="2:6" x14ac:dyDescent="0.2">
      <c r="B632" s="8"/>
      <c r="F632" s="8"/>
    </row>
    <row r="633" spans="2:6" x14ac:dyDescent="0.2">
      <c r="B633" s="8"/>
      <c r="F633" s="8"/>
    </row>
    <row r="634" spans="2:6" x14ac:dyDescent="0.2">
      <c r="B634" s="8"/>
      <c r="F634" s="8"/>
    </row>
    <row r="635" spans="2:6" x14ac:dyDescent="0.2">
      <c r="B635" s="8"/>
      <c r="F635" s="8"/>
    </row>
    <row r="636" spans="2:6" x14ac:dyDescent="0.2">
      <c r="B636" s="8"/>
      <c r="F636" s="8"/>
    </row>
    <row r="637" spans="2:6" x14ac:dyDescent="0.2">
      <c r="B637" s="8"/>
      <c r="F637" s="8"/>
    </row>
    <row r="638" spans="2:6" x14ac:dyDescent="0.2">
      <c r="B638" s="8"/>
      <c r="F638" s="8"/>
    </row>
    <row r="639" spans="2:6" x14ac:dyDescent="0.2">
      <c r="B639" s="8"/>
      <c r="F639" s="8"/>
    </row>
    <row r="640" spans="2:6" x14ac:dyDescent="0.2">
      <c r="B640" s="8"/>
      <c r="F640" s="8"/>
    </row>
    <row r="641" spans="2:6" x14ac:dyDescent="0.2">
      <c r="B641" s="8"/>
      <c r="F641" s="8"/>
    </row>
    <row r="642" spans="2:6" x14ac:dyDescent="0.2">
      <c r="B642" s="8"/>
      <c r="F642" s="8"/>
    </row>
    <row r="643" spans="2:6" x14ac:dyDescent="0.2">
      <c r="B643" s="8"/>
      <c r="F643" s="8"/>
    </row>
    <row r="644" spans="2:6" x14ac:dyDescent="0.2">
      <c r="B644" s="8"/>
      <c r="F644" s="8"/>
    </row>
    <row r="645" spans="2:6" x14ac:dyDescent="0.2">
      <c r="B645" s="8"/>
      <c r="F645" s="8"/>
    </row>
    <row r="646" spans="2:6" x14ac:dyDescent="0.2">
      <c r="B646" s="8"/>
      <c r="F646" s="8"/>
    </row>
    <row r="647" spans="2:6" x14ac:dyDescent="0.2">
      <c r="B647" s="8"/>
      <c r="F647" s="8"/>
    </row>
    <row r="648" spans="2:6" x14ac:dyDescent="0.2">
      <c r="B648" s="8"/>
      <c r="F648" s="8"/>
    </row>
    <row r="649" spans="2:6" x14ac:dyDescent="0.2">
      <c r="B649" s="8"/>
      <c r="F649" s="8"/>
    </row>
    <row r="650" spans="2:6" x14ac:dyDescent="0.2">
      <c r="B650" s="8"/>
      <c r="F650" s="8"/>
    </row>
    <row r="651" spans="2:6" x14ac:dyDescent="0.2">
      <c r="B651" s="8"/>
      <c r="F651" s="8"/>
    </row>
    <row r="652" spans="2:6" x14ac:dyDescent="0.2">
      <c r="B652" s="8"/>
      <c r="F652" s="8"/>
    </row>
    <row r="653" spans="2:6" x14ac:dyDescent="0.2">
      <c r="B653" s="8"/>
      <c r="F653" s="8"/>
    </row>
    <row r="654" spans="2:6" x14ac:dyDescent="0.2">
      <c r="B654" s="8"/>
      <c r="F654" s="8"/>
    </row>
    <row r="655" spans="2:6" x14ac:dyDescent="0.2">
      <c r="B655" s="8"/>
      <c r="F655" s="8"/>
    </row>
    <row r="656" spans="2:6" x14ac:dyDescent="0.2">
      <c r="B656" s="8"/>
      <c r="F656" s="8"/>
    </row>
    <row r="657" spans="2:6" x14ac:dyDescent="0.2">
      <c r="B657" s="8"/>
      <c r="F657" s="8"/>
    </row>
    <row r="658" spans="2:6" x14ac:dyDescent="0.2">
      <c r="B658" s="8"/>
      <c r="F658" s="8"/>
    </row>
    <row r="659" spans="2:6" x14ac:dyDescent="0.2">
      <c r="B659" s="8"/>
      <c r="F659" s="8"/>
    </row>
    <row r="660" spans="2:6" x14ac:dyDescent="0.2">
      <c r="B660" s="8"/>
      <c r="F660" s="8"/>
    </row>
    <row r="661" spans="2:6" x14ac:dyDescent="0.2">
      <c r="B661" s="8"/>
      <c r="F661" s="8"/>
    </row>
    <row r="662" spans="2:6" x14ac:dyDescent="0.2">
      <c r="B662" s="8"/>
      <c r="F662" s="8"/>
    </row>
    <row r="663" spans="2:6" x14ac:dyDescent="0.2">
      <c r="B663" s="8"/>
      <c r="F663" s="8"/>
    </row>
    <row r="664" spans="2:6" x14ac:dyDescent="0.2">
      <c r="B664" s="8"/>
      <c r="F664" s="8"/>
    </row>
    <row r="665" spans="2:6" x14ac:dyDescent="0.2">
      <c r="B665" s="8"/>
      <c r="F665" s="8"/>
    </row>
    <row r="666" spans="2:6" x14ac:dyDescent="0.2">
      <c r="B666" s="8"/>
      <c r="F666" s="8"/>
    </row>
    <row r="667" spans="2:6" x14ac:dyDescent="0.2">
      <c r="B667" s="8"/>
      <c r="F667" s="8"/>
    </row>
    <row r="668" spans="2:6" x14ac:dyDescent="0.2">
      <c r="B668" s="8"/>
      <c r="F668" s="8"/>
    </row>
    <row r="669" spans="2:6" x14ac:dyDescent="0.2">
      <c r="B669" s="8"/>
      <c r="F669" s="8"/>
    </row>
    <row r="670" spans="2:6" x14ac:dyDescent="0.2">
      <c r="B670" s="8"/>
      <c r="F670" s="8"/>
    </row>
    <row r="671" spans="2:6" x14ac:dyDescent="0.2">
      <c r="B671" s="8"/>
      <c r="F671" s="8"/>
    </row>
    <row r="672" spans="2:6" x14ac:dyDescent="0.2">
      <c r="B672" s="8"/>
      <c r="F672" s="8"/>
    </row>
    <row r="673" spans="2:6" x14ac:dyDescent="0.2">
      <c r="B673" s="8"/>
      <c r="F673" s="8"/>
    </row>
    <row r="674" spans="2:6" x14ac:dyDescent="0.2">
      <c r="B674" s="8"/>
      <c r="F674" s="8"/>
    </row>
    <row r="675" spans="2:6" x14ac:dyDescent="0.2">
      <c r="B675" s="8"/>
      <c r="F675" s="8"/>
    </row>
    <row r="676" spans="2:6" x14ac:dyDescent="0.2">
      <c r="B676" s="8"/>
      <c r="F676" s="8"/>
    </row>
    <row r="677" spans="2:6" x14ac:dyDescent="0.2">
      <c r="B677" s="8"/>
      <c r="F677" s="8"/>
    </row>
    <row r="678" spans="2:6" x14ac:dyDescent="0.2">
      <c r="B678" s="8"/>
      <c r="F678" s="8"/>
    </row>
    <row r="679" spans="2:6" x14ac:dyDescent="0.2">
      <c r="B679" s="8"/>
      <c r="F679" s="8"/>
    </row>
    <row r="680" spans="2:6" x14ac:dyDescent="0.2">
      <c r="B680" s="8"/>
      <c r="F680" s="8"/>
    </row>
    <row r="681" spans="2:6" x14ac:dyDescent="0.2">
      <c r="B681" s="8"/>
      <c r="F681" s="8"/>
    </row>
    <row r="682" spans="2:6" x14ac:dyDescent="0.2">
      <c r="B682" s="8"/>
      <c r="F682" s="8"/>
    </row>
    <row r="683" spans="2:6" x14ac:dyDescent="0.2">
      <c r="B683" s="8"/>
      <c r="F683" s="8"/>
    </row>
    <row r="684" spans="2:6" x14ac:dyDescent="0.2">
      <c r="B684" s="8"/>
      <c r="F684" s="8"/>
    </row>
    <row r="685" spans="2:6" x14ac:dyDescent="0.2">
      <c r="B685" s="8"/>
      <c r="F685" s="8"/>
    </row>
    <row r="686" spans="2:6" x14ac:dyDescent="0.2">
      <c r="B686" s="8"/>
      <c r="F686" s="8"/>
    </row>
    <row r="687" spans="2:6" x14ac:dyDescent="0.2">
      <c r="B687" s="8"/>
      <c r="F687" s="8"/>
    </row>
    <row r="688" spans="2:6" x14ac:dyDescent="0.2">
      <c r="B688" s="8"/>
      <c r="F688" s="8"/>
    </row>
    <row r="689" spans="2:6" x14ac:dyDescent="0.2">
      <c r="B689" s="8"/>
      <c r="F689" s="8"/>
    </row>
    <row r="690" spans="2:6" x14ac:dyDescent="0.2">
      <c r="B690" s="8"/>
      <c r="F690" s="8"/>
    </row>
    <row r="691" spans="2:6" x14ac:dyDescent="0.2">
      <c r="B691" s="8"/>
      <c r="F691" s="8"/>
    </row>
    <row r="692" spans="2:6" x14ac:dyDescent="0.2">
      <c r="B692" s="8"/>
      <c r="F692" s="8"/>
    </row>
    <row r="693" spans="2:6" x14ac:dyDescent="0.2">
      <c r="B693" s="8"/>
      <c r="F693" s="8"/>
    </row>
    <row r="694" spans="2:6" x14ac:dyDescent="0.2">
      <c r="B694" s="8"/>
      <c r="F694" s="8"/>
    </row>
    <row r="695" spans="2:6" x14ac:dyDescent="0.2">
      <c r="B695" s="8"/>
      <c r="F695" s="8"/>
    </row>
    <row r="696" spans="2:6" x14ac:dyDescent="0.2">
      <c r="B696" s="8"/>
      <c r="F696" s="8"/>
    </row>
    <row r="697" spans="2:6" x14ac:dyDescent="0.2">
      <c r="B697" s="8"/>
      <c r="F697" s="8"/>
    </row>
    <row r="698" spans="2:6" x14ac:dyDescent="0.2">
      <c r="B698" s="8"/>
      <c r="F698" s="8"/>
    </row>
    <row r="699" spans="2:6" x14ac:dyDescent="0.2">
      <c r="B699" s="8"/>
      <c r="F699" s="8"/>
    </row>
    <row r="700" spans="2:6" x14ac:dyDescent="0.2">
      <c r="B700" s="8"/>
      <c r="F700" s="8"/>
    </row>
    <row r="701" spans="2:6" x14ac:dyDescent="0.2">
      <c r="B701" s="8"/>
      <c r="F701" s="8"/>
    </row>
    <row r="702" spans="2:6" x14ac:dyDescent="0.2">
      <c r="B702" s="8"/>
      <c r="F702" s="8"/>
    </row>
    <row r="703" spans="2:6" x14ac:dyDescent="0.2">
      <c r="B703" s="8"/>
      <c r="F703" s="8"/>
    </row>
    <row r="704" spans="2:6" x14ac:dyDescent="0.2">
      <c r="B704" s="8"/>
      <c r="F704" s="8"/>
    </row>
    <row r="705" spans="2:6" x14ac:dyDescent="0.2">
      <c r="B705" s="8"/>
      <c r="F705" s="8"/>
    </row>
    <row r="706" spans="2:6" x14ac:dyDescent="0.2">
      <c r="B706" s="8"/>
      <c r="F706" s="8"/>
    </row>
    <row r="707" spans="2:6" x14ac:dyDescent="0.2">
      <c r="B707" s="8"/>
      <c r="F707" s="8"/>
    </row>
    <row r="708" spans="2:6" x14ac:dyDescent="0.2">
      <c r="B708" s="8"/>
      <c r="F708" s="8"/>
    </row>
    <row r="709" spans="2:6" x14ac:dyDescent="0.2">
      <c r="B709" s="8"/>
      <c r="F709" s="8"/>
    </row>
    <row r="710" spans="2:6" x14ac:dyDescent="0.2">
      <c r="B710" s="8"/>
      <c r="F710" s="8"/>
    </row>
    <row r="711" spans="2:6" x14ac:dyDescent="0.2">
      <c r="B711" s="8"/>
      <c r="F711" s="8"/>
    </row>
    <row r="712" spans="2:6" x14ac:dyDescent="0.2">
      <c r="B712" s="8"/>
      <c r="F712" s="8"/>
    </row>
    <row r="713" spans="2:6" x14ac:dyDescent="0.2">
      <c r="B713" s="8"/>
      <c r="F713" s="8"/>
    </row>
    <row r="714" spans="2:6" x14ac:dyDescent="0.2">
      <c r="B714" s="8"/>
      <c r="F714" s="8"/>
    </row>
    <row r="715" spans="2:6" x14ac:dyDescent="0.2">
      <c r="B715" s="8"/>
      <c r="F715" s="8"/>
    </row>
    <row r="716" spans="2:6" x14ac:dyDescent="0.2">
      <c r="B716" s="8"/>
      <c r="F716" s="8"/>
    </row>
    <row r="717" spans="2:6" x14ac:dyDescent="0.2">
      <c r="B717" s="8"/>
      <c r="F717" s="8"/>
    </row>
    <row r="718" spans="2:6" x14ac:dyDescent="0.2">
      <c r="B718" s="8"/>
      <c r="F718" s="8"/>
    </row>
    <row r="719" spans="2:6" x14ac:dyDescent="0.2">
      <c r="B719" s="8"/>
      <c r="F719" s="8"/>
    </row>
    <row r="720" spans="2:6" x14ac:dyDescent="0.2">
      <c r="B720" s="8"/>
      <c r="F720" s="8"/>
    </row>
    <row r="721" spans="2:6" x14ac:dyDescent="0.2">
      <c r="B721" s="8"/>
      <c r="F721" s="8"/>
    </row>
    <row r="722" spans="2:6" x14ac:dyDescent="0.2">
      <c r="B722" s="8"/>
      <c r="F722" s="8"/>
    </row>
    <row r="723" spans="2:6" x14ac:dyDescent="0.2">
      <c r="B723" s="8"/>
      <c r="F723" s="8"/>
    </row>
    <row r="724" spans="2:6" x14ac:dyDescent="0.2">
      <c r="B724" s="8"/>
      <c r="F724" s="8"/>
    </row>
    <row r="725" spans="2:6" x14ac:dyDescent="0.2">
      <c r="B725" s="8"/>
      <c r="F725" s="8"/>
    </row>
    <row r="726" spans="2:6" x14ac:dyDescent="0.2">
      <c r="B726" s="8"/>
      <c r="F726" s="8"/>
    </row>
    <row r="727" spans="2:6" x14ac:dyDescent="0.2">
      <c r="B727" s="8"/>
      <c r="F727" s="8"/>
    </row>
    <row r="728" spans="2:6" x14ac:dyDescent="0.2">
      <c r="B728" s="8"/>
      <c r="F728" s="8"/>
    </row>
    <row r="729" spans="2:6" x14ac:dyDescent="0.2">
      <c r="B729" s="8"/>
      <c r="F729" s="8"/>
    </row>
    <row r="730" spans="2:6" x14ac:dyDescent="0.2">
      <c r="B730" s="8"/>
      <c r="F730" s="8"/>
    </row>
    <row r="731" spans="2:6" x14ac:dyDescent="0.2">
      <c r="B731" s="8"/>
      <c r="F731" s="8"/>
    </row>
    <row r="732" spans="2:6" x14ac:dyDescent="0.2">
      <c r="B732" s="8"/>
      <c r="F732" s="8"/>
    </row>
    <row r="733" spans="2:6" x14ac:dyDescent="0.2">
      <c r="B733" s="8"/>
      <c r="F733" s="8"/>
    </row>
    <row r="734" spans="2:6" x14ac:dyDescent="0.2">
      <c r="B734" s="8"/>
      <c r="F734" s="8"/>
    </row>
    <row r="735" spans="2:6" x14ac:dyDescent="0.2">
      <c r="B735" s="8"/>
      <c r="F735" s="8"/>
    </row>
    <row r="736" spans="2:6" x14ac:dyDescent="0.2">
      <c r="B736" s="8"/>
      <c r="F736" s="8"/>
    </row>
    <row r="737" spans="2:6" x14ac:dyDescent="0.2">
      <c r="B737" s="8"/>
      <c r="F737" s="8"/>
    </row>
    <row r="738" spans="2:6" x14ac:dyDescent="0.2">
      <c r="B738" s="8"/>
      <c r="F738" s="8"/>
    </row>
    <row r="739" spans="2:6" x14ac:dyDescent="0.2">
      <c r="B739" s="8"/>
      <c r="F739" s="8"/>
    </row>
    <row r="740" spans="2:6" x14ac:dyDescent="0.2">
      <c r="B740" s="8"/>
      <c r="F740" s="8"/>
    </row>
    <row r="741" spans="2:6" x14ac:dyDescent="0.2">
      <c r="B741" s="8"/>
      <c r="F741" s="8"/>
    </row>
    <row r="742" spans="2:6" x14ac:dyDescent="0.2">
      <c r="B742" s="8"/>
      <c r="F742" s="8"/>
    </row>
    <row r="743" spans="2:6" x14ac:dyDescent="0.2">
      <c r="B743" s="8"/>
      <c r="F743" s="8"/>
    </row>
    <row r="744" spans="2:6" x14ac:dyDescent="0.2">
      <c r="B744" s="8"/>
      <c r="F744" s="8"/>
    </row>
    <row r="745" spans="2:6" x14ac:dyDescent="0.2">
      <c r="B745" s="8"/>
      <c r="F745" s="8"/>
    </row>
    <row r="746" spans="2:6" x14ac:dyDescent="0.2">
      <c r="B746" s="8"/>
      <c r="F746" s="8"/>
    </row>
    <row r="747" spans="2:6" x14ac:dyDescent="0.2">
      <c r="B747" s="8"/>
      <c r="F747" s="8"/>
    </row>
    <row r="748" spans="2:6" x14ac:dyDescent="0.2">
      <c r="B748" s="8"/>
      <c r="F748" s="8"/>
    </row>
    <row r="749" spans="2:6" x14ac:dyDescent="0.2">
      <c r="B749" s="8"/>
      <c r="F749" s="8"/>
    </row>
    <row r="750" spans="2:6" x14ac:dyDescent="0.2">
      <c r="B750" s="8"/>
      <c r="F750" s="8"/>
    </row>
    <row r="751" spans="2:6" x14ac:dyDescent="0.2">
      <c r="B751" s="8"/>
      <c r="F751" s="8"/>
    </row>
    <row r="752" spans="2:6" x14ac:dyDescent="0.2">
      <c r="B752" s="8"/>
      <c r="F752" s="8"/>
    </row>
    <row r="753" spans="2:6" x14ac:dyDescent="0.2">
      <c r="B753" s="8"/>
      <c r="F753" s="8"/>
    </row>
    <row r="754" spans="2:6" x14ac:dyDescent="0.2">
      <c r="B754" s="8"/>
      <c r="F754" s="8"/>
    </row>
    <row r="755" spans="2:6" x14ac:dyDescent="0.2">
      <c r="B755" s="8"/>
      <c r="F755" s="8"/>
    </row>
    <row r="756" spans="2:6" x14ac:dyDescent="0.2">
      <c r="B756" s="8"/>
      <c r="F756" s="8"/>
    </row>
    <row r="757" spans="2:6" x14ac:dyDescent="0.2">
      <c r="B757" s="8"/>
      <c r="F757" s="8"/>
    </row>
    <row r="758" spans="2:6" x14ac:dyDescent="0.2">
      <c r="B758" s="8"/>
      <c r="F758" s="8"/>
    </row>
    <row r="759" spans="2:6" x14ac:dyDescent="0.2">
      <c r="B759" s="8"/>
      <c r="F759" s="8"/>
    </row>
    <row r="760" spans="2:6" x14ac:dyDescent="0.2">
      <c r="B760" s="8"/>
      <c r="F760" s="8"/>
    </row>
    <row r="761" spans="2:6" x14ac:dyDescent="0.2">
      <c r="B761" s="8"/>
      <c r="F761" s="8"/>
    </row>
    <row r="762" spans="2:6" x14ac:dyDescent="0.2">
      <c r="B762" s="8"/>
      <c r="F762" s="8"/>
    </row>
    <row r="763" spans="2:6" x14ac:dyDescent="0.2">
      <c r="B763" s="8"/>
      <c r="F763" s="8"/>
    </row>
    <row r="764" spans="2:6" x14ac:dyDescent="0.2">
      <c r="B764" s="8"/>
      <c r="F764" s="8"/>
    </row>
    <row r="765" spans="2:6" x14ac:dyDescent="0.2">
      <c r="B765" s="8"/>
      <c r="F765" s="8"/>
    </row>
    <row r="766" spans="2:6" x14ac:dyDescent="0.2">
      <c r="B766" s="8"/>
      <c r="F766" s="8"/>
    </row>
    <row r="767" spans="2:6" x14ac:dyDescent="0.2">
      <c r="B767" s="8"/>
      <c r="F767" s="8"/>
    </row>
    <row r="768" spans="2:6" x14ac:dyDescent="0.2">
      <c r="B768" s="8"/>
      <c r="F768" s="8"/>
    </row>
    <row r="769" spans="2:6" x14ac:dyDescent="0.2">
      <c r="B769" s="8"/>
      <c r="F769" s="8"/>
    </row>
    <row r="770" spans="2:6" x14ac:dyDescent="0.2">
      <c r="B770" s="8"/>
      <c r="F770" s="8"/>
    </row>
    <row r="771" spans="2:6" x14ac:dyDescent="0.2">
      <c r="B771" s="8"/>
      <c r="F771" s="8"/>
    </row>
    <row r="772" spans="2:6" x14ac:dyDescent="0.2">
      <c r="B772" s="8"/>
      <c r="F772" s="8"/>
    </row>
    <row r="773" spans="2:6" x14ac:dyDescent="0.2">
      <c r="B773" s="8"/>
      <c r="F773" s="8"/>
    </row>
    <row r="774" spans="2:6" x14ac:dyDescent="0.2">
      <c r="B774" s="8"/>
      <c r="F774" s="8"/>
    </row>
    <row r="775" spans="2:6" x14ac:dyDescent="0.2">
      <c r="B775" s="8"/>
      <c r="F775" s="8"/>
    </row>
    <row r="776" spans="2:6" x14ac:dyDescent="0.2">
      <c r="B776" s="8"/>
      <c r="F776" s="8"/>
    </row>
    <row r="777" spans="2:6" x14ac:dyDescent="0.2">
      <c r="B777" s="8"/>
      <c r="F777" s="8"/>
    </row>
    <row r="778" spans="2:6" x14ac:dyDescent="0.2">
      <c r="B778" s="8"/>
      <c r="F778" s="8"/>
    </row>
    <row r="779" spans="2:6" x14ac:dyDescent="0.2">
      <c r="B779" s="8"/>
      <c r="F779" s="8"/>
    </row>
    <row r="780" spans="2:6" x14ac:dyDescent="0.2">
      <c r="B780" s="8"/>
      <c r="F780" s="8"/>
    </row>
    <row r="781" spans="2:6" x14ac:dyDescent="0.2">
      <c r="B781" s="8"/>
      <c r="F781" s="8"/>
    </row>
    <row r="782" spans="2:6" x14ac:dyDescent="0.2">
      <c r="B782" s="8"/>
      <c r="F782" s="8"/>
    </row>
    <row r="783" spans="2:6" x14ac:dyDescent="0.2">
      <c r="B783" s="8"/>
      <c r="F783" s="8"/>
    </row>
    <row r="784" spans="2:6" x14ac:dyDescent="0.2">
      <c r="B784" s="8"/>
      <c r="F784" s="8"/>
    </row>
    <row r="785" spans="2:6" x14ac:dyDescent="0.2">
      <c r="B785" s="8"/>
      <c r="F785" s="8"/>
    </row>
    <row r="786" spans="2:6" x14ac:dyDescent="0.2">
      <c r="B786" s="8"/>
      <c r="F786" s="8"/>
    </row>
    <row r="787" spans="2:6" x14ac:dyDescent="0.2">
      <c r="B787" s="8"/>
      <c r="F787" s="8"/>
    </row>
    <row r="788" spans="2:6" x14ac:dyDescent="0.2">
      <c r="B788" s="8"/>
      <c r="F788" s="8"/>
    </row>
    <row r="789" spans="2:6" x14ac:dyDescent="0.2">
      <c r="B789" s="8"/>
      <c r="F789" s="8"/>
    </row>
    <row r="790" spans="2:6" x14ac:dyDescent="0.2">
      <c r="B790" s="8"/>
      <c r="F790" s="8"/>
    </row>
    <row r="791" spans="2:6" x14ac:dyDescent="0.2">
      <c r="B791" s="8"/>
      <c r="F791" s="8"/>
    </row>
    <row r="792" spans="2:6" x14ac:dyDescent="0.2">
      <c r="B792" s="8"/>
      <c r="F792" s="8"/>
    </row>
    <row r="793" spans="2:6" x14ac:dyDescent="0.2">
      <c r="B793" s="8"/>
      <c r="F793" s="8"/>
    </row>
    <row r="794" spans="2:6" x14ac:dyDescent="0.2">
      <c r="B794" s="8"/>
      <c r="F794" s="8"/>
    </row>
    <row r="795" spans="2:6" x14ac:dyDescent="0.2">
      <c r="B795" s="8"/>
      <c r="F795" s="8"/>
    </row>
    <row r="796" spans="2:6" x14ac:dyDescent="0.2">
      <c r="B796" s="8"/>
      <c r="F796" s="8"/>
    </row>
    <row r="797" spans="2:6" x14ac:dyDescent="0.2">
      <c r="B797" s="8"/>
      <c r="F797" s="8"/>
    </row>
    <row r="798" spans="2:6" x14ac:dyDescent="0.2">
      <c r="B798" s="8"/>
      <c r="F798" s="8"/>
    </row>
    <row r="799" spans="2:6" x14ac:dyDescent="0.2">
      <c r="B799" s="8"/>
      <c r="F799" s="8"/>
    </row>
    <row r="800" spans="2:6" x14ac:dyDescent="0.2">
      <c r="B800" s="8"/>
      <c r="F800" s="8"/>
    </row>
    <row r="801" spans="2:6" x14ac:dyDescent="0.2">
      <c r="B801" s="8"/>
      <c r="F801" s="8"/>
    </row>
    <row r="802" spans="2:6" x14ac:dyDescent="0.2">
      <c r="B802" s="8"/>
      <c r="F802" s="8"/>
    </row>
    <row r="803" spans="2:6" x14ac:dyDescent="0.2">
      <c r="B803" s="8"/>
      <c r="F803" s="8"/>
    </row>
    <row r="804" spans="2:6" x14ac:dyDescent="0.2">
      <c r="B804" s="8"/>
      <c r="F804" s="8"/>
    </row>
    <row r="805" spans="2:6" x14ac:dyDescent="0.2">
      <c r="B805" s="8"/>
      <c r="F805" s="8"/>
    </row>
    <row r="806" spans="2:6" x14ac:dyDescent="0.2">
      <c r="B806" s="8"/>
      <c r="F806" s="8"/>
    </row>
    <row r="807" spans="2:6" x14ac:dyDescent="0.2">
      <c r="B807" s="8"/>
      <c r="F807" s="8"/>
    </row>
    <row r="808" spans="2:6" x14ac:dyDescent="0.2">
      <c r="B808" s="8"/>
      <c r="F808" s="8"/>
    </row>
    <row r="809" spans="2:6" x14ac:dyDescent="0.2">
      <c r="B809" s="8"/>
      <c r="F809" s="8"/>
    </row>
    <row r="810" spans="2:6" x14ac:dyDescent="0.2">
      <c r="B810" s="8"/>
      <c r="F810" s="8"/>
    </row>
    <row r="811" spans="2:6" x14ac:dyDescent="0.2">
      <c r="B811" s="8"/>
      <c r="F811" s="8"/>
    </row>
    <row r="812" spans="2:6" x14ac:dyDescent="0.2">
      <c r="B812" s="8"/>
      <c r="F812" s="8"/>
    </row>
    <row r="813" spans="2:6" x14ac:dyDescent="0.2">
      <c r="B813" s="8"/>
      <c r="F813" s="8"/>
    </row>
    <row r="814" spans="2:6" x14ac:dyDescent="0.2">
      <c r="B814" s="8"/>
      <c r="F814" s="8"/>
    </row>
    <row r="815" spans="2:6" x14ac:dyDescent="0.2">
      <c r="B815" s="8"/>
      <c r="F815" s="8"/>
    </row>
    <row r="816" spans="2:6" x14ac:dyDescent="0.2">
      <c r="B816" s="8"/>
      <c r="F816" s="8"/>
    </row>
    <row r="817" spans="2:6" x14ac:dyDescent="0.2">
      <c r="B817" s="8"/>
      <c r="F817" s="8"/>
    </row>
    <row r="818" spans="2:6" x14ac:dyDescent="0.2">
      <c r="B818" s="8"/>
      <c r="F818" s="8"/>
    </row>
    <row r="819" spans="2:6" x14ac:dyDescent="0.2">
      <c r="B819" s="8"/>
      <c r="F819" s="8"/>
    </row>
    <row r="820" spans="2:6" x14ac:dyDescent="0.2">
      <c r="B820" s="8"/>
      <c r="F820" s="8"/>
    </row>
    <row r="821" spans="2:6" x14ac:dyDescent="0.2">
      <c r="B821" s="8"/>
      <c r="F821" s="8"/>
    </row>
    <row r="822" spans="2:6" x14ac:dyDescent="0.2">
      <c r="B822" s="8"/>
      <c r="F822" s="8"/>
    </row>
    <row r="823" spans="2:6" x14ac:dyDescent="0.2">
      <c r="B823" s="8"/>
      <c r="F823" s="8"/>
    </row>
    <row r="824" spans="2:6" x14ac:dyDescent="0.2">
      <c r="B824" s="8"/>
      <c r="F824" s="8"/>
    </row>
    <row r="825" spans="2:6" x14ac:dyDescent="0.2">
      <c r="B825" s="8"/>
      <c r="F825" s="8"/>
    </row>
    <row r="826" spans="2:6" x14ac:dyDescent="0.2">
      <c r="B826" s="8"/>
      <c r="F826" s="8"/>
    </row>
    <row r="827" spans="2:6" x14ac:dyDescent="0.2">
      <c r="B827" s="8"/>
      <c r="F827" s="8"/>
    </row>
    <row r="828" spans="2:6" x14ac:dyDescent="0.2">
      <c r="B828" s="8"/>
      <c r="F828" s="8"/>
    </row>
    <row r="829" spans="2:6" x14ac:dyDescent="0.2">
      <c r="B829" s="8"/>
      <c r="F829" s="8"/>
    </row>
    <row r="830" spans="2:6" x14ac:dyDescent="0.2">
      <c r="B830" s="8"/>
      <c r="F830" s="8"/>
    </row>
    <row r="831" spans="2:6" x14ac:dyDescent="0.2">
      <c r="B831" s="8"/>
      <c r="F831" s="8"/>
    </row>
    <row r="832" spans="2:6" x14ac:dyDescent="0.2">
      <c r="B832" s="8"/>
      <c r="F832" s="8"/>
    </row>
    <row r="833" spans="2:6" x14ac:dyDescent="0.2">
      <c r="B833" s="8"/>
      <c r="F833" s="8"/>
    </row>
    <row r="834" spans="2:6" x14ac:dyDescent="0.2">
      <c r="B834" s="8"/>
      <c r="F834" s="8"/>
    </row>
    <row r="835" spans="2:6" x14ac:dyDescent="0.2">
      <c r="B835" s="8"/>
      <c r="F835" s="8"/>
    </row>
    <row r="836" spans="2:6" x14ac:dyDescent="0.2">
      <c r="B836" s="8"/>
      <c r="F836" s="8"/>
    </row>
    <row r="837" spans="2:6" x14ac:dyDescent="0.2">
      <c r="B837" s="8"/>
      <c r="F837" s="8"/>
    </row>
    <row r="838" spans="2:6" x14ac:dyDescent="0.2">
      <c r="B838" s="8"/>
      <c r="F838" s="8"/>
    </row>
    <row r="839" spans="2:6" x14ac:dyDescent="0.2">
      <c r="B839" s="8"/>
      <c r="F839" s="8"/>
    </row>
    <row r="840" spans="2:6" x14ac:dyDescent="0.2">
      <c r="B840" s="8"/>
      <c r="F840" s="8"/>
    </row>
    <row r="841" spans="2:6" x14ac:dyDescent="0.2">
      <c r="B841" s="8"/>
      <c r="F841" s="8"/>
    </row>
    <row r="842" spans="2:6" x14ac:dyDescent="0.2">
      <c r="B842" s="8"/>
      <c r="F842" s="8"/>
    </row>
    <row r="843" spans="2:6" x14ac:dyDescent="0.2">
      <c r="B843" s="8"/>
      <c r="F843" s="8"/>
    </row>
    <row r="844" spans="2:6" x14ac:dyDescent="0.2">
      <c r="B844" s="8"/>
      <c r="F844" s="8"/>
    </row>
    <row r="845" spans="2:6" x14ac:dyDescent="0.2">
      <c r="B845" s="8"/>
      <c r="F845" s="8"/>
    </row>
    <row r="846" spans="2:6" x14ac:dyDescent="0.2">
      <c r="B846" s="8"/>
      <c r="F846" s="8"/>
    </row>
    <row r="847" spans="2:6" x14ac:dyDescent="0.2">
      <c r="B847" s="8"/>
      <c r="F847" s="8"/>
    </row>
    <row r="848" spans="2:6" x14ac:dyDescent="0.2">
      <c r="B848" s="8"/>
      <c r="F848" s="8"/>
    </row>
    <row r="849" spans="2:6" x14ac:dyDescent="0.2">
      <c r="B849" s="8"/>
      <c r="F849" s="8"/>
    </row>
    <row r="850" spans="2:6" x14ac:dyDescent="0.2">
      <c r="B850" s="8"/>
      <c r="F850" s="8"/>
    </row>
    <row r="851" spans="2:6" x14ac:dyDescent="0.2">
      <c r="B851" s="8"/>
      <c r="F851" s="8"/>
    </row>
    <row r="852" spans="2:6" x14ac:dyDescent="0.2">
      <c r="B852" s="8"/>
      <c r="F852" s="8"/>
    </row>
    <row r="853" spans="2:6" x14ac:dyDescent="0.2">
      <c r="B853" s="8"/>
      <c r="F853" s="8"/>
    </row>
    <row r="854" spans="2:6" x14ac:dyDescent="0.2">
      <c r="B854" s="8"/>
      <c r="F854" s="8"/>
    </row>
    <row r="855" spans="2:6" x14ac:dyDescent="0.2">
      <c r="B855" s="8"/>
      <c r="F855" s="8"/>
    </row>
    <row r="856" spans="2:6" x14ac:dyDescent="0.2">
      <c r="B856" s="8"/>
      <c r="F856" s="8"/>
    </row>
    <row r="857" spans="2:6" x14ac:dyDescent="0.2">
      <c r="B857" s="8"/>
      <c r="F857" s="8"/>
    </row>
    <row r="858" spans="2:6" x14ac:dyDescent="0.2">
      <c r="B858" s="8"/>
      <c r="F858" s="8"/>
    </row>
    <row r="859" spans="2:6" x14ac:dyDescent="0.2">
      <c r="B859" s="8"/>
      <c r="F859" s="8"/>
    </row>
    <row r="860" spans="2:6" x14ac:dyDescent="0.2">
      <c r="B860" s="8"/>
      <c r="F860" s="8"/>
    </row>
    <row r="861" spans="2:6" x14ac:dyDescent="0.2">
      <c r="B861" s="8"/>
      <c r="F861" s="8"/>
    </row>
    <row r="862" spans="2:6" x14ac:dyDescent="0.2">
      <c r="B862" s="8"/>
      <c r="F862" s="8"/>
    </row>
    <row r="863" spans="2:6" x14ac:dyDescent="0.2">
      <c r="B863" s="8"/>
      <c r="F863" s="8"/>
    </row>
    <row r="864" spans="2:6" x14ac:dyDescent="0.2">
      <c r="B864" s="8"/>
      <c r="F864" s="8"/>
    </row>
    <row r="865" spans="2:6" x14ac:dyDescent="0.2">
      <c r="B865" s="8"/>
      <c r="F865" s="8"/>
    </row>
    <row r="866" spans="2:6" x14ac:dyDescent="0.2">
      <c r="B866" s="8"/>
      <c r="F866" s="8"/>
    </row>
    <row r="867" spans="2:6" x14ac:dyDescent="0.2">
      <c r="B867" s="8"/>
      <c r="F867" s="8"/>
    </row>
    <row r="868" spans="2:6" x14ac:dyDescent="0.2">
      <c r="B868" s="8"/>
      <c r="F868" s="8"/>
    </row>
    <row r="869" spans="2:6" x14ac:dyDescent="0.2">
      <c r="B869" s="8"/>
      <c r="F869" s="8"/>
    </row>
    <row r="870" spans="2:6" x14ac:dyDescent="0.2">
      <c r="B870" s="8"/>
      <c r="F870" s="8"/>
    </row>
    <row r="871" spans="2:6" x14ac:dyDescent="0.2">
      <c r="B871" s="8"/>
      <c r="F871" s="8"/>
    </row>
    <row r="872" spans="2:6" x14ac:dyDescent="0.2">
      <c r="B872" s="8"/>
      <c r="F872" s="8"/>
    </row>
    <row r="873" spans="2:6" x14ac:dyDescent="0.2">
      <c r="B873" s="8"/>
      <c r="F873" s="8"/>
    </row>
    <row r="874" spans="2:6" x14ac:dyDescent="0.2">
      <c r="B874" s="8"/>
      <c r="F874" s="8"/>
    </row>
    <row r="875" spans="2:6" x14ac:dyDescent="0.2">
      <c r="B875" s="8"/>
      <c r="F875" s="8"/>
    </row>
    <row r="876" spans="2:6" x14ac:dyDescent="0.2">
      <c r="B876" s="8"/>
      <c r="F876" s="8"/>
    </row>
    <row r="877" spans="2:6" x14ac:dyDescent="0.2">
      <c r="B877" s="8"/>
      <c r="F877" s="8"/>
    </row>
    <row r="878" spans="2:6" x14ac:dyDescent="0.2">
      <c r="B878" s="8"/>
      <c r="F878" s="8"/>
    </row>
    <row r="879" spans="2:6" x14ac:dyDescent="0.2">
      <c r="B879" s="8"/>
      <c r="F879" s="8"/>
    </row>
    <row r="880" spans="2:6" x14ac:dyDescent="0.2">
      <c r="B880" s="8"/>
      <c r="F880" s="8"/>
    </row>
    <row r="881" spans="2:6" x14ac:dyDescent="0.2">
      <c r="B881" s="8"/>
      <c r="F881" s="8"/>
    </row>
    <row r="882" spans="2:6" x14ac:dyDescent="0.2">
      <c r="B882" s="8"/>
      <c r="F882" s="8"/>
    </row>
    <row r="883" spans="2:6" x14ac:dyDescent="0.2">
      <c r="B883" s="8"/>
      <c r="F883" s="8"/>
    </row>
    <row r="884" spans="2:6" x14ac:dyDescent="0.2">
      <c r="B884" s="8"/>
      <c r="F884" s="8"/>
    </row>
    <row r="885" spans="2:6" x14ac:dyDescent="0.2">
      <c r="B885" s="8"/>
      <c r="F885" s="8"/>
    </row>
    <row r="886" spans="2:6" x14ac:dyDescent="0.2">
      <c r="B886" s="8"/>
      <c r="F886" s="8"/>
    </row>
    <row r="887" spans="2:6" x14ac:dyDescent="0.2">
      <c r="B887" s="8"/>
      <c r="F887" s="8"/>
    </row>
    <row r="888" spans="2:6" x14ac:dyDescent="0.2">
      <c r="B888" s="8"/>
      <c r="F888" s="8"/>
    </row>
    <row r="889" spans="2:6" x14ac:dyDescent="0.2">
      <c r="B889" s="8"/>
      <c r="F889" s="8"/>
    </row>
    <row r="890" spans="2:6" x14ac:dyDescent="0.2">
      <c r="B890" s="8"/>
      <c r="F890" s="8"/>
    </row>
    <row r="891" spans="2:6" x14ac:dyDescent="0.2">
      <c r="B891" s="8"/>
      <c r="F891" s="8"/>
    </row>
    <row r="892" spans="2:6" x14ac:dyDescent="0.2">
      <c r="B892" s="8"/>
      <c r="F892" s="8"/>
    </row>
    <row r="893" spans="2:6" x14ac:dyDescent="0.2">
      <c r="B893" s="8"/>
      <c r="F893" s="8"/>
    </row>
    <row r="894" spans="2:6" x14ac:dyDescent="0.2">
      <c r="B894" s="8"/>
      <c r="F894" s="8"/>
    </row>
    <row r="895" spans="2:6" x14ac:dyDescent="0.2">
      <c r="B895" s="8"/>
      <c r="F895" s="8"/>
    </row>
    <row r="896" spans="2:6" x14ac:dyDescent="0.2">
      <c r="B896" s="8"/>
      <c r="F896" s="8"/>
    </row>
    <row r="897" spans="2:6" x14ac:dyDescent="0.2">
      <c r="B897" s="8"/>
      <c r="F897" s="8"/>
    </row>
    <row r="898" spans="2:6" x14ac:dyDescent="0.2">
      <c r="B898" s="8"/>
      <c r="F898" s="8"/>
    </row>
    <row r="899" spans="2:6" x14ac:dyDescent="0.2">
      <c r="B899" s="8"/>
      <c r="F899" s="8"/>
    </row>
    <row r="900" spans="2:6" x14ac:dyDescent="0.2">
      <c r="B900" s="8"/>
      <c r="F900" s="8"/>
    </row>
    <row r="901" spans="2:6" x14ac:dyDescent="0.2">
      <c r="B901" s="8"/>
      <c r="F901" s="8"/>
    </row>
    <row r="902" spans="2:6" x14ac:dyDescent="0.2">
      <c r="B902" s="8"/>
      <c r="F902" s="8"/>
    </row>
    <row r="903" spans="2:6" x14ac:dyDescent="0.2">
      <c r="B903" s="8"/>
      <c r="F903" s="8"/>
    </row>
    <row r="904" spans="2:6" x14ac:dyDescent="0.2">
      <c r="B904" s="8"/>
      <c r="F904" s="8"/>
    </row>
    <row r="905" spans="2:6" x14ac:dyDescent="0.2">
      <c r="B905" s="8"/>
      <c r="F905" s="8"/>
    </row>
    <row r="906" spans="2:6" x14ac:dyDescent="0.2">
      <c r="B906" s="8"/>
      <c r="F906" s="8"/>
    </row>
    <row r="907" spans="2:6" x14ac:dyDescent="0.2">
      <c r="B907" s="8"/>
      <c r="F907" s="8"/>
    </row>
    <row r="908" spans="2:6" x14ac:dyDescent="0.2">
      <c r="B908" s="8"/>
      <c r="F908" s="8"/>
    </row>
    <row r="909" spans="2:6" x14ac:dyDescent="0.2">
      <c r="B909" s="8"/>
      <c r="F909" s="8"/>
    </row>
    <row r="910" spans="2:6" x14ac:dyDescent="0.2">
      <c r="B910" s="8"/>
      <c r="F910" s="8"/>
    </row>
    <row r="911" spans="2:6" x14ac:dyDescent="0.2">
      <c r="B911" s="8"/>
      <c r="F911" s="8"/>
    </row>
    <row r="912" spans="2:6" x14ac:dyDescent="0.2">
      <c r="B912" s="8"/>
      <c r="F912" s="8"/>
    </row>
    <row r="913" spans="2:6" x14ac:dyDescent="0.2">
      <c r="B913" s="8"/>
      <c r="F913" s="8"/>
    </row>
    <row r="914" spans="2:6" x14ac:dyDescent="0.2">
      <c r="B914" s="8"/>
      <c r="F914" s="8"/>
    </row>
    <row r="915" spans="2:6" x14ac:dyDescent="0.2">
      <c r="B915" s="8"/>
      <c r="F915" s="8"/>
    </row>
    <row r="916" spans="2:6" x14ac:dyDescent="0.2">
      <c r="B916" s="8"/>
      <c r="F916" s="8"/>
    </row>
    <row r="917" spans="2:6" x14ac:dyDescent="0.2">
      <c r="B917" s="8"/>
      <c r="F917" s="8"/>
    </row>
    <row r="918" spans="2:6" x14ac:dyDescent="0.2">
      <c r="B918" s="8"/>
      <c r="F918" s="8"/>
    </row>
    <row r="919" spans="2:6" x14ac:dyDescent="0.2">
      <c r="B919" s="8"/>
      <c r="F919" s="8"/>
    </row>
    <row r="920" spans="2:6" x14ac:dyDescent="0.2">
      <c r="B920" s="8"/>
      <c r="F920" s="8"/>
    </row>
    <row r="921" spans="2:6" x14ac:dyDescent="0.2">
      <c r="B921" s="8"/>
      <c r="F921" s="8"/>
    </row>
    <row r="922" spans="2:6" x14ac:dyDescent="0.2">
      <c r="B922" s="8"/>
      <c r="F922" s="8"/>
    </row>
    <row r="923" spans="2:6" x14ac:dyDescent="0.2">
      <c r="B923" s="8"/>
      <c r="F923" s="8"/>
    </row>
    <row r="924" spans="2:6" x14ac:dyDescent="0.2">
      <c r="B924" s="8"/>
      <c r="F924" s="8"/>
    </row>
    <row r="925" spans="2:6" x14ac:dyDescent="0.2">
      <c r="B925" s="8"/>
      <c r="F925" s="8"/>
    </row>
    <row r="926" spans="2:6" x14ac:dyDescent="0.2">
      <c r="B926" s="8"/>
      <c r="F926" s="8"/>
    </row>
    <row r="927" spans="2:6" x14ac:dyDescent="0.2">
      <c r="B927" s="8"/>
      <c r="F927" s="8"/>
    </row>
    <row r="928" spans="2:6" x14ac:dyDescent="0.2">
      <c r="B928" s="8"/>
      <c r="F928" s="8"/>
    </row>
    <row r="929" spans="2:6" x14ac:dyDescent="0.2">
      <c r="B929" s="8"/>
      <c r="F929" s="8"/>
    </row>
    <row r="930" spans="2:6" x14ac:dyDescent="0.2">
      <c r="B930" s="8"/>
      <c r="F930" s="8"/>
    </row>
    <row r="931" spans="2:6" x14ac:dyDescent="0.2">
      <c r="B931" s="8"/>
      <c r="F931" s="8"/>
    </row>
    <row r="932" spans="2:6" x14ac:dyDescent="0.2">
      <c r="B932" s="8"/>
      <c r="F932" s="8"/>
    </row>
    <row r="933" spans="2:6" x14ac:dyDescent="0.2">
      <c r="B933" s="8"/>
      <c r="F933" s="8"/>
    </row>
    <row r="934" spans="2:6" x14ac:dyDescent="0.2">
      <c r="B934" s="8"/>
      <c r="F934" s="8"/>
    </row>
    <row r="935" spans="2:6" x14ac:dyDescent="0.2">
      <c r="B935" s="8"/>
      <c r="F935" s="8"/>
    </row>
    <row r="936" spans="2:6" x14ac:dyDescent="0.2">
      <c r="B936" s="8"/>
      <c r="F936" s="8"/>
    </row>
    <row r="937" spans="2:6" x14ac:dyDescent="0.2">
      <c r="B937" s="8"/>
      <c r="F937" s="8"/>
    </row>
    <row r="938" spans="2:6" x14ac:dyDescent="0.2">
      <c r="B938" s="8"/>
      <c r="F938" s="8"/>
    </row>
    <row r="939" spans="2:6" x14ac:dyDescent="0.2">
      <c r="B939" s="8"/>
      <c r="F939" s="8"/>
    </row>
    <row r="940" spans="2:6" x14ac:dyDescent="0.2">
      <c r="B940" s="8"/>
      <c r="F940" s="8"/>
    </row>
    <row r="941" spans="2:6" x14ac:dyDescent="0.2">
      <c r="B941" s="8"/>
      <c r="F941" s="8"/>
    </row>
    <row r="942" spans="2:6" x14ac:dyDescent="0.2">
      <c r="B942" s="8"/>
      <c r="F942" s="8"/>
    </row>
    <row r="943" spans="2:6" x14ac:dyDescent="0.2">
      <c r="B943" s="8"/>
      <c r="F943" s="8"/>
    </row>
    <row r="944" spans="2:6" x14ac:dyDescent="0.2">
      <c r="B944" s="8"/>
      <c r="F944" s="8"/>
    </row>
    <row r="945" spans="2:6" x14ac:dyDescent="0.2">
      <c r="B945" s="8"/>
      <c r="F945" s="8"/>
    </row>
    <row r="946" spans="2:6" x14ac:dyDescent="0.2">
      <c r="B946" s="8"/>
      <c r="F946" s="8"/>
    </row>
    <row r="947" spans="2:6" x14ac:dyDescent="0.2">
      <c r="B947" s="8"/>
      <c r="F947" s="8"/>
    </row>
    <row r="948" spans="2:6" x14ac:dyDescent="0.2">
      <c r="B948" s="8"/>
      <c r="F948" s="8"/>
    </row>
    <row r="949" spans="2:6" x14ac:dyDescent="0.2">
      <c r="B949" s="8"/>
      <c r="F949" s="8"/>
    </row>
    <row r="950" spans="2:6" x14ac:dyDescent="0.2">
      <c r="B950" s="8"/>
      <c r="F950" s="8"/>
    </row>
    <row r="951" spans="2:6" x14ac:dyDescent="0.2">
      <c r="B951" s="8"/>
      <c r="F951" s="8"/>
    </row>
    <row r="952" spans="2:6" x14ac:dyDescent="0.2">
      <c r="B952" s="8"/>
      <c r="F952" s="8"/>
    </row>
    <row r="953" spans="2:6" x14ac:dyDescent="0.2">
      <c r="B953" s="8"/>
      <c r="F953" s="8"/>
    </row>
    <row r="954" spans="2:6" x14ac:dyDescent="0.2">
      <c r="B954" s="8"/>
      <c r="F954" s="8"/>
    </row>
    <row r="955" spans="2:6" x14ac:dyDescent="0.2">
      <c r="B955" s="8"/>
      <c r="F955" s="8"/>
    </row>
    <row r="956" spans="2:6" x14ac:dyDescent="0.2">
      <c r="B956" s="8"/>
      <c r="F956" s="8"/>
    </row>
    <row r="957" spans="2:6" x14ac:dyDescent="0.2">
      <c r="B957" s="8"/>
      <c r="F957" s="8"/>
    </row>
    <row r="958" spans="2:6" x14ac:dyDescent="0.2">
      <c r="B958" s="8"/>
      <c r="F958" s="8"/>
    </row>
    <row r="959" spans="2:6" x14ac:dyDescent="0.2">
      <c r="B959" s="8"/>
      <c r="F959" s="8"/>
    </row>
    <row r="960" spans="2:6" x14ac:dyDescent="0.2">
      <c r="B960" s="8"/>
      <c r="F960" s="8"/>
    </row>
    <row r="961" spans="2:6" x14ac:dyDescent="0.2">
      <c r="B961" s="8"/>
      <c r="F961" s="8"/>
    </row>
    <row r="962" spans="2:6" x14ac:dyDescent="0.2">
      <c r="B962" s="8"/>
      <c r="F962" s="8"/>
    </row>
    <row r="963" spans="2:6" x14ac:dyDescent="0.2">
      <c r="B963" s="8"/>
      <c r="F963" s="8"/>
    </row>
    <row r="964" spans="2:6" x14ac:dyDescent="0.2">
      <c r="B964" s="8"/>
      <c r="F964" s="8"/>
    </row>
    <row r="965" spans="2:6" x14ac:dyDescent="0.2">
      <c r="B965" s="8"/>
      <c r="F965" s="8"/>
    </row>
    <row r="966" spans="2:6" x14ac:dyDescent="0.2">
      <c r="B966" s="8"/>
      <c r="F966" s="8"/>
    </row>
    <row r="967" spans="2:6" x14ac:dyDescent="0.2">
      <c r="B967" s="8"/>
      <c r="F967" s="8"/>
    </row>
    <row r="968" spans="2:6" x14ac:dyDescent="0.2">
      <c r="B968" s="8"/>
      <c r="F968" s="8"/>
    </row>
    <row r="969" spans="2:6" x14ac:dyDescent="0.2">
      <c r="B969" s="8"/>
      <c r="F969" s="8"/>
    </row>
    <row r="970" spans="2:6" x14ac:dyDescent="0.2">
      <c r="B970" s="8"/>
      <c r="F970" s="8"/>
    </row>
    <row r="971" spans="2:6" x14ac:dyDescent="0.2">
      <c r="B971" s="8"/>
      <c r="F971" s="8"/>
    </row>
    <row r="972" spans="2:6" x14ac:dyDescent="0.2">
      <c r="B972" s="8"/>
      <c r="F972" s="8"/>
    </row>
    <row r="973" spans="2:6" x14ac:dyDescent="0.2">
      <c r="B973" s="8"/>
      <c r="F973" s="8"/>
    </row>
    <row r="974" spans="2:6" x14ac:dyDescent="0.2">
      <c r="B974" s="8"/>
      <c r="F974" s="8"/>
    </row>
    <row r="975" spans="2:6" x14ac:dyDescent="0.2">
      <c r="B975" s="8"/>
      <c r="F975" s="8"/>
    </row>
    <row r="976" spans="2:6" x14ac:dyDescent="0.2">
      <c r="B976" s="8"/>
      <c r="F976" s="8"/>
    </row>
    <row r="977" spans="2:6" x14ac:dyDescent="0.2">
      <c r="B977" s="8"/>
      <c r="F977" s="8"/>
    </row>
    <row r="978" spans="2:6" x14ac:dyDescent="0.2">
      <c r="B978" s="8"/>
      <c r="F978" s="8"/>
    </row>
    <row r="979" spans="2:6" x14ac:dyDescent="0.2">
      <c r="B979" s="8"/>
      <c r="F979" s="8"/>
    </row>
    <row r="980" spans="2:6" x14ac:dyDescent="0.2">
      <c r="B980" s="8"/>
      <c r="F980" s="8"/>
    </row>
    <row r="981" spans="2:6" x14ac:dyDescent="0.2">
      <c r="B981" s="8"/>
      <c r="F981" s="8"/>
    </row>
    <row r="982" spans="2:6" x14ac:dyDescent="0.2">
      <c r="B982" s="8"/>
      <c r="F982" s="8"/>
    </row>
    <row r="983" spans="2:6" x14ac:dyDescent="0.2">
      <c r="B983" s="8"/>
      <c r="F983" s="8"/>
    </row>
    <row r="984" spans="2:6" x14ac:dyDescent="0.2">
      <c r="B984" s="8"/>
      <c r="F984" s="8"/>
    </row>
    <row r="985" spans="2:6" x14ac:dyDescent="0.2">
      <c r="B985" s="8"/>
      <c r="F985" s="8"/>
    </row>
    <row r="986" spans="2:6" x14ac:dyDescent="0.2">
      <c r="B986" s="8"/>
      <c r="F986" s="8"/>
    </row>
    <row r="987" spans="2:6" x14ac:dyDescent="0.2">
      <c r="B987" s="8"/>
      <c r="F987" s="8"/>
    </row>
    <row r="988" spans="2:6" x14ac:dyDescent="0.2">
      <c r="B988" s="8"/>
      <c r="F988" s="8"/>
    </row>
    <row r="989" spans="2:6" x14ac:dyDescent="0.2">
      <c r="B989" s="8"/>
      <c r="F989" s="8"/>
    </row>
    <row r="990" spans="2:6" x14ac:dyDescent="0.2">
      <c r="B990" s="8"/>
      <c r="F990" s="8"/>
    </row>
    <row r="991" spans="2:6" x14ac:dyDescent="0.2">
      <c r="B991" s="8"/>
      <c r="F991" s="8"/>
    </row>
    <row r="992" spans="2:6" x14ac:dyDescent="0.2">
      <c r="B992" s="8"/>
      <c r="F992" s="8"/>
    </row>
    <row r="993" spans="2:6" x14ac:dyDescent="0.2">
      <c r="B993" s="8"/>
      <c r="F993" s="8"/>
    </row>
    <row r="994" spans="2:6" x14ac:dyDescent="0.2">
      <c r="B994" s="8"/>
      <c r="F994" s="8"/>
    </row>
    <row r="995" spans="2:6" x14ac:dyDescent="0.2">
      <c r="B995" s="8"/>
      <c r="F995" s="8"/>
    </row>
    <row r="996" spans="2:6" x14ac:dyDescent="0.2">
      <c r="B996" s="8"/>
      <c r="F996" s="8"/>
    </row>
    <row r="997" spans="2:6" x14ac:dyDescent="0.2">
      <c r="B997" s="8"/>
      <c r="F997" s="8"/>
    </row>
    <row r="998" spans="2:6" x14ac:dyDescent="0.2">
      <c r="B998" s="8"/>
      <c r="F998" s="8"/>
    </row>
    <row r="999" spans="2:6" x14ac:dyDescent="0.2">
      <c r="B999" s="8"/>
      <c r="F999" s="8"/>
    </row>
    <row r="1000" spans="2:6" x14ac:dyDescent="0.2">
      <c r="B1000" s="8"/>
      <c r="F1000" s="8"/>
    </row>
    <row r="1001" spans="2:6" x14ac:dyDescent="0.2">
      <c r="B1001" s="8"/>
      <c r="F1001" s="8"/>
    </row>
    <row r="1002" spans="2:6" x14ac:dyDescent="0.2">
      <c r="B1002" s="8"/>
      <c r="F1002" s="8"/>
    </row>
    <row r="1003" spans="2:6" x14ac:dyDescent="0.2">
      <c r="B1003" s="8"/>
      <c r="F1003" s="8"/>
    </row>
    <row r="1004" spans="2:6" x14ac:dyDescent="0.2">
      <c r="B1004" s="8"/>
      <c r="F1004" s="8"/>
    </row>
    <row r="1005" spans="2:6" x14ac:dyDescent="0.2">
      <c r="B1005" s="8"/>
      <c r="F1005" s="8"/>
    </row>
    <row r="1006" spans="2:6" x14ac:dyDescent="0.2">
      <c r="B1006" s="8"/>
      <c r="F1006" s="8"/>
    </row>
    <row r="1007" spans="2:6" x14ac:dyDescent="0.2">
      <c r="B1007" s="8"/>
      <c r="F1007" s="8"/>
    </row>
    <row r="1008" spans="2:6" x14ac:dyDescent="0.2">
      <c r="B1008" s="8"/>
      <c r="F1008" s="8"/>
    </row>
    <row r="1009" spans="2:6" x14ac:dyDescent="0.2">
      <c r="B1009" s="8"/>
      <c r="F1009" s="8"/>
    </row>
    <row r="1010" spans="2:6" x14ac:dyDescent="0.2">
      <c r="B1010" s="8"/>
      <c r="F1010" s="8"/>
    </row>
    <row r="1011" spans="2:6" x14ac:dyDescent="0.2">
      <c r="B1011" s="8"/>
      <c r="F1011" s="8"/>
    </row>
    <row r="1012" spans="2:6" x14ac:dyDescent="0.2">
      <c r="B1012" s="8"/>
      <c r="F1012" s="8"/>
    </row>
    <row r="1013" spans="2:6" x14ac:dyDescent="0.2">
      <c r="B1013" s="8"/>
      <c r="F1013" s="8"/>
    </row>
    <row r="1014" spans="2:6" x14ac:dyDescent="0.2">
      <c r="B1014" s="8"/>
      <c r="F1014" s="8"/>
    </row>
    <row r="1015" spans="2:6" x14ac:dyDescent="0.2">
      <c r="B1015" s="8"/>
      <c r="F1015" s="8"/>
    </row>
    <row r="1016" spans="2:6" x14ac:dyDescent="0.2">
      <c r="B1016" s="8"/>
      <c r="F1016" s="8"/>
    </row>
    <row r="1017" spans="2:6" x14ac:dyDescent="0.2">
      <c r="B1017" s="8"/>
      <c r="F1017" s="8"/>
    </row>
    <row r="1018" spans="2:6" x14ac:dyDescent="0.2">
      <c r="B1018" s="8"/>
      <c r="F1018" s="8"/>
    </row>
    <row r="1019" spans="2:6" x14ac:dyDescent="0.2">
      <c r="B1019" s="8"/>
      <c r="F1019" s="8"/>
    </row>
    <row r="1020" spans="2:6" x14ac:dyDescent="0.2">
      <c r="B1020" s="8"/>
      <c r="F1020" s="8"/>
    </row>
    <row r="1021" spans="2:6" x14ac:dyDescent="0.2">
      <c r="B1021" s="8"/>
      <c r="F1021" s="8"/>
    </row>
    <row r="1022" spans="2:6" x14ac:dyDescent="0.2">
      <c r="B1022" s="8"/>
      <c r="F1022" s="8"/>
    </row>
    <row r="1023" spans="2:6" x14ac:dyDescent="0.2">
      <c r="B1023" s="8"/>
      <c r="F1023" s="8"/>
    </row>
    <row r="1024" spans="2:6" x14ac:dyDescent="0.2">
      <c r="B1024" s="8"/>
      <c r="F1024" s="8"/>
    </row>
    <row r="1025" spans="2:6" x14ac:dyDescent="0.2">
      <c r="B1025" s="8"/>
      <c r="F1025" s="8"/>
    </row>
    <row r="1026" spans="2:6" x14ac:dyDescent="0.2">
      <c r="B1026" s="8"/>
      <c r="F1026" s="8"/>
    </row>
    <row r="1027" spans="2:6" x14ac:dyDescent="0.2">
      <c r="B1027" s="8"/>
      <c r="F1027" s="8"/>
    </row>
    <row r="1028" spans="2:6" x14ac:dyDescent="0.2">
      <c r="B1028" s="8"/>
      <c r="F1028" s="8"/>
    </row>
    <row r="1029" spans="2:6" x14ac:dyDescent="0.2">
      <c r="B1029" s="8"/>
      <c r="F1029" s="8"/>
    </row>
    <row r="1030" spans="2:6" x14ac:dyDescent="0.2">
      <c r="B1030" s="8"/>
      <c r="F1030" s="8"/>
    </row>
    <row r="1031" spans="2:6" x14ac:dyDescent="0.2">
      <c r="B1031" s="8"/>
      <c r="F1031" s="8"/>
    </row>
    <row r="1032" spans="2:6" x14ac:dyDescent="0.2">
      <c r="B1032" s="8"/>
      <c r="F1032" s="8"/>
    </row>
    <row r="1033" spans="2:6" x14ac:dyDescent="0.2">
      <c r="B1033" s="8"/>
      <c r="F1033" s="8"/>
    </row>
    <row r="1034" spans="2:6" x14ac:dyDescent="0.2">
      <c r="B1034" s="8"/>
      <c r="F1034" s="8"/>
    </row>
    <row r="1035" spans="2:6" x14ac:dyDescent="0.2">
      <c r="B1035" s="8"/>
      <c r="F1035" s="8"/>
    </row>
    <row r="1036" spans="2:6" x14ac:dyDescent="0.2">
      <c r="B1036" s="8"/>
      <c r="F1036" s="8"/>
    </row>
    <row r="1037" spans="2:6" x14ac:dyDescent="0.2">
      <c r="B1037" s="8"/>
      <c r="F1037" s="8"/>
    </row>
    <row r="1038" spans="2:6" x14ac:dyDescent="0.2">
      <c r="B1038" s="8"/>
      <c r="F1038" s="8"/>
    </row>
    <row r="1039" spans="2:6" x14ac:dyDescent="0.2">
      <c r="B1039" s="8"/>
      <c r="F1039" s="8"/>
    </row>
    <row r="1040" spans="2:6" x14ac:dyDescent="0.2">
      <c r="B1040" s="8"/>
      <c r="F1040" s="8"/>
    </row>
    <row r="1041" spans="2:6" x14ac:dyDescent="0.2">
      <c r="B1041" s="8"/>
      <c r="F1041" s="8"/>
    </row>
    <row r="1042" spans="2:6" x14ac:dyDescent="0.2">
      <c r="B1042" s="8"/>
      <c r="F1042" s="8"/>
    </row>
    <row r="1043" spans="2:6" x14ac:dyDescent="0.2">
      <c r="B1043" s="8"/>
      <c r="F1043" s="8"/>
    </row>
    <row r="1044" spans="2:6" x14ac:dyDescent="0.2">
      <c r="B1044" s="8"/>
      <c r="F1044" s="8"/>
    </row>
    <row r="1045" spans="2:6" x14ac:dyDescent="0.2">
      <c r="B1045" s="8"/>
      <c r="F1045" s="8"/>
    </row>
    <row r="1046" spans="2:6" x14ac:dyDescent="0.2">
      <c r="B1046" s="8"/>
      <c r="F1046" s="8"/>
    </row>
    <row r="1047" spans="2:6" x14ac:dyDescent="0.2">
      <c r="B1047" s="8"/>
      <c r="F1047" s="8"/>
    </row>
    <row r="1048" spans="2:6" x14ac:dyDescent="0.2">
      <c r="B1048" s="8"/>
      <c r="F1048" s="8"/>
    </row>
    <row r="1049" spans="2:6" x14ac:dyDescent="0.2">
      <c r="B1049" s="8"/>
      <c r="F1049" s="8"/>
    </row>
    <row r="1050" spans="2:6" x14ac:dyDescent="0.2">
      <c r="B1050" s="8"/>
      <c r="F1050" s="8"/>
    </row>
    <row r="1051" spans="2:6" x14ac:dyDescent="0.2">
      <c r="B1051" s="8"/>
      <c r="F1051" s="8"/>
    </row>
    <row r="1052" spans="2:6" x14ac:dyDescent="0.2">
      <c r="B1052" s="8"/>
      <c r="F1052" s="8"/>
    </row>
    <row r="1053" spans="2:6" x14ac:dyDescent="0.2">
      <c r="B1053" s="8"/>
      <c r="F1053" s="8"/>
    </row>
    <row r="1054" spans="2:6" x14ac:dyDescent="0.2">
      <c r="B1054" s="8"/>
      <c r="F1054" s="8"/>
    </row>
    <row r="1055" spans="2:6" x14ac:dyDescent="0.2">
      <c r="B1055" s="8"/>
      <c r="F1055" s="8"/>
    </row>
    <row r="1056" spans="2:6" x14ac:dyDescent="0.2">
      <c r="B1056" s="8"/>
      <c r="F1056" s="8"/>
    </row>
    <row r="1057" spans="2:6" x14ac:dyDescent="0.2">
      <c r="B1057" s="8"/>
      <c r="F1057" s="8"/>
    </row>
    <row r="1058" spans="2:6" x14ac:dyDescent="0.2">
      <c r="B1058" s="8"/>
      <c r="F1058" s="8"/>
    </row>
    <row r="1059" spans="2:6" x14ac:dyDescent="0.2">
      <c r="B1059" s="8"/>
      <c r="F1059" s="8"/>
    </row>
    <row r="1060" spans="2:6" x14ac:dyDescent="0.2">
      <c r="B1060" s="8"/>
      <c r="F1060" s="8"/>
    </row>
    <row r="1061" spans="2:6" x14ac:dyDescent="0.2">
      <c r="B1061" s="8"/>
      <c r="F1061" s="8"/>
    </row>
    <row r="1062" spans="2:6" x14ac:dyDescent="0.2">
      <c r="B1062" s="8"/>
      <c r="F1062" s="8"/>
    </row>
    <row r="1063" spans="2:6" x14ac:dyDescent="0.2">
      <c r="B1063" s="8"/>
      <c r="F1063" s="8"/>
    </row>
    <row r="1064" spans="2:6" x14ac:dyDescent="0.2">
      <c r="B1064" s="8"/>
      <c r="F1064" s="8"/>
    </row>
    <row r="1065" spans="2:6" x14ac:dyDescent="0.2">
      <c r="B1065" s="8"/>
      <c r="F1065" s="8"/>
    </row>
    <row r="1066" spans="2:6" x14ac:dyDescent="0.2">
      <c r="B1066" s="8"/>
      <c r="F1066" s="8"/>
    </row>
    <row r="1067" spans="2:6" x14ac:dyDescent="0.2">
      <c r="B1067" s="8"/>
      <c r="F1067" s="8"/>
    </row>
    <row r="1068" spans="2:6" x14ac:dyDescent="0.2">
      <c r="B1068" s="8"/>
      <c r="F1068" s="8"/>
    </row>
    <row r="1069" spans="2:6" x14ac:dyDescent="0.2">
      <c r="B1069" s="8"/>
      <c r="F1069" s="8"/>
    </row>
    <row r="1070" spans="2:6" x14ac:dyDescent="0.2">
      <c r="B1070" s="8"/>
      <c r="F1070" s="8"/>
    </row>
    <row r="1071" spans="2:6" x14ac:dyDescent="0.2">
      <c r="B1071" s="8"/>
      <c r="F1071" s="8"/>
    </row>
    <row r="1072" spans="2:6" x14ac:dyDescent="0.2">
      <c r="B1072" s="8"/>
      <c r="F1072" s="8"/>
    </row>
    <row r="1073" spans="2:6" x14ac:dyDescent="0.2">
      <c r="B1073" s="8"/>
      <c r="F1073" s="8"/>
    </row>
    <row r="1074" spans="2:6" x14ac:dyDescent="0.2">
      <c r="B1074" s="8"/>
      <c r="F1074" s="8"/>
    </row>
    <row r="1075" spans="2:6" x14ac:dyDescent="0.2">
      <c r="B1075" s="8"/>
      <c r="F1075" s="8"/>
    </row>
    <row r="1076" spans="2:6" x14ac:dyDescent="0.2">
      <c r="B1076" s="8"/>
      <c r="F1076" s="8"/>
    </row>
    <row r="1077" spans="2:6" x14ac:dyDescent="0.2">
      <c r="B1077" s="8"/>
      <c r="F1077" s="8"/>
    </row>
    <row r="1078" spans="2:6" x14ac:dyDescent="0.2">
      <c r="B1078" s="8"/>
      <c r="F1078" s="8"/>
    </row>
    <row r="1079" spans="2:6" x14ac:dyDescent="0.2">
      <c r="B1079" s="8"/>
      <c r="F1079" s="8"/>
    </row>
    <row r="1080" spans="2:6" x14ac:dyDescent="0.2">
      <c r="B1080" s="8"/>
      <c r="F1080" s="8"/>
    </row>
    <row r="1081" spans="2:6" x14ac:dyDescent="0.2">
      <c r="B1081" s="8"/>
      <c r="F1081" s="8"/>
    </row>
    <row r="1082" spans="2:6" x14ac:dyDescent="0.2">
      <c r="B1082" s="8"/>
      <c r="F1082" s="8"/>
    </row>
    <row r="1083" spans="2:6" x14ac:dyDescent="0.2">
      <c r="B1083" s="8"/>
      <c r="F1083" s="8"/>
    </row>
    <row r="1084" spans="2:6" x14ac:dyDescent="0.2">
      <c r="B1084" s="8"/>
      <c r="F1084" s="8"/>
    </row>
    <row r="1085" spans="2:6" x14ac:dyDescent="0.2">
      <c r="B1085" s="8"/>
      <c r="F1085" s="8"/>
    </row>
    <row r="1086" spans="2:6" x14ac:dyDescent="0.2">
      <c r="B1086" s="8"/>
      <c r="F1086" s="8"/>
    </row>
    <row r="1087" spans="2:6" x14ac:dyDescent="0.2">
      <c r="B1087" s="8"/>
      <c r="F1087" s="8"/>
    </row>
    <row r="1088" spans="2:6" x14ac:dyDescent="0.2">
      <c r="B1088" s="8"/>
      <c r="F1088" s="8"/>
    </row>
    <row r="1089" spans="2:6" x14ac:dyDescent="0.2">
      <c r="B1089" s="8"/>
      <c r="F1089" s="8"/>
    </row>
    <row r="1090" spans="2:6" x14ac:dyDescent="0.2">
      <c r="B1090" s="8"/>
      <c r="F1090" s="8"/>
    </row>
    <row r="1091" spans="2:6" x14ac:dyDescent="0.2">
      <c r="B1091" s="8"/>
      <c r="F1091" s="8"/>
    </row>
    <row r="1092" spans="2:6" x14ac:dyDescent="0.2">
      <c r="B1092" s="8"/>
      <c r="F1092" s="8"/>
    </row>
    <row r="1093" spans="2:6" x14ac:dyDescent="0.2">
      <c r="B1093" s="8"/>
      <c r="F1093" s="8"/>
    </row>
    <row r="1094" spans="2:6" x14ac:dyDescent="0.2">
      <c r="B1094" s="8"/>
      <c r="F1094" s="8"/>
    </row>
    <row r="1095" spans="2:6" x14ac:dyDescent="0.2">
      <c r="B1095" s="8"/>
      <c r="F1095" s="8"/>
    </row>
    <row r="1096" spans="2:6" x14ac:dyDescent="0.2">
      <c r="B1096" s="8"/>
      <c r="F1096" s="8"/>
    </row>
    <row r="1097" spans="2:6" x14ac:dyDescent="0.2">
      <c r="B1097" s="8"/>
      <c r="F1097" s="8"/>
    </row>
    <row r="1098" spans="2:6" x14ac:dyDescent="0.2">
      <c r="B1098" s="8"/>
      <c r="F1098" s="8"/>
    </row>
    <row r="1099" spans="2:6" x14ac:dyDescent="0.2">
      <c r="B1099" s="8"/>
      <c r="F1099" s="8"/>
    </row>
    <row r="1100" spans="2:6" x14ac:dyDescent="0.2">
      <c r="B1100" s="8"/>
      <c r="F1100" s="8"/>
    </row>
    <row r="1101" spans="2:6" x14ac:dyDescent="0.2">
      <c r="B1101" s="8"/>
      <c r="F1101" s="8"/>
    </row>
    <row r="1102" spans="2:6" x14ac:dyDescent="0.2">
      <c r="B1102" s="8"/>
      <c r="F1102" s="8"/>
    </row>
    <row r="1103" spans="2:6" x14ac:dyDescent="0.2">
      <c r="B1103" s="8"/>
      <c r="F1103" s="8"/>
    </row>
    <row r="1104" spans="2:6" x14ac:dyDescent="0.2">
      <c r="B1104" s="8"/>
      <c r="F1104" s="8"/>
    </row>
    <row r="1105" spans="2:6" x14ac:dyDescent="0.2">
      <c r="B1105" s="8"/>
      <c r="F1105" s="8"/>
    </row>
    <row r="1106" spans="2:6" x14ac:dyDescent="0.2">
      <c r="B1106" s="8"/>
      <c r="F1106" s="8"/>
    </row>
    <row r="1107" spans="2:6" x14ac:dyDescent="0.2">
      <c r="B1107" s="8"/>
      <c r="F1107" s="8"/>
    </row>
    <row r="1108" spans="2:6" x14ac:dyDescent="0.2">
      <c r="B1108" s="8"/>
      <c r="F1108" s="8"/>
    </row>
    <row r="1109" spans="2:6" x14ac:dyDescent="0.2">
      <c r="B1109" s="8"/>
      <c r="F1109" s="8"/>
    </row>
    <row r="1110" spans="2:6" x14ac:dyDescent="0.2">
      <c r="B1110" s="8"/>
      <c r="F1110" s="8"/>
    </row>
    <row r="1111" spans="2:6" x14ac:dyDescent="0.2">
      <c r="B1111" s="8"/>
      <c r="F1111" s="8"/>
    </row>
    <row r="1112" spans="2:6" x14ac:dyDescent="0.2">
      <c r="B1112" s="8"/>
      <c r="F1112" s="8"/>
    </row>
    <row r="1113" spans="2:6" x14ac:dyDescent="0.2">
      <c r="B1113" s="8"/>
      <c r="F1113" s="8"/>
    </row>
    <row r="1114" spans="2:6" x14ac:dyDescent="0.2">
      <c r="B1114" s="8"/>
      <c r="F1114" s="8"/>
    </row>
    <row r="1115" spans="2:6" x14ac:dyDescent="0.2">
      <c r="B1115" s="8"/>
      <c r="F1115" s="8"/>
    </row>
    <row r="1116" spans="2:6" x14ac:dyDescent="0.2">
      <c r="B1116" s="8"/>
      <c r="F1116" s="8"/>
    </row>
    <row r="1117" spans="2:6" x14ac:dyDescent="0.2">
      <c r="B1117" s="8"/>
      <c r="F1117" s="8"/>
    </row>
    <row r="1118" spans="2:6" x14ac:dyDescent="0.2">
      <c r="B1118" s="8"/>
      <c r="F1118" s="8"/>
    </row>
    <row r="1119" spans="2:6" x14ac:dyDescent="0.2">
      <c r="B1119" s="8"/>
      <c r="F1119" s="8"/>
    </row>
    <row r="1120" spans="2:6" x14ac:dyDescent="0.2">
      <c r="B1120" s="8"/>
      <c r="F1120" s="8"/>
    </row>
    <row r="1121" spans="2:6" x14ac:dyDescent="0.2">
      <c r="B1121" s="8"/>
      <c r="F1121" s="8"/>
    </row>
    <row r="1122" spans="2:6" x14ac:dyDescent="0.2">
      <c r="B1122" s="8"/>
      <c r="F1122" s="8"/>
    </row>
    <row r="1123" spans="2:6" x14ac:dyDescent="0.2">
      <c r="B1123" s="8"/>
      <c r="F1123" s="8"/>
    </row>
    <row r="1124" spans="2:6" x14ac:dyDescent="0.2">
      <c r="B1124" s="8"/>
      <c r="F1124" s="8"/>
    </row>
    <row r="1125" spans="2:6" x14ac:dyDescent="0.2">
      <c r="B1125" s="8"/>
      <c r="F1125" s="8"/>
    </row>
    <row r="1126" spans="2:6" x14ac:dyDescent="0.2">
      <c r="B1126" s="8"/>
      <c r="F1126" s="8"/>
    </row>
    <row r="1127" spans="2:6" x14ac:dyDescent="0.2">
      <c r="B1127" s="8"/>
      <c r="F1127" s="8"/>
    </row>
    <row r="1128" spans="2:6" x14ac:dyDescent="0.2">
      <c r="B1128" s="8"/>
      <c r="F1128" s="8"/>
    </row>
    <row r="1129" spans="2:6" x14ac:dyDescent="0.2">
      <c r="B1129" s="8"/>
      <c r="F1129" s="8"/>
    </row>
    <row r="1130" spans="2:6" x14ac:dyDescent="0.2">
      <c r="B1130" s="8"/>
      <c r="F1130" s="8"/>
    </row>
    <row r="1131" spans="2:6" x14ac:dyDescent="0.2">
      <c r="B1131" s="8"/>
      <c r="F1131" s="8"/>
    </row>
    <row r="1132" spans="2:6" x14ac:dyDescent="0.2">
      <c r="B1132" s="8"/>
      <c r="F1132" s="8"/>
    </row>
    <row r="1133" spans="2:6" x14ac:dyDescent="0.2">
      <c r="B1133" s="8"/>
      <c r="F1133" s="8"/>
    </row>
    <row r="1134" spans="2:6" x14ac:dyDescent="0.2">
      <c r="B1134" s="8"/>
      <c r="F1134" s="8"/>
    </row>
    <row r="1135" spans="2:6" x14ac:dyDescent="0.2">
      <c r="B1135" s="8"/>
      <c r="F1135" s="8"/>
    </row>
    <row r="1136" spans="2:6" x14ac:dyDescent="0.2">
      <c r="B1136" s="8"/>
      <c r="F1136" s="8"/>
    </row>
    <row r="1137" spans="2:6" x14ac:dyDescent="0.2">
      <c r="B1137" s="8"/>
      <c r="F1137" s="8"/>
    </row>
    <row r="1138" spans="2:6" x14ac:dyDescent="0.2">
      <c r="B1138" s="8"/>
      <c r="F1138" s="8"/>
    </row>
    <row r="1139" spans="2:6" x14ac:dyDescent="0.2">
      <c r="B1139" s="8"/>
      <c r="F1139" s="8"/>
    </row>
  </sheetData>
  <phoneticPr fontId="0" type="noConversion"/>
  <hyperlinks>
    <hyperlink ref="A3" r:id="rId1" xr:uid="{00000000-0004-0000-0100-000000000000}"/>
    <hyperlink ref="P12" r:id="rId2" display="http://www.konkoly.hu/cgi-bin/IBVS?951" xr:uid="{00000000-0004-0000-0100-000001000000}"/>
    <hyperlink ref="P15" r:id="rId3" display="http://www.bav-astro.de/sfs/BAVM_link.php?BAVMnr=31" xr:uid="{00000000-0004-0000-0100-000002000000}"/>
    <hyperlink ref="P16" r:id="rId4" display="http://www.konkoly.hu/cgi-bin/IBVS?2274" xr:uid="{00000000-0004-0000-0100-000003000000}"/>
    <hyperlink ref="P188" r:id="rId5" display="http://www.konkoly.hu/cgi-bin/IBVS?2274" xr:uid="{00000000-0004-0000-0100-000004000000}"/>
    <hyperlink ref="P17" r:id="rId6" display="http://www.bav-astro.de/sfs/BAVM_link.php?BAVMnr=34" xr:uid="{00000000-0004-0000-0100-000005000000}"/>
    <hyperlink ref="P18" r:id="rId7" display="http://www.bav-astro.de/sfs/BAVM_link.php?BAVMnr=34" xr:uid="{00000000-0004-0000-0100-000006000000}"/>
    <hyperlink ref="P193" r:id="rId8" display="http://www.bav-astro.de/sfs/BAVM_link.php?BAVMnr=56" xr:uid="{00000000-0004-0000-0100-000007000000}"/>
    <hyperlink ref="P197" r:id="rId9" display="http://www.konkoly.hu/cgi-bin/IBVS?5040" xr:uid="{00000000-0004-0000-0100-000008000000}"/>
    <hyperlink ref="P198" r:id="rId10" display="http://var.astro.cz/oejv/issues/oejv0074.pdf" xr:uid="{00000000-0004-0000-0100-000009000000}"/>
    <hyperlink ref="P200" r:id="rId11" display="http://www.konkoly.hu/cgi-bin/IBVS?5694" xr:uid="{00000000-0004-0000-0100-00000A000000}"/>
    <hyperlink ref="P201" r:id="rId12" display="http://www.bav-astro.de/sfs/BAVM_link.php?BAVMnr=158" xr:uid="{00000000-0004-0000-0100-00000B000000}"/>
    <hyperlink ref="P203" r:id="rId13" display="http://www.konkoly.hu/cgi-bin/IBVS?5694" xr:uid="{00000000-0004-0000-0100-00000C000000}"/>
    <hyperlink ref="P204" r:id="rId14" display="http://www.konkoly.hu/cgi-bin/IBVS?5583" xr:uid="{00000000-0004-0000-0100-00000D000000}"/>
    <hyperlink ref="P205" r:id="rId15" display="http://www.bav-astro.de/sfs/BAVM_link.php?BAVMnr=172" xr:uid="{00000000-0004-0000-0100-00000E000000}"/>
    <hyperlink ref="P206" r:id="rId16" display="http://www.konkoly.hu/cgi-bin/IBVS?5694" xr:uid="{00000000-0004-0000-0100-00000F000000}"/>
    <hyperlink ref="P207" r:id="rId17" display="http://www.konkoly.hu/cgi-bin/IBVS?5694" xr:uid="{00000000-0004-0000-0100-000010000000}"/>
    <hyperlink ref="P208" r:id="rId18" display="http://var.astro.cz/oejv/issues/oejv0003.pdf" xr:uid="{00000000-0004-0000-0100-000011000000}"/>
    <hyperlink ref="P209" r:id="rId19" display="http://www.konkoly.hu/cgi-bin/IBVS?5894" xr:uid="{00000000-0004-0000-0100-000012000000}"/>
    <hyperlink ref="P210" r:id="rId20" display="http://www.konkoly.hu/cgi-bin/IBVS?5938" xr:uid="{00000000-0004-0000-0100-000013000000}"/>
    <hyperlink ref="P211" r:id="rId21" display="http://www.konkoly.hu/cgi-bin/IBVS?5945" xr:uid="{00000000-0004-0000-0100-000014000000}"/>
    <hyperlink ref="P212" r:id="rId22" display="http://www.konkoly.hu/cgi-bin/IBVS?5974" xr:uid="{00000000-0004-0000-0100-000015000000}"/>
    <hyperlink ref="P213" r:id="rId23" display="http://www.konkoly.hu/cgi-bin/IBVS?5992" xr:uid="{00000000-0004-0000-0100-000016000000}"/>
    <hyperlink ref="P214" r:id="rId24" display="http://www.bav-astro.de/sfs/BAVM_link.php?BAVMnr=215" xr:uid="{00000000-0004-0000-0100-000017000000}"/>
    <hyperlink ref="P215" r:id="rId25" display="http://www.bav-astro.de/sfs/BAVM_link.php?BAVMnr=225" xr:uid="{00000000-0004-0000-0100-000018000000}"/>
    <hyperlink ref="P216" r:id="rId26" display="http://vsolj.cetus-net.org/vsoljno55.pdf" xr:uid="{00000000-0004-0000-0100-000019000000}"/>
    <hyperlink ref="P217" r:id="rId27" display="http://www.konkoly.hu/cgi-bin/IBVS?6029" xr:uid="{00000000-0004-0000-0100-00001A000000}"/>
    <hyperlink ref="P218" r:id="rId28" display="http://www.bav-astro.de/sfs/BAVM_link.php?BAVMnr=232" xr:uid="{00000000-0004-0000-0100-00001B000000}"/>
    <hyperlink ref="P219" r:id="rId29" display="http://www.bav-astro.de/sfs/BAVM_link.php?BAVMnr=238" xr:uid="{00000000-0004-0000-0100-00001C000000}"/>
    <hyperlink ref="P220" r:id="rId30" display="http://www.bav-astro.de/sfs/BAVM_link.php?BAVMnr=238" xr:uid="{00000000-0004-0000-0100-00001D000000}"/>
    <hyperlink ref="P221" r:id="rId31" display="http://www.bav-astro.de/sfs/BAVM_link.php?BAVMnr=241" xr:uid="{00000000-0004-0000-0100-00001E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dcterms:created xsi:type="dcterms:W3CDTF">2000-12-24T07:41:10Z</dcterms:created>
  <dcterms:modified xsi:type="dcterms:W3CDTF">2024-01-15T05:46:19Z</dcterms:modified>
</cp:coreProperties>
</file>