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4C93F3FA-58A2-4E10-A0C7-D6A72DE138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29" i="1" l="1"/>
  <c r="F29" i="1" s="1"/>
  <c r="G29" i="1" s="1"/>
  <c r="K29" i="1" s="1"/>
  <c r="Q29" i="1"/>
  <c r="E31" i="1"/>
  <c r="F31" i="1" s="1"/>
  <c r="G31" i="1" s="1"/>
  <c r="K31" i="1" s="1"/>
  <c r="Q31" i="1"/>
  <c r="E32" i="1"/>
  <c r="F32" i="1"/>
  <c r="G32" i="1" s="1"/>
  <c r="K32" i="1" s="1"/>
  <c r="Q32" i="1"/>
  <c r="E30" i="1"/>
  <c r="F30" i="1" s="1"/>
  <c r="G30" i="1" s="1"/>
  <c r="K30" i="1" s="1"/>
  <c r="Q30" i="1"/>
  <c r="Q28" i="1"/>
  <c r="E28" i="1"/>
  <c r="F28" i="1"/>
  <c r="G28" i="1"/>
  <c r="K28" i="1" s="1"/>
  <c r="E24" i="1"/>
  <c r="F24" i="1"/>
  <c r="G24" i="1"/>
  <c r="K24" i="1" s="1"/>
  <c r="E23" i="1"/>
  <c r="F23" i="1"/>
  <c r="G23" i="1"/>
  <c r="K23" i="1" s="1"/>
  <c r="E26" i="1"/>
  <c r="F26" i="1"/>
  <c r="G26" i="1"/>
  <c r="K26" i="1" s="1"/>
  <c r="D9" i="1"/>
  <c r="C9" i="1"/>
  <c r="E22" i="1"/>
  <c r="F22" i="1" s="1"/>
  <c r="G22" i="1" s="1"/>
  <c r="K22" i="1" s="1"/>
  <c r="E25" i="1"/>
  <c r="F25" i="1" s="1"/>
  <c r="G25" i="1" s="1"/>
  <c r="K25" i="1" s="1"/>
  <c r="E27" i="1"/>
  <c r="F27" i="1" s="1"/>
  <c r="G27" i="1" s="1"/>
  <c r="K27" i="1" s="1"/>
  <c r="Q24" i="1"/>
  <c r="Q23" i="1"/>
  <c r="Q26" i="1"/>
  <c r="Q27" i="1"/>
  <c r="Q25" i="1"/>
  <c r="Q22" i="1"/>
  <c r="A21" i="1"/>
  <c r="C21" i="1"/>
  <c r="Q21" i="1"/>
  <c r="F16" i="1"/>
  <c r="F17" i="1" s="1"/>
  <c r="C17" i="1"/>
  <c r="E21" i="1"/>
  <c r="F21" i="1"/>
  <c r="G21" i="1" s="1"/>
  <c r="H21" i="1" s="1"/>
  <c r="C12" i="1"/>
  <c r="C11" i="1"/>
  <c r="O29" i="1" l="1"/>
  <c r="O32" i="1"/>
  <c r="O31" i="1"/>
  <c r="O28" i="1"/>
  <c r="O24" i="1"/>
  <c r="O25" i="1"/>
  <c r="C15" i="1"/>
  <c r="F18" i="1" s="1"/>
  <c r="O30" i="1"/>
  <c r="O21" i="1"/>
  <c r="O27" i="1"/>
  <c r="O26" i="1"/>
  <c r="O23" i="1"/>
  <c r="O22" i="1"/>
  <c r="C16" i="1"/>
  <c r="D18" i="1" s="1"/>
  <c r="C18" i="1" l="1"/>
  <c r="F19" i="1"/>
</calcChain>
</file>

<file path=xl/sharedStrings.xml><?xml version="1.0" encoding="utf-8"?>
<sst xmlns="http://schemas.openxmlformats.org/spreadsheetml/2006/main" count="64" uniqueCount="56">
  <si>
    <t>PE</t>
  </si>
  <si>
    <t>IBVS 6196</t>
  </si>
  <si>
    <t>I</t>
  </si>
  <si>
    <t>II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</si>
  <si>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</si>
  <si>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</si>
  <si>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</si>
  <si>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</si>
  <si>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</si>
  <si>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</si>
  <si>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</si>
  <si>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</si>
  <si>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</si>
  <si>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</si>
  <si>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</si>
  <si>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</si>
  <si>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</si>
  <si>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</si>
  <si>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</si>
  <si>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</si>
  <si>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</si>
  <si>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</si>
  <si>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</si>
  <si>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</si>
  <si>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</si>
  <si>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</si>
  <si>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</si>
  <si>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</si>
  <si>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</si>
  <si>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</si>
  <si>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</si>
  <si>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</si>
  <si>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</si>
  <si>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</si>
  <si>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</si>
  <si>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</si>
  <si>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</si>
  <si>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</si>
  <si>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</si>
  <si>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</si>
  <si>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</si>
  <si>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</si>
  <si>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</si>
  <si>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V0403 Cam / GSC 4093-0800</t>
  </si>
  <si>
    <t>EW</t>
  </si>
  <si>
    <t>BRNO</t>
  </si>
  <si>
    <t>IBVS 6154</t>
  </si>
  <si>
    <t>IBVS 6131</t>
  </si>
  <si>
    <t>IBVS 6195</t>
  </si>
  <si>
    <t>vis</t>
  </si>
  <si>
    <t>OEJV 0179</t>
  </si>
  <si>
    <t>as of 2020-09-27</t>
  </si>
  <si>
    <t>OEJV 212</t>
  </si>
  <si>
    <t>RHN 2021</t>
  </si>
  <si>
    <t>JBAV, 60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</si>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</sst>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i/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6" fillId="0" borderId="0"/>
    <xf numFmtId="0" fontId="21" fillId="0" borderId="0"/>
    <xf numFmtId="0" fontId="21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47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3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9" fillId="24" borderId="0" xfId="0" applyFont="1" applyFill="1" applyAlignment="1">
      <alignment vertical="center"/>
    </xf>
    <xf numFmtId="0" fontId="31" fillId="0" borderId="0" xfId="41" applyFont="1" applyAlignment="1">
      <alignment vertical="center" wrapText="1"/>
    </xf>
    <xf numFmtId="0" fontId="31" fillId="0" borderId="0" xfId="41" applyFont="1" applyAlignment="1">
      <alignment horizontal="center" vertical="center" wrapText="1"/>
    </xf>
    <xf numFmtId="0" fontId="31" fillId="0" borderId="0" xfId="41" applyFont="1" applyAlignment="1">
      <alignment horizontal="left" vertical="center" wrapText="1"/>
    </xf>
    <xf numFmtId="0" fontId="31" fillId="0" borderId="0" xfId="42" applyFont="1" applyAlignment="1">
      <alignment vertical="center"/>
    </xf>
    <xf numFmtId="0" fontId="31" fillId="0" borderId="0" xfId="42" applyFont="1" applyAlignment="1">
      <alignment horizontal="center" vertical="center"/>
    </xf>
    <xf numFmtId="0" fontId="31" fillId="0" borderId="0" xfId="42" applyFont="1" applyAlignment="1">
      <alignment horizontal="left" vertical="center"/>
    </xf>
    <xf numFmtId="0" fontId="35" fillId="0" borderId="0" xfId="0" applyFont="1" applyAlignment="1">
      <alignment vertical="center"/>
    </xf>
    <xf numFmtId="166" fontId="3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165" fontId="34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V0403 Cam - O-C Diagr.</a:t>
            </a:r>
          </a:p>
        </c:rich>
      </c:tx>
      <c:layout>
        <c:manualLayout>
          <c:xMode val="edge"/>
          <c:yMode val="edge"/>
          <c:x val="0.36390977443609024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1954887218044"/>
          <c:y val="0.14035127795846455"/>
          <c:w val="0.82556390977443606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1.0800000000000001E-2</c:v>
                  </c:pt>
                  <c:pt idx="3">
                    <c:v>7.0000000000000001E-3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1E-3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2.3E-3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2.9999999999999997E-4</c:v>
                  </c:pt>
                  <c:pt idx="2">
                    <c:v>1.0800000000000001E-2</c:v>
                  </c:pt>
                  <c:pt idx="3">
                    <c:v>7.0000000000000001E-3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1E-3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13363</c:v>
                </c:pt>
                <c:pt idx="2">
                  <c:v>15050</c:v>
                </c:pt>
                <c:pt idx="3">
                  <c:v>15050.5</c:v>
                </c:pt>
                <c:pt idx="4">
                  <c:v>15113</c:v>
                </c:pt>
                <c:pt idx="5">
                  <c:v>15156.5</c:v>
                </c:pt>
                <c:pt idx="6">
                  <c:v>16109.5</c:v>
                </c:pt>
                <c:pt idx="7">
                  <c:v>19687</c:v>
                </c:pt>
                <c:pt idx="8">
                  <c:v>19963</c:v>
                </c:pt>
                <c:pt idx="9">
                  <c:v>20810</c:v>
                </c:pt>
                <c:pt idx="10">
                  <c:v>20816.5</c:v>
                </c:pt>
                <c:pt idx="11">
                  <c:v>20817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42-4B0B-A62E-2714A1925E7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1.0800000000000001E-2</c:v>
                  </c:pt>
                  <c:pt idx="3">
                    <c:v>7.0000000000000001E-3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1E-3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1.0800000000000001E-2</c:v>
                  </c:pt>
                  <c:pt idx="3">
                    <c:v>7.0000000000000001E-3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1E-3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13363</c:v>
                </c:pt>
                <c:pt idx="2">
                  <c:v>15050</c:v>
                </c:pt>
                <c:pt idx="3">
                  <c:v>15050.5</c:v>
                </c:pt>
                <c:pt idx="4">
                  <c:v>15113</c:v>
                </c:pt>
                <c:pt idx="5">
                  <c:v>15156.5</c:v>
                </c:pt>
                <c:pt idx="6">
                  <c:v>16109.5</c:v>
                </c:pt>
                <c:pt idx="7">
                  <c:v>19687</c:v>
                </c:pt>
                <c:pt idx="8">
                  <c:v>19963</c:v>
                </c:pt>
                <c:pt idx="9">
                  <c:v>20810</c:v>
                </c:pt>
                <c:pt idx="10">
                  <c:v>20816.5</c:v>
                </c:pt>
                <c:pt idx="11">
                  <c:v>20817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42-4B0B-A62E-2714A1925E7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1.0800000000000001E-2</c:v>
                  </c:pt>
                  <c:pt idx="3">
                    <c:v>7.0000000000000001E-3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1E-3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1.0800000000000001E-2</c:v>
                  </c:pt>
                  <c:pt idx="3">
                    <c:v>7.0000000000000001E-3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1E-3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13363</c:v>
                </c:pt>
                <c:pt idx="2">
                  <c:v>15050</c:v>
                </c:pt>
                <c:pt idx="3">
                  <c:v>15050.5</c:v>
                </c:pt>
                <c:pt idx="4">
                  <c:v>15113</c:v>
                </c:pt>
                <c:pt idx="5">
                  <c:v>15156.5</c:v>
                </c:pt>
                <c:pt idx="6">
                  <c:v>16109.5</c:v>
                </c:pt>
                <c:pt idx="7">
                  <c:v>19687</c:v>
                </c:pt>
                <c:pt idx="8">
                  <c:v>19963</c:v>
                </c:pt>
                <c:pt idx="9">
                  <c:v>20810</c:v>
                </c:pt>
                <c:pt idx="10">
                  <c:v>20816.5</c:v>
                </c:pt>
                <c:pt idx="11">
                  <c:v>20817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42-4B0B-A62E-2714A1925E7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1.0800000000000001E-2</c:v>
                  </c:pt>
                  <c:pt idx="3">
                    <c:v>7.0000000000000001E-3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1E-3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1.0800000000000001E-2</c:v>
                  </c:pt>
                  <c:pt idx="3">
                    <c:v>7.0000000000000001E-3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1E-3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13363</c:v>
                </c:pt>
                <c:pt idx="2">
                  <c:v>15050</c:v>
                </c:pt>
                <c:pt idx="3">
                  <c:v>15050.5</c:v>
                </c:pt>
                <c:pt idx="4">
                  <c:v>15113</c:v>
                </c:pt>
                <c:pt idx="5">
                  <c:v>15156.5</c:v>
                </c:pt>
                <c:pt idx="6">
                  <c:v>16109.5</c:v>
                </c:pt>
                <c:pt idx="7">
                  <c:v>19687</c:v>
                </c:pt>
                <c:pt idx="8">
                  <c:v>19963</c:v>
                </c:pt>
                <c:pt idx="9">
                  <c:v>20810</c:v>
                </c:pt>
                <c:pt idx="10">
                  <c:v>20816.5</c:v>
                </c:pt>
                <c:pt idx="11">
                  <c:v>20817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0.15424999999959255</c:v>
                </c:pt>
                <c:pt idx="2">
                  <c:v>0.17030000000522705</c:v>
                </c:pt>
                <c:pt idx="3">
                  <c:v>0.18422500000451691</c:v>
                </c:pt>
                <c:pt idx="4">
                  <c:v>0.17434999999386491</c:v>
                </c:pt>
                <c:pt idx="5">
                  <c:v>0.17651499999919906</c:v>
                </c:pt>
                <c:pt idx="6">
                  <c:v>0.19103723311127396</c:v>
                </c:pt>
                <c:pt idx="7">
                  <c:v>0.20754999999917345</c:v>
                </c:pt>
                <c:pt idx="8">
                  <c:v>0.21785000000090804</c:v>
                </c:pt>
                <c:pt idx="9">
                  <c:v>0.21469999999681022</c:v>
                </c:pt>
                <c:pt idx="10">
                  <c:v>0.21882500000356231</c:v>
                </c:pt>
                <c:pt idx="11">
                  <c:v>0.21745000000373693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42-4B0B-A62E-2714A1925E7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1.0800000000000001E-2</c:v>
                  </c:pt>
                  <c:pt idx="3">
                    <c:v>7.0000000000000001E-3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1E-3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1.0800000000000001E-2</c:v>
                  </c:pt>
                  <c:pt idx="3">
                    <c:v>7.0000000000000001E-3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1E-3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13363</c:v>
                </c:pt>
                <c:pt idx="2">
                  <c:v>15050</c:v>
                </c:pt>
                <c:pt idx="3">
                  <c:v>15050.5</c:v>
                </c:pt>
                <c:pt idx="4">
                  <c:v>15113</c:v>
                </c:pt>
                <c:pt idx="5">
                  <c:v>15156.5</c:v>
                </c:pt>
                <c:pt idx="6">
                  <c:v>16109.5</c:v>
                </c:pt>
                <c:pt idx="7">
                  <c:v>19687</c:v>
                </c:pt>
                <c:pt idx="8">
                  <c:v>19963</c:v>
                </c:pt>
                <c:pt idx="9">
                  <c:v>20810</c:v>
                </c:pt>
                <c:pt idx="10">
                  <c:v>20816.5</c:v>
                </c:pt>
                <c:pt idx="11">
                  <c:v>20817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42-4B0B-A62E-2714A1925E7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1.0800000000000001E-2</c:v>
                  </c:pt>
                  <c:pt idx="3">
                    <c:v>7.0000000000000001E-3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1E-3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1.0800000000000001E-2</c:v>
                  </c:pt>
                  <c:pt idx="3">
                    <c:v>7.0000000000000001E-3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1E-3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13363</c:v>
                </c:pt>
                <c:pt idx="2">
                  <c:v>15050</c:v>
                </c:pt>
                <c:pt idx="3">
                  <c:v>15050.5</c:v>
                </c:pt>
                <c:pt idx="4">
                  <c:v>15113</c:v>
                </c:pt>
                <c:pt idx="5">
                  <c:v>15156.5</c:v>
                </c:pt>
                <c:pt idx="6">
                  <c:v>16109.5</c:v>
                </c:pt>
                <c:pt idx="7">
                  <c:v>19687</c:v>
                </c:pt>
                <c:pt idx="8">
                  <c:v>19963</c:v>
                </c:pt>
                <c:pt idx="9">
                  <c:v>20810</c:v>
                </c:pt>
                <c:pt idx="10">
                  <c:v>20816.5</c:v>
                </c:pt>
                <c:pt idx="11">
                  <c:v>20817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42-4B0B-A62E-2714A1925E7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1.0800000000000001E-2</c:v>
                  </c:pt>
                  <c:pt idx="3">
                    <c:v>7.0000000000000001E-3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1E-3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2.9999999999999997E-4</c:v>
                  </c:pt>
                  <c:pt idx="2">
                    <c:v>1.0800000000000001E-2</c:v>
                  </c:pt>
                  <c:pt idx="3">
                    <c:v>7.0000000000000001E-3</c:v>
                  </c:pt>
                  <c:pt idx="4">
                    <c:v>2.9999999999999997E-4</c:v>
                  </c:pt>
                  <c:pt idx="5">
                    <c:v>2.9999999999999997E-4</c:v>
                  </c:pt>
                  <c:pt idx="6">
                    <c:v>2.9999999999999997E-4</c:v>
                  </c:pt>
                  <c:pt idx="7">
                    <c:v>1E-3</c:v>
                  </c:pt>
                  <c:pt idx="8">
                    <c:v>2.9999999999999997E-4</c:v>
                  </c:pt>
                  <c:pt idx="9">
                    <c:v>4.0000000000000002E-4</c:v>
                  </c:pt>
                  <c:pt idx="10">
                    <c:v>2E-3</c:v>
                  </c:pt>
                  <c:pt idx="11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13363</c:v>
                </c:pt>
                <c:pt idx="2">
                  <c:v>15050</c:v>
                </c:pt>
                <c:pt idx="3">
                  <c:v>15050.5</c:v>
                </c:pt>
                <c:pt idx="4">
                  <c:v>15113</c:v>
                </c:pt>
                <c:pt idx="5">
                  <c:v>15156.5</c:v>
                </c:pt>
                <c:pt idx="6">
                  <c:v>16109.5</c:v>
                </c:pt>
                <c:pt idx="7">
                  <c:v>19687</c:v>
                </c:pt>
                <c:pt idx="8">
                  <c:v>19963</c:v>
                </c:pt>
                <c:pt idx="9">
                  <c:v>20810</c:v>
                </c:pt>
                <c:pt idx="10">
                  <c:v>20816.5</c:v>
                </c:pt>
                <c:pt idx="11">
                  <c:v>20817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642-4B0B-A62E-2714A1925E7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13363</c:v>
                </c:pt>
                <c:pt idx="2">
                  <c:v>15050</c:v>
                </c:pt>
                <c:pt idx="3">
                  <c:v>15050.5</c:v>
                </c:pt>
                <c:pt idx="4">
                  <c:v>15113</c:v>
                </c:pt>
                <c:pt idx="5">
                  <c:v>15156.5</c:v>
                </c:pt>
                <c:pt idx="6">
                  <c:v>16109.5</c:v>
                </c:pt>
                <c:pt idx="7">
                  <c:v>19687</c:v>
                </c:pt>
                <c:pt idx="8">
                  <c:v>19963</c:v>
                </c:pt>
                <c:pt idx="9">
                  <c:v>20810</c:v>
                </c:pt>
                <c:pt idx="10">
                  <c:v>20816.5</c:v>
                </c:pt>
                <c:pt idx="11">
                  <c:v>20817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6.0481088497101487E-2</c:v>
                </c:pt>
                <c:pt idx="1">
                  <c:v>0.16225200354013455</c:v>
                </c:pt>
                <c:pt idx="2">
                  <c:v>0.17509998181429431</c:v>
                </c:pt>
                <c:pt idx="3">
                  <c:v>0.17510378975094937</c:v>
                </c:pt>
                <c:pt idx="4">
                  <c:v>0.17557978183283141</c:v>
                </c:pt>
                <c:pt idx="5">
                  <c:v>0.17591107232182129</c:v>
                </c:pt>
                <c:pt idx="6">
                  <c:v>0.18316899958635849</c:v>
                </c:pt>
                <c:pt idx="7">
                  <c:v>0.21041478635328589</c:v>
                </c:pt>
                <c:pt idx="8">
                  <c:v>0.21251676738687694</c:v>
                </c:pt>
                <c:pt idx="9">
                  <c:v>0.21896741208054221</c:v>
                </c:pt>
                <c:pt idx="10">
                  <c:v>0.21901691525705794</c:v>
                </c:pt>
                <c:pt idx="11">
                  <c:v>0.21902072319371299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642-4B0B-A62E-2714A1925E7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13363</c:v>
                </c:pt>
                <c:pt idx="2">
                  <c:v>15050</c:v>
                </c:pt>
                <c:pt idx="3">
                  <c:v>15050.5</c:v>
                </c:pt>
                <c:pt idx="4">
                  <c:v>15113</c:v>
                </c:pt>
                <c:pt idx="5">
                  <c:v>15156.5</c:v>
                </c:pt>
                <c:pt idx="6">
                  <c:v>16109.5</c:v>
                </c:pt>
                <c:pt idx="7">
                  <c:v>19687</c:v>
                </c:pt>
                <c:pt idx="8">
                  <c:v>19963</c:v>
                </c:pt>
                <c:pt idx="9">
                  <c:v>20810</c:v>
                </c:pt>
                <c:pt idx="10">
                  <c:v>20816.5</c:v>
                </c:pt>
                <c:pt idx="11">
                  <c:v>20817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642-4B0B-A62E-2714A192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098976"/>
        <c:axId val="1"/>
      </c:scatterChart>
      <c:valAx>
        <c:axId val="697098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007518796992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0989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52631578947367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54E45C08-19DF-7297-2421-74CA17592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2" topLeftCell="O24" activePane="bottomRight" state="frozen"/>
      <selection pane="topRight" activeCell="O1" sqref="O1"/>
      <selection pane="bottomLeft" activeCell="A23" sqref="A23"/>
      <selection pane="bottomRight"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43</v>
      </c>
    </row>
    <row r="2" spans="1:6" s="8" customFormat="1" ht="12.95" customHeight="1" x14ac:dyDescent="0.2">
      <c r="A2" s="8" t="s">
        <v>29</v>
      </c>
      <c r="B2" s="8" t="s">
        <v>44</v>
      </c>
      <c r="C2" s="9"/>
      <c r="D2" s="9"/>
    </row>
    <row r="3" spans="1:6" s="8" customFormat="1" ht="12.95" customHeight="1" thickBot="1" x14ac:dyDescent="0.25"/>
    <row r="4" spans="1:6" s="8" customFormat="1" ht="12.95" customHeight="1" thickTop="1" thickBot="1" x14ac:dyDescent="0.25">
      <c r="A4" s="10" t="s">
        <v>6</v>
      </c>
      <c r="C4" s="11">
        <v>51513.661</v>
      </c>
      <c r="D4" s="12">
        <v>0.38635000000000003</v>
      </c>
      <c r="E4" s="13" t="s">
        <v>51</v>
      </c>
    </row>
    <row r="5" spans="1:6" s="8" customFormat="1" ht="12.95" customHeight="1" thickTop="1" x14ac:dyDescent="0.2">
      <c r="A5" s="14" t="s">
        <v>34</v>
      </c>
      <c r="C5" s="15">
        <v>-9.5</v>
      </c>
      <c r="D5" s="8" t="s">
        <v>35</v>
      </c>
    </row>
    <row r="6" spans="1:6" s="8" customFormat="1" ht="12.95" customHeight="1" x14ac:dyDescent="0.2">
      <c r="A6" s="10" t="s">
        <v>7</v>
      </c>
    </row>
    <row r="7" spans="1:6" s="8" customFormat="1" ht="12.95" customHeight="1" x14ac:dyDescent="0.2">
      <c r="A7" s="8" t="s">
        <v>8</v>
      </c>
      <c r="C7" s="16">
        <v>51513.661</v>
      </c>
      <c r="D7" s="17" t="s">
        <v>45</v>
      </c>
    </row>
    <row r="8" spans="1:6" s="8" customFormat="1" ht="12.95" customHeight="1" x14ac:dyDescent="0.2">
      <c r="A8" s="8" t="s">
        <v>9</v>
      </c>
      <c r="C8" s="16">
        <v>0.38635000000000003</v>
      </c>
      <c r="D8" s="17" t="s">
        <v>45</v>
      </c>
    </row>
    <row r="9" spans="1:6" s="8" customFormat="1" ht="12.95" customHeight="1" x14ac:dyDescent="0.2">
      <c r="A9" s="18" t="s">
        <v>38</v>
      </c>
      <c r="B9" s="19">
        <v>22</v>
      </c>
      <c r="C9" s="20" t="str">
        <f>"F"&amp;B9</f>
        <v>F22</v>
      </c>
      <c r="D9" s="21" t="str">
        <f>"G"&amp;B9</f>
        <v>G22</v>
      </c>
    </row>
    <row r="10" spans="1:6" s="8" customFormat="1" ht="12.95" customHeight="1" thickBot="1" x14ac:dyDescent="0.25">
      <c r="C10" s="22" t="s">
        <v>25</v>
      </c>
      <c r="D10" s="22" t="s">
        <v>26</v>
      </c>
    </row>
    <row r="11" spans="1:6" s="8" customFormat="1" ht="12.95" customHeight="1" x14ac:dyDescent="0.2">
      <c r="A11" s="8" t="s">
        <v>21</v>
      </c>
      <c r="C11" s="21">
        <f ca="1">INTERCEPT(INDIRECT($D$9):G992,INDIRECT($C$9):F992)</f>
        <v>6.0481088497101487E-2</v>
      </c>
      <c r="D11" s="9"/>
    </row>
    <row r="12" spans="1:6" s="8" customFormat="1" ht="12.95" customHeight="1" x14ac:dyDescent="0.2">
      <c r="A12" s="8" t="s">
        <v>22</v>
      </c>
      <c r="C12" s="21">
        <f ca="1">SLOPE(INDIRECT($D$9):G992,INDIRECT($C$9):F992)</f>
        <v>7.6158733101124802E-6</v>
      </c>
      <c r="D12" s="9"/>
    </row>
    <row r="13" spans="1:6" s="8" customFormat="1" ht="12.95" customHeight="1" x14ac:dyDescent="0.2">
      <c r="A13" s="8" t="s">
        <v>24</v>
      </c>
      <c r="C13" s="9" t="s">
        <v>19</v>
      </c>
    </row>
    <row r="14" spans="1:6" s="8" customFormat="1" ht="12.95" customHeight="1" x14ac:dyDescent="0.2"/>
    <row r="15" spans="1:6" s="8" customFormat="1" ht="12.95" customHeight="1" x14ac:dyDescent="0.2">
      <c r="A15" s="23" t="s">
        <v>23</v>
      </c>
      <c r="C15" s="24">
        <f ca="1">(C7+C11)+(C8+C12)*INT(MAX(F21:F3533))</f>
        <v>59556.527970723197</v>
      </c>
      <c r="E15" s="25" t="s">
        <v>40</v>
      </c>
      <c r="F15" s="15">
        <v>1</v>
      </c>
    </row>
    <row r="16" spans="1:6" s="8" customFormat="1" ht="12.95" customHeight="1" x14ac:dyDescent="0.2">
      <c r="A16" s="10" t="s">
        <v>10</v>
      </c>
      <c r="C16" s="26">
        <f ca="1">+C8+C12</f>
        <v>0.38635761587331013</v>
      </c>
      <c r="E16" s="25" t="s">
        <v>36</v>
      </c>
      <c r="F16" s="27">
        <f ca="1">NOW()+15018.5+$C$5/24</f>
        <v>60313.808435648149</v>
      </c>
    </row>
    <row r="17" spans="1:21" s="8" customFormat="1" ht="12.95" customHeight="1" thickBot="1" x14ac:dyDescent="0.25">
      <c r="A17" s="25" t="s">
        <v>33</v>
      </c>
      <c r="C17" s="8">
        <f>COUNT(C21:C2191)</f>
        <v>12</v>
      </c>
      <c r="E17" s="25" t="s">
        <v>41</v>
      </c>
      <c r="F17" s="27">
        <f ca="1">ROUND(2*(F16-$C$7)/$C$8,0)/2+F15</f>
        <v>22778.5</v>
      </c>
    </row>
    <row r="18" spans="1:21" s="8" customFormat="1" ht="12.95" customHeight="1" thickTop="1" thickBot="1" x14ac:dyDescent="0.25">
      <c r="A18" s="10" t="s">
        <v>11</v>
      </c>
      <c r="C18" s="28">
        <f ca="1">+C15</f>
        <v>59556.527970723197</v>
      </c>
      <c r="D18" s="29">
        <f ca="1">+C16</f>
        <v>0.38635761587331013</v>
      </c>
      <c r="E18" s="25" t="s">
        <v>42</v>
      </c>
      <c r="F18" s="21">
        <f ca="1">ROUND(2*(F16-$C$15)/$C$16,0)/2+F15</f>
        <v>1961</v>
      </c>
    </row>
    <row r="19" spans="1:21" s="8" customFormat="1" ht="12.95" customHeight="1" thickTop="1" x14ac:dyDescent="0.2">
      <c r="E19" s="25" t="s">
        <v>37</v>
      </c>
      <c r="F19" s="30">
        <f ca="1">+$C$15+$C$16*F18-15018.5-$C$5/24</f>
        <v>45296.071088784091</v>
      </c>
    </row>
    <row r="20" spans="1:21" s="8" customFormat="1" ht="12.95" customHeight="1" thickBot="1" x14ac:dyDescent="0.25">
      <c r="A20" s="22" t="s">
        <v>12</v>
      </c>
      <c r="B20" s="22" t="s">
        <v>13</v>
      </c>
      <c r="C20" s="22" t="s">
        <v>14</v>
      </c>
      <c r="D20" s="22" t="s">
        <v>18</v>
      </c>
      <c r="E20" s="22" t="s">
        <v>15</v>
      </c>
      <c r="F20" s="22" t="s">
        <v>16</v>
      </c>
      <c r="G20" s="22" t="s">
        <v>17</v>
      </c>
      <c r="H20" s="31" t="s">
        <v>5</v>
      </c>
      <c r="I20" s="31" t="s">
        <v>49</v>
      </c>
      <c r="J20" s="31" t="s">
        <v>0</v>
      </c>
      <c r="K20" s="31" t="s">
        <v>4</v>
      </c>
      <c r="L20" s="31" t="s">
        <v>30</v>
      </c>
      <c r="M20" s="31" t="s">
        <v>31</v>
      </c>
      <c r="N20" s="31" t="s">
        <v>32</v>
      </c>
      <c r="O20" s="31" t="s">
        <v>28</v>
      </c>
      <c r="P20" s="32" t="s">
        <v>27</v>
      </c>
      <c r="Q20" s="22" t="s">
        <v>20</v>
      </c>
      <c r="U20" s="33" t="s">
        <v>39</v>
      </c>
    </row>
    <row r="21" spans="1:21" s="8" customFormat="1" ht="12.95" customHeight="1" x14ac:dyDescent="0.2">
      <c r="A21" s="8" t="str">
        <f>D7</f>
        <v>BRNO</v>
      </c>
      <c r="C21" s="16">
        <f>C$7</f>
        <v>51513.661</v>
      </c>
      <c r="D21" s="16" t="s">
        <v>19</v>
      </c>
      <c r="E21" s="8">
        <f t="shared" ref="E21:E32" si="0">+(C21-C$7)/C$8</f>
        <v>0</v>
      </c>
      <c r="F21" s="8">
        <f>ROUND(2*E21,0)/2</f>
        <v>0</v>
      </c>
      <c r="G21" s="8">
        <f t="shared" ref="G21:G32" si="1">+C21-(C$7+F21*C$8)</f>
        <v>0</v>
      </c>
      <c r="H21" s="8">
        <f>+G21</f>
        <v>0</v>
      </c>
      <c r="O21" s="8">
        <f t="shared" ref="O21:O32" ca="1" si="2">+C$11+C$12*$F21</f>
        <v>6.0481088497101487E-2</v>
      </c>
      <c r="Q21" s="34">
        <f t="shared" ref="Q21:Q32" si="3">+C21-15018.5</f>
        <v>36495.161</v>
      </c>
    </row>
    <row r="22" spans="1:21" s="8" customFormat="1" ht="12.95" customHeight="1" x14ac:dyDescent="0.2">
      <c r="A22" s="10" t="s">
        <v>47</v>
      </c>
      <c r="C22" s="16">
        <v>56676.6103</v>
      </c>
      <c r="D22" s="16">
        <v>2.9999999999999997E-4</v>
      </c>
      <c r="E22" s="8">
        <f t="shared" si="0"/>
        <v>13363.399249385273</v>
      </c>
      <c r="F22" s="35">
        <f t="shared" ref="F22:F32" si="4">ROUND(2*E22,0)/2-0.5</f>
        <v>13363</v>
      </c>
      <c r="G22" s="8">
        <f t="shared" si="1"/>
        <v>0.15424999999959255</v>
      </c>
      <c r="K22" s="8">
        <f t="shared" ref="K22:K32" si="5">+G22</f>
        <v>0.15424999999959255</v>
      </c>
      <c r="O22" s="8">
        <f t="shared" ca="1" si="2"/>
        <v>0.16225200354013455</v>
      </c>
      <c r="Q22" s="34">
        <f t="shared" si="3"/>
        <v>41658.1103</v>
      </c>
    </row>
    <row r="23" spans="1:21" s="8" customFormat="1" ht="12.95" customHeight="1" x14ac:dyDescent="0.2">
      <c r="A23" s="36" t="s">
        <v>1</v>
      </c>
      <c r="B23" s="37" t="s">
        <v>2</v>
      </c>
      <c r="C23" s="38">
        <v>57328.398800000003</v>
      </c>
      <c r="D23" s="38">
        <v>1.0800000000000001E-2</v>
      </c>
      <c r="E23" s="8">
        <f t="shared" si="0"/>
        <v>15050.440792027959</v>
      </c>
      <c r="F23" s="35">
        <f t="shared" si="4"/>
        <v>15050</v>
      </c>
      <c r="G23" s="8">
        <f t="shared" si="1"/>
        <v>0.17030000000522705</v>
      </c>
      <c r="K23" s="8">
        <f t="shared" si="5"/>
        <v>0.17030000000522705</v>
      </c>
      <c r="O23" s="8">
        <f t="shared" ca="1" si="2"/>
        <v>0.17509998181429431</v>
      </c>
      <c r="Q23" s="34">
        <f t="shared" si="3"/>
        <v>42309.898800000003</v>
      </c>
    </row>
    <row r="24" spans="1:21" s="8" customFormat="1" ht="12.95" customHeight="1" x14ac:dyDescent="0.2">
      <c r="A24" s="36" t="s">
        <v>1</v>
      </c>
      <c r="B24" s="37" t="s">
        <v>2</v>
      </c>
      <c r="C24" s="38">
        <v>57328.605900000002</v>
      </c>
      <c r="D24" s="38">
        <v>7.0000000000000001E-3</v>
      </c>
      <c r="E24" s="8">
        <f t="shared" si="0"/>
        <v>15050.976834476516</v>
      </c>
      <c r="F24" s="35">
        <f t="shared" si="4"/>
        <v>15050.5</v>
      </c>
      <c r="G24" s="8">
        <f t="shared" si="1"/>
        <v>0.18422500000451691</v>
      </c>
      <c r="K24" s="8">
        <f t="shared" si="5"/>
        <v>0.18422500000451691</v>
      </c>
      <c r="O24" s="8">
        <f t="shared" ca="1" si="2"/>
        <v>0.17510378975094937</v>
      </c>
      <c r="Q24" s="34">
        <f t="shared" si="3"/>
        <v>42310.105900000002</v>
      </c>
    </row>
    <row r="25" spans="1:21" s="8" customFormat="1" ht="12.95" customHeight="1" x14ac:dyDescent="0.2">
      <c r="A25" s="10" t="s">
        <v>46</v>
      </c>
      <c r="C25" s="16">
        <v>57352.742899999997</v>
      </c>
      <c r="D25" s="16">
        <v>2.9999999999999997E-4</v>
      </c>
      <c r="E25" s="8">
        <f t="shared" si="0"/>
        <v>15113.451274750865</v>
      </c>
      <c r="F25" s="35">
        <f t="shared" si="4"/>
        <v>15113</v>
      </c>
      <c r="G25" s="8">
        <f t="shared" si="1"/>
        <v>0.17434999999386491</v>
      </c>
      <c r="K25" s="8">
        <f t="shared" si="5"/>
        <v>0.17434999999386491</v>
      </c>
      <c r="O25" s="8">
        <f t="shared" ca="1" si="2"/>
        <v>0.17557978183283141</v>
      </c>
      <c r="Q25" s="34">
        <f t="shared" si="3"/>
        <v>42334.242899999997</v>
      </c>
    </row>
    <row r="26" spans="1:21" s="8" customFormat="1" ht="12.95" customHeight="1" x14ac:dyDescent="0.2">
      <c r="A26" s="39" t="s">
        <v>50</v>
      </c>
      <c r="B26" s="40" t="s">
        <v>3</v>
      </c>
      <c r="C26" s="41">
        <v>57369.551290000003</v>
      </c>
      <c r="D26" s="41">
        <v>2.9999999999999997E-4</v>
      </c>
      <c r="E26" s="8">
        <f t="shared" si="0"/>
        <v>15156.956878478071</v>
      </c>
      <c r="F26" s="35">
        <f t="shared" si="4"/>
        <v>15156.5</v>
      </c>
      <c r="G26" s="8">
        <f t="shared" si="1"/>
        <v>0.17651499999919906</v>
      </c>
      <c r="K26" s="8">
        <f t="shared" si="5"/>
        <v>0.17651499999919906</v>
      </c>
      <c r="O26" s="8">
        <f t="shared" ca="1" si="2"/>
        <v>0.17591107232182129</v>
      </c>
      <c r="Q26" s="34">
        <f t="shared" si="3"/>
        <v>42351.051290000003</v>
      </c>
    </row>
    <row r="27" spans="1:21" s="8" customFormat="1" ht="12.95" customHeight="1" x14ac:dyDescent="0.2">
      <c r="A27" s="10" t="s">
        <v>48</v>
      </c>
      <c r="C27" s="16">
        <v>57737.757362233111</v>
      </c>
      <c r="D27" s="16">
        <v>2.9999999999999997E-4</v>
      </c>
      <c r="E27" s="8">
        <f t="shared" si="0"/>
        <v>16109.994466760996</v>
      </c>
      <c r="F27" s="35">
        <f t="shared" si="4"/>
        <v>16109.5</v>
      </c>
      <c r="G27" s="8">
        <f t="shared" si="1"/>
        <v>0.19103723311127396</v>
      </c>
      <c r="K27" s="8">
        <f t="shared" si="5"/>
        <v>0.19103723311127396</v>
      </c>
      <c r="O27" s="8">
        <f t="shared" ca="1" si="2"/>
        <v>0.18316899958635849</v>
      </c>
      <c r="Q27" s="34">
        <f t="shared" si="3"/>
        <v>42719.257362233111</v>
      </c>
    </row>
    <row r="28" spans="1:21" s="8" customFormat="1" ht="12.95" customHeight="1" x14ac:dyDescent="0.2">
      <c r="A28" s="10" t="s">
        <v>52</v>
      </c>
      <c r="C28" s="16">
        <v>59119.940999999999</v>
      </c>
      <c r="D28" s="16">
        <v>1E-3</v>
      </c>
      <c r="E28" s="8">
        <f t="shared" si="0"/>
        <v>19687.537207195543</v>
      </c>
      <c r="F28" s="35">
        <f t="shared" si="4"/>
        <v>19687</v>
      </c>
      <c r="G28" s="8">
        <f t="shared" si="1"/>
        <v>0.20754999999917345</v>
      </c>
      <c r="K28" s="8">
        <f t="shared" si="5"/>
        <v>0.20754999999917345</v>
      </c>
      <c r="O28" s="8">
        <f t="shared" ca="1" si="2"/>
        <v>0.21041478635328589</v>
      </c>
      <c r="Q28" s="34">
        <f t="shared" si="3"/>
        <v>44101.440999999999</v>
      </c>
    </row>
    <row r="29" spans="1:21" s="8" customFormat="1" ht="12.95" customHeight="1" x14ac:dyDescent="0.2">
      <c r="A29" s="7" t="s">
        <v>55</v>
      </c>
      <c r="B29" s="42" t="s">
        <v>2</v>
      </c>
      <c r="C29" s="43">
        <v>59226.583899999998</v>
      </c>
      <c r="D29" s="44">
        <v>2.9999999999999997E-4</v>
      </c>
      <c r="E29" s="8">
        <f t="shared" si="0"/>
        <v>19963.563866960005</v>
      </c>
      <c r="F29" s="21">
        <f t="shared" si="4"/>
        <v>19963</v>
      </c>
      <c r="G29" s="8">
        <f t="shared" si="1"/>
        <v>0.21785000000090804</v>
      </c>
      <c r="K29" s="8">
        <f t="shared" si="5"/>
        <v>0.21785000000090804</v>
      </c>
      <c r="O29" s="8">
        <f t="shared" ca="1" si="2"/>
        <v>0.21251676738687694</v>
      </c>
      <c r="Q29" s="34">
        <f t="shared" si="3"/>
        <v>44208.083899999998</v>
      </c>
    </row>
    <row r="30" spans="1:21" s="8" customFormat="1" ht="12.95" customHeight="1" x14ac:dyDescent="0.2">
      <c r="A30" s="10" t="s">
        <v>53</v>
      </c>
      <c r="C30" s="3">
        <v>59553.819199999998</v>
      </c>
      <c r="D30" s="4">
        <v>4.0000000000000002E-4</v>
      </c>
      <c r="E30" s="8">
        <f t="shared" si="0"/>
        <v>20810.555713731068</v>
      </c>
      <c r="F30" s="35">
        <f t="shared" si="4"/>
        <v>20810</v>
      </c>
      <c r="G30" s="8">
        <f t="shared" si="1"/>
        <v>0.21469999999681022</v>
      </c>
      <c r="K30" s="8">
        <f t="shared" si="5"/>
        <v>0.21469999999681022</v>
      </c>
      <c r="O30" s="8">
        <f t="shared" ca="1" si="2"/>
        <v>0.21896741208054221</v>
      </c>
      <c r="Q30" s="34">
        <f t="shared" si="3"/>
        <v>44535.319199999998</v>
      </c>
    </row>
    <row r="31" spans="1:21" s="8" customFormat="1" ht="12.95" customHeight="1" x14ac:dyDescent="0.2">
      <c r="A31" s="5" t="s">
        <v>54</v>
      </c>
      <c r="B31" s="6" t="s">
        <v>2</v>
      </c>
      <c r="C31" s="45">
        <v>59556.334600000002</v>
      </c>
      <c r="D31" s="46">
        <v>2E-3</v>
      </c>
      <c r="E31" s="8">
        <f t="shared" si="0"/>
        <v>20817.066390578493</v>
      </c>
      <c r="F31" s="21">
        <f t="shared" si="4"/>
        <v>20816.5</v>
      </c>
      <c r="G31" s="8">
        <f t="shared" si="1"/>
        <v>0.21882500000356231</v>
      </c>
      <c r="K31" s="8">
        <f t="shared" si="5"/>
        <v>0.21882500000356231</v>
      </c>
      <c r="O31" s="8">
        <f t="shared" ca="1" si="2"/>
        <v>0.21901691525705794</v>
      </c>
      <c r="Q31" s="34">
        <f t="shared" si="3"/>
        <v>44537.834600000002</v>
      </c>
    </row>
    <row r="32" spans="1:21" s="8" customFormat="1" ht="12.95" customHeight="1" x14ac:dyDescent="0.2">
      <c r="A32" s="5" t="s">
        <v>54</v>
      </c>
      <c r="B32" s="6" t="s">
        <v>2</v>
      </c>
      <c r="C32" s="45">
        <v>59556.526400000002</v>
      </c>
      <c r="D32" s="46">
        <v>2.3E-3</v>
      </c>
      <c r="E32" s="8">
        <f t="shared" si="0"/>
        <v>20817.562831629355</v>
      </c>
      <c r="F32" s="21">
        <f t="shared" si="4"/>
        <v>20817</v>
      </c>
      <c r="G32" s="8">
        <f t="shared" si="1"/>
        <v>0.21745000000373693</v>
      </c>
      <c r="K32" s="8">
        <f t="shared" si="5"/>
        <v>0.21745000000373693</v>
      </c>
      <c r="O32" s="8">
        <f t="shared" ca="1" si="2"/>
        <v>0.21902072319371299</v>
      </c>
      <c r="Q32" s="34">
        <f t="shared" si="3"/>
        <v>44538.026400000002</v>
      </c>
    </row>
    <row r="33" spans="3:17" s="8" customFormat="1" ht="12.95" customHeight="1" x14ac:dyDescent="0.2">
      <c r="C33" s="16"/>
      <c r="D33" s="16"/>
      <c r="Q33" s="34"/>
    </row>
    <row r="34" spans="3:17" s="8" customFormat="1" ht="12.95" customHeight="1" x14ac:dyDescent="0.2">
      <c r="C34" s="16"/>
      <c r="D34" s="16"/>
    </row>
    <row r="35" spans="3:17" s="8" customFormat="1" ht="12.95" customHeight="1" x14ac:dyDescent="0.2">
      <c r="C35" s="16"/>
      <c r="D35" s="16"/>
    </row>
    <row r="36" spans="3:17" s="8" customFormat="1" ht="12.95" customHeight="1" x14ac:dyDescent="0.2">
      <c r="C36" s="16"/>
      <c r="D36" s="16"/>
    </row>
    <row r="37" spans="3:17" s="8" customFormat="1" ht="12.95" customHeight="1" x14ac:dyDescent="0.2">
      <c r="C37" s="16"/>
      <c r="D37" s="16"/>
    </row>
    <row r="38" spans="3:17" s="8" customFormat="1" ht="12.95" customHeight="1" x14ac:dyDescent="0.2">
      <c r="C38" s="16"/>
      <c r="D38" s="16"/>
    </row>
    <row r="39" spans="3:17" s="8" customFormat="1" ht="12.95" customHeight="1" x14ac:dyDescent="0.2">
      <c r="C39" s="16"/>
      <c r="D39" s="16"/>
    </row>
    <row r="40" spans="3:17" s="8" customFormat="1" ht="12.95" customHeight="1" x14ac:dyDescent="0.2">
      <c r="C40" s="16"/>
      <c r="D40" s="16"/>
    </row>
    <row r="41" spans="3:17" s="8" customFormat="1" ht="12.95" customHeight="1" x14ac:dyDescent="0.2">
      <c r="C41" s="16"/>
      <c r="D41" s="16"/>
    </row>
    <row r="42" spans="3:17" s="8" customFormat="1" ht="12.95" customHeight="1" x14ac:dyDescent="0.2">
      <c r="C42" s="16"/>
      <c r="D42" s="16"/>
    </row>
    <row r="43" spans="3:17" s="8" customFormat="1" ht="12.95" customHeight="1" x14ac:dyDescent="0.2">
      <c r="C43" s="16"/>
      <c r="D43" s="16"/>
    </row>
    <row r="44" spans="3:17" s="8" customFormat="1" ht="12.95" customHeight="1" x14ac:dyDescent="0.2">
      <c r="C44" s="16"/>
      <c r="D44" s="16"/>
    </row>
    <row r="45" spans="3:17" s="8" customFormat="1" ht="12.95" customHeight="1" x14ac:dyDescent="0.2">
      <c r="C45" s="16"/>
      <c r="D45" s="16"/>
    </row>
    <row r="46" spans="3:17" s="8" customFormat="1" ht="12.95" customHeight="1" x14ac:dyDescent="0.2">
      <c r="C46" s="16"/>
      <c r="D46" s="16"/>
    </row>
    <row r="47" spans="3:17" s="8" customFormat="1" ht="12.95" customHeight="1" x14ac:dyDescent="0.2">
      <c r="C47" s="16"/>
      <c r="D47" s="16"/>
    </row>
    <row r="48" spans="3:17" s="8" customFormat="1" ht="12.95" customHeight="1" x14ac:dyDescent="0.2">
      <c r="C48" s="16"/>
      <c r="D48" s="16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  <row r="157" spans="3:4" x14ac:dyDescent="0.2">
      <c r="C157" s="2"/>
      <c r="D157" s="2"/>
    </row>
    <row r="158" spans="3:4" x14ac:dyDescent="0.2">
      <c r="C158" s="2"/>
      <c r="D158" s="2"/>
    </row>
    <row r="159" spans="3:4" x14ac:dyDescent="0.2">
      <c r="C159" s="2"/>
      <c r="D159" s="2"/>
    </row>
    <row r="160" spans="3:4" x14ac:dyDescent="0.2">
      <c r="C160" s="2"/>
      <c r="D160" s="2"/>
    </row>
    <row r="161" spans="3:4" x14ac:dyDescent="0.2">
      <c r="C161" s="2"/>
      <c r="D161" s="2"/>
    </row>
    <row r="162" spans="3:4" x14ac:dyDescent="0.2">
      <c r="C162" s="2"/>
      <c r="D162" s="2"/>
    </row>
    <row r="163" spans="3:4" x14ac:dyDescent="0.2">
      <c r="C163" s="2"/>
      <c r="D163" s="2"/>
    </row>
    <row r="164" spans="3:4" x14ac:dyDescent="0.2">
      <c r="C164" s="2"/>
      <c r="D164" s="2"/>
    </row>
    <row r="165" spans="3:4" x14ac:dyDescent="0.2">
      <c r="C165" s="2"/>
      <c r="D165" s="2"/>
    </row>
    <row r="166" spans="3:4" x14ac:dyDescent="0.2">
      <c r="C166" s="2"/>
      <c r="D166" s="2"/>
    </row>
    <row r="167" spans="3:4" x14ac:dyDescent="0.2">
      <c r="C167" s="2"/>
      <c r="D167" s="2"/>
    </row>
    <row r="168" spans="3:4" x14ac:dyDescent="0.2">
      <c r="C168" s="2"/>
      <c r="D168" s="2"/>
    </row>
    <row r="169" spans="3:4" x14ac:dyDescent="0.2">
      <c r="C169" s="2"/>
      <c r="D169" s="2"/>
    </row>
    <row r="170" spans="3:4" x14ac:dyDescent="0.2">
      <c r="C170" s="2"/>
      <c r="D170" s="2"/>
    </row>
    <row r="171" spans="3:4" x14ac:dyDescent="0.2">
      <c r="C171" s="2"/>
      <c r="D171" s="2"/>
    </row>
    <row r="172" spans="3:4" x14ac:dyDescent="0.2">
      <c r="C172" s="2"/>
      <c r="D172" s="2"/>
    </row>
    <row r="173" spans="3:4" x14ac:dyDescent="0.2">
      <c r="C173" s="2"/>
      <c r="D173" s="2"/>
    </row>
    <row r="174" spans="3:4" x14ac:dyDescent="0.2">
      <c r="C174" s="2"/>
      <c r="D174" s="2"/>
    </row>
    <row r="175" spans="3:4" x14ac:dyDescent="0.2">
      <c r="C175" s="2"/>
      <c r="D175" s="2"/>
    </row>
    <row r="176" spans="3:4" x14ac:dyDescent="0.2">
      <c r="C176" s="2"/>
      <c r="D176" s="2"/>
    </row>
    <row r="177" spans="3:4" x14ac:dyDescent="0.2">
      <c r="C177" s="2"/>
      <c r="D177" s="2"/>
    </row>
    <row r="178" spans="3:4" x14ac:dyDescent="0.2">
      <c r="C178" s="2"/>
      <c r="D178" s="2"/>
    </row>
    <row r="179" spans="3:4" x14ac:dyDescent="0.2">
      <c r="C179" s="2"/>
      <c r="D179" s="2"/>
    </row>
    <row r="180" spans="3:4" x14ac:dyDescent="0.2">
      <c r="C180" s="2"/>
      <c r="D180" s="2"/>
    </row>
    <row r="181" spans="3:4" x14ac:dyDescent="0.2">
      <c r="C181" s="2"/>
      <c r="D181" s="2"/>
    </row>
    <row r="182" spans="3:4" x14ac:dyDescent="0.2">
      <c r="C182" s="2"/>
      <c r="D182" s="2"/>
    </row>
    <row r="183" spans="3:4" x14ac:dyDescent="0.2">
      <c r="C183" s="2"/>
      <c r="D183" s="2"/>
    </row>
    <row r="184" spans="3:4" x14ac:dyDescent="0.2">
      <c r="C184" s="2"/>
      <c r="D184" s="2"/>
    </row>
    <row r="185" spans="3:4" x14ac:dyDescent="0.2">
      <c r="C185" s="2"/>
      <c r="D185" s="2"/>
    </row>
    <row r="186" spans="3:4" x14ac:dyDescent="0.2">
      <c r="C186" s="2"/>
      <c r="D186" s="2"/>
    </row>
    <row r="187" spans="3:4" x14ac:dyDescent="0.2">
      <c r="C187" s="2"/>
      <c r="D187" s="2"/>
    </row>
    <row r="188" spans="3:4" x14ac:dyDescent="0.2">
      <c r="C188" s="2"/>
      <c r="D188" s="2"/>
    </row>
    <row r="189" spans="3:4" x14ac:dyDescent="0.2">
      <c r="C189" s="2"/>
      <c r="D189" s="2"/>
    </row>
    <row r="190" spans="3:4" x14ac:dyDescent="0.2">
      <c r="C190" s="2"/>
      <c r="D190" s="2"/>
    </row>
    <row r="191" spans="3:4" x14ac:dyDescent="0.2">
      <c r="C191" s="2"/>
      <c r="D191" s="2"/>
    </row>
    <row r="192" spans="3:4" x14ac:dyDescent="0.2">
      <c r="C192" s="2"/>
      <c r="D192" s="2"/>
    </row>
    <row r="193" spans="3:4" x14ac:dyDescent="0.2">
      <c r="C193" s="2"/>
      <c r="D193" s="2"/>
    </row>
    <row r="194" spans="3:4" x14ac:dyDescent="0.2">
      <c r="C194" s="2"/>
      <c r="D194" s="2"/>
    </row>
    <row r="195" spans="3:4" x14ac:dyDescent="0.2">
      <c r="C195" s="2"/>
      <c r="D195" s="2"/>
    </row>
    <row r="196" spans="3:4" x14ac:dyDescent="0.2">
      <c r="C196" s="2"/>
      <c r="D196" s="2"/>
    </row>
    <row r="197" spans="3:4" x14ac:dyDescent="0.2">
      <c r="C197" s="2"/>
      <c r="D197" s="2"/>
    </row>
    <row r="198" spans="3:4" x14ac:dyDescent="0.2">
      <c r="C198" s="2"/>
      <c r="D198" s="2"/>
    </row>
    <row r="199" spans="3:4" x14ac:dyDescent="0.2">
      <c r="C199" s="2"/>
      <c r="D199" s="2"/>
    </row>
    <row r="200" spans="3:4" x14ac:dyDescent="0.2">
      <c r="C200" s="2"/>
      <c r="D200" s="2"/>
    </row>
    <row r="201" spans="3:4" x14ac:dyDescent="0.2">
      <c r="C201" s="2"/>
      <c r="D201" s="2"/>
    </row>
    <row r="202" spans="3:4" x14ac:dyDescent="0.2">
      <c r="C202" s="2"/>
      <c r="D202" s="2"/>
    </row>
    <row r="203" spans="3:4" x14ac:dyDescent="0.2">
      <c r="C203" s="2"/>
      <c r="D203" s="2"/>
    </row>
    <row r="204" spans="3:4" x14ac:dyDescent="0.2">
      <c r="C204" s="2"/>
      <c r="D204" s="2"/>
    </row>
    <row r="205" spans="3:4" x14ac:dyDescent="0.2">
      <c r="C205" s="2"/>
      <c r="D205" s="2"/>
    </row>
    <row r="206" spans="3:4" x14ac:dyDescent="0.2">
      <c r="C206" s="2"/>
      <c r="D206" s="2"/>
    </row>
    <row r="207" spans="3:4" x14ac:dyDescent="0.2">
      <c r="C207" s="2"/>
      <c r="D207" s="2"/>
    </row>
    <row r="208" spans="3:4" x14ac:dyDescent="0.2">
      <c r="C208" s="2"/>
      <c r="D208" s="2"/>
    </row>
    <row r="209" spans="3:4" x14ac:dyDescent="0.2">
      <c r="C209" s="2"/>
      <c r="D209" s="2"/>
    </row>
    <row r="210" spans="3:4" x14ac:dyDescent="0.2">
      <c r="C210" s="2"/>
      <c r="D210" s="2"/>
    </row>
    <row r="211" spans="3:4" x14ac:dyDescent="0.2">
      <c r="C211" s="2"/>
      <c r="D211" s="2"/>
    </row>
    <row r="212" spans="3:4" x14ac:dyDescent="0.2">
      <c r="C212" s="2"/>
      <c r="D212" s="2"/>
    </row>
    <row r="213" spans="3:4" x14ac:dyDescent="0.2">
      <c r="C213" s="2"/>
      <c r="D213" s="2"/>
    </row>
    <row r="214" spans="3:4" x14ac:dyDescent="0.2">
      <c r="C214" s="2"/>
      <c r="D214" s="2"/>
    </row>
    <row r="215" spans="3:4" x14ac:dyDescent="0.2">
      <c r="C215" s="2"/>
      <c r="D215" s="2"/>
    </row>
    <row r="216" spans="3:4" x14ac:dyDescent="0.2">
      <c r="C216" s="2"/>
      <c r="D216" s="2"/>
    </row>
    <row r="217" spans="3:4" x14ac:dyDescent="0.2">
      <c r="C217" s="2"/>
      <c r="D217" s="2"/>
    </row>
    <row r="218" spans="3:4" x14ac:dyDescent="0.2">
      <c r="C218" s="2"/>
      <c r="D218" s="2"/>
    </row>
    <row r="219" spans="3:4" x14ac:dyDescent="0.2">
      <c r="C219" s="2"/>
      <c r="D219" s="2"/>
    </row>
    <row r="220" spans="3:4" x14ac:dyDescent="0.2">
      <c r="C220" s="2"/>
      <c r="D220" s="2"/>
    </row>
    <row r="221" spans="3:4" x14ac:dyDescent="0.2">
      <c r="C221" s="2"/>
      <c r="D221" s="2"/>
    </row>
    <row r="222" spans="3:4" x14ac:dyDescent="0.2">
      <c r="C222" s="2"/>
      <c r="D222" s="2"/>
    </row>
    <row r="223" spans="3:4" x14ac:dyDescent="0.2">
      <c r="C223" s="2"/>
      <c r="D223" s="2"/>
    </row>
    <row r="224" spans="3:4" x14ac:dyDescent="0.2">
      <c r="C224" s="2"/>
      <c r="D224" s="2"/>
    </row>
    <row r="225" spans="3:4" x14ac:dyDescent="0.2">
      <c r="C225" s="2"/>
      <c r="D225" s="2"/>
    </row>
    <row r="226" spans="3:4" x14ac:dyDescent="0.2">
      <c r="C226" s="2"/>
      <c r="D226" s="2"/>
    </row>
    <row r="227" spans="3:4" x14ac:dyDescent="0.2">
      <c r="C227" s="2"/>
      <c r="D227" s="2"/>
    </row>
    <row r="228" spans="3:4" x14ac:dyDescent="0.2">
      <c r="C228" s="2"/>
      <c r="D228" s="2"/>
    </row>
    <row r="229" spans="3:4" x14ac:dyDescent="0.2">
      <c r="C229" s="2"/>
      <c r="D229" s="2"/>
    </row>
    <row r="230" spans="3:4" x14ac:dyDescent="0.2">
      <c r="C230" s="2"/>
      <c r="D230" s="2"/>
    </row>
    <row r="231" spans="3:4" x14ac:dyDescent="0.2">
      <c r="C231" s="2"/>
      <c r="D231" s="2"/>
    </row>
    <row r="232" spans="3:4" x14ac:dyDescent="0.2">
      <c r="C232" s="2"/>
      <c r="D232" s="2"/>
    </row>
    <row r="233" spans="3:4" x14ac:dyDescent="0.2">
      <c r="C233" s="2"/>
      <c r="D233" s="2"/>
    </row>
    <row r="234" spans="3:4" x14ac:dyDescent="0.2">
      <c r="C234" s="2"/>
      <c r="D234" s="2"/>
    </row>
    <row r="235" spans="3:4" x14ac:dyDescent="0.2">
      <c r="C235" s="2"/>
      <c r="D235" s="2"/>
    </row>
    <row r="236" spans="3:4" x14ac:dyDescent="0.2">
      <c r="C236" s="2"/>
      <c r="D236" s="2"/>
    </row>
    <row r="237" spans="3:4" x14ac:dyDescent="0.2">
      <c r="C237" s="2"/>
      <c r="D237" s="2"/>
    </row>
    <row r="238" spans="3:4" x14ac:dyDescent="0.2">
      <c r="C238" s="2"/>
      <c r="D238" s="2"/>
    </row>
    <row r="239" spans="3:4" x14ac:dyDescent="0.2">
      <c r="C239" s="2"/>
      <c r="D239" s="2"/>
    </row>
    <row r="240" spans="3:4" x14ac:dyDescent="0.2">
      <c r="C240" s="2"/>
      <c r="D240" s="2"/>
    </row>
    <row r="241" spans="3:4" x14ac:dyDescent="0.2">
      <c r="C241" s="2"/>
      <c r="D241" s="2"/>
    </row>
    <row r="242" spans="3:4" x14ac:dyDescent="0.2">
      <c r="C242" s="2"/>
      <c r="D242" s="2"/>
    </row>
    <row r="243" spans="3:4" x14ac:dyDescent="0.2">
      <c r="C243" s="2"/>
      <c r="D243" s="2"/>
    </row>
    <row r="244" spans="3:4" x14ac:dyDescent="0.2">
      <c r="C244" s="2"/>
      <c r="D244" s="2"/>
    </row>
    <row r="245" spans="3:4" x14ac:dyDescent="0.2">
      <c r="C245" s="2"/>
      <c r="D245" s="2"/>
    </row>
    <row r="246" spans="3:4" x14ac:dyDescent="0.2">
      <c r="C246" s="2"/>
      <c r="D246" s="2"/>
    </row>
    <row r="247" spans="3:4" x14ac:dyDescent="0.2">
      <c r="C247" s="2"/>
      <c r="D247" s="2"/>
    </row>
    <row r="248" spans="3:4" x14ac:dyDescent="0.2">
      <c r="C248" s="2"/>
      <c r="D248" s="2"/>
    </row>
    <row r="249" spans="3:4" x14ac:dyDescent="0.2">
      <c r="C249" s="2"/>
      <c r="D249" s="2"/>
    </row>
    <row r="250" spans="3:4" x14ac:dyDescent="0.2">
      <c r="C250" s="2"/>
      <c r="D250" s="2"/>
    </row>
    <row r="251" spans="3:4" x14ac:dyDescent="0.2">
      <c r="C251" s="2"/>
      <c r="D251" s="2"/>
    </row>
    <row r="252" spans="3:4" x14ac:dyDescent="0.2">
      <c r="C252" s="2"/>
      <c r="D252" s="2"/>
    </row>
    <row r="253" spans="3:4" x14ac:dyDescent="0.2">
      <c r="C253" s="2"/>
      <c r="D253" s="2"/>
    </row>
    <row r="254" spans="3:4" x14ac:dyDescent="0.2">
      <c r="C254" s="2"/>
      <c r="D254" s="2"/>
    </row>
    <row r="255" spans="3:4" x14ac:dyDescent="0.2">
      <c r="C255" s="2"/>
      <c r="D255" s="2"/>
    </row>
    <row r="256" spans="3:4" x14ac:dyDescent="0.2">
      <c r="C256" s="2"/>
      <c r="D256" s="2"/>
    </row>
    <row r="257" spans="3:4" x14ac:dyDescent="0.2">
      <c r="C257" s="2"/>
      <c r="D257" s="2"/>
    </row>
    <row r="258" spans="3:4" x14ac:dyDescent="0.2">
      <c r="C258" s="2"/>
      <c r="D258" s="2"/>
    </row>
    <row r="259" spans="3:4" x14ac:dyDescent="0.2">
      <c r="C259" s="2"/>
      <c r="D259" s="2"/>
    </row>
    <row r="260" spans="3:4" x14ac:dyDescent="0.2">
      <c r="C260" s="2"/>
      <c r="D260" s="2"/>
    </row>
    <row r="261" spans="3:4" x14ac:dyDescent="0.2">
      <c r="C261" s="2"/>
      <c r="D261" s="2"/>
    </row>
    <row r="262" spans="3:4" x14ac:dyDescent="0.2">
      <c r="C262" s="2"/>
      <c r="D262" s="2"/>
    </row>
    <row r="263" spans="3:4" x14ac:dyDescent="0.2">
      <c r="C263" s="2"/>
      <c r="D263" s="2"/>
    </row>
    <row r="264" spans="3:4" x14ac:dyDescent="0.2">
      <c r="C264" s="2"/>
      <c r="D264" s="2"/>
    </row>
    <row r="265" spans="3:4" x14ac:dyDescent="0.2">
      <c r="C265" s="2"/>
      <c r="D265" s="2"/>
    </row>
    <row r="266" spans="3:4" x14ac:dyDescent="0.2">
      <c r="C266" s="2"/>
      <c r="D266" s="2"/>
    </row>
    <row r="267" spans="3:4" x14ac:dyDescent="0.2">
      <c r="C267" s="2"/>
      <c r="D267" s="2"/>
    </row>
    <row r="268" spans="3:4" x14ac:dyDescent="0.2">
      <c r="C268" s="2"/>
      <c r="D268" s="2"/>
    </row>
    <row r="269" spans="3:4" x14ac:dyDescent="0.2">
      <c r="C269" s="2"/>
      <c r="D269" s="2"/>
    </row>
    <row r="270" spans="3:4" x14ac:dyDescent="0.2">
      <c r="C270" s="2"/>
      <c r="D270" s="2"/>
    </row>
    <row r="271" spans="3:4" x14ac:dyDescent="0.2">
      <c r="C271" s="2"/>
      <c r="D271" s="2"/>
    </row>
    <row r="272" spans="3:4" x14ac:dyDescent="0.2">
      <c r="C272" s="2"/>
      <c r="D272" s="2"/>
    </row>
    <row r="273" spans="3:4" x14ac:dyDescent="0.2">
      <c r="C273" s="2"/>
      <c r="D273" s="2"/>
    </row>
    <row r="274" spans="3:4" x14ac:dyDescent="0.2">
      <c r="C274" s="2"/>
      <c r="D274" s="2"/>
    </row>
    <row r="275" spans="3:4" x14ac:dyDescent="0.2">
      <c r="C275" s="2"/>
      <c r="D275" s="2"/>
    </row>
    <row r="276" spans="3:4" x14ac:dyDescent="0.2">
      <c r="C276" s="2"/>
      <c r="D276" s="2"/>
    </row>
    <row r="277" spans="3:4" x14ac:dyDescent="0.2">
      <c r="C277" s="2"/>
      <c r="D277" s="2"/>
    </row>
    <row r="278" spans="3:4" x14ac:dyDescent="0.2">
      <c r="C278" s="2"/>
      <c r="D278" s="2"/>
    </row>
    <row r="279" spans="3:4" x14ac:dyDescent="0.2">
      <c r="C279" s="2"/>
      <c r="D279" s="2"/>
    </row>
    <row r="280" spans="3:4" x14ac:dyDescent="0.2">
      <c r="C280" s="2"/>
      <c r="D280" s="2"/>
    </row>
    <row r="281" spans="3:4" x14ac:dyDescent="0.2">
      <c r="C281" s="2"/>
      <c r="D281" s="2"/>
    </row>
    <row r="282" spans="3:4" x14ac:dyDescent="0.2">
      <c r="C282" s="2"/>
      <c r="D282" s="2"/>
    </row>
    <row r="283" spans="3:4" x14ac:dyDescent="0.2">
      <c r="C283" s="2"/>
      <c r="D283" s="2"/>
    </row>
    <row r="284" spans="3:4" x14ac:dyDescent="0.2">
      <c r="C284" s="2"/>
      <c r="D284" s="2"/>
    </row>
    <row r="285" spans="3:4" x14ac:dyDescent="0.2">
      <c r="C285" s="2"/>
      <c r="D285" s="2"/>
    </row>
    <row r="286" spans="3:4" x14ac:dyDescent="0.2">
      <c r="C286" s="2"/>
      <c r="D286" s="2"/>
    </row>
    <row r="287" spans="3:4" x14ac:dyDescent="0.2">
      <c r="C287" s="2"/>
      <c r="D287" s="2"/>
    </row>
    <row r="288" spans="3:4" x14ac:dyDescent="0.2">
      <c r="C288" s="2"/>
      <c r="D288" s="2"/>
    </row>
    <row r="289" spans="3:4" x14ac:dyDescent="0.2">
      <c r="C289" s="2"/>
      <c r="D289" s="2"/>
    </row>
    <row r="290" spans="3:4" x14ac:dyDescent="0.2">
      <c r="C290" s="2"/>
      <c r="D290" s="2"/>
    </row>
    <row r="291" spans="3:4" x14ac:dyDescent="0.2">
      <c r="C291" s="2"/>
      <c r="D291" s="2"/>
    </row>
    <row r="292" spans="3:4" x14ac:dyDescent="0.2">
      <c r="C292" s="2"/>
      <c r="D292" s="2"/>
    </row>
    <row r="293" spans="3:4" x14ac:dyDescent="0.2">
      <c r="C293" s="2"/>
      <c r="D293" s="2"/>
    </row>
    <row r="294" spans="3:4" x14ac:dyDescent="0.2">
      <c r="C294" s="2"/>
      <c r="D294" s="2"/>
    </row>
    <row r="295" spans="3:4" x14ac:dyDescent="0.2">
      <c r="C295" s="2"/>
      <c r="D295" s="2"/>
    </row>
    <row r="296" spans="3:4" x14ac:dyDescent="0.2">
      <c r="C296" s="2"/>
      <c r="D296" s="2"/>
    </row>
    <row r="297" spans="3:4" x14ac:dyDescent="0.2">
      <c r="C297" s="2"/>
      <c r="D297" s="2"/>
    </row>
    <row r="298" spans="3:4" x14ac:dyDescent="0.2">
      <c r="C298" s="2"/>
      <c r="D298" s="2"/>
    </row>
    <row r="299" spans="3:4" x14ac:dyDescent="0.2">
      <c r="C299" s="2"/>
      <c r="D299" s="2"/>
    </row>
    <row r="300" spans="3:4" x14ac:dyDescent="0.2">
      <c r="C300" s="2"/>
      <c r="D300" s="2"/>
    </row>
    <row r="301" spans="3:4" x14ac:dyDescent="0.2">
      <c r="C301" s="2"/>
      <c r="D301" s="2"/>
    </row>
    <row r="302" spans="3:4" x14ac:dyDescent="0.2">
      <c r="C302" s="2"/>
      <c r="D302" s="2"/>
    </row>
    <row r="303" spans="3:4" x14ac:dyDescent="0.2">
      <c r="C303" s="2"/>
      <c r="D303" s="2"/>
    </row>
    <row r="304" spans="3:4" x14ac:dyDescent="0.2">
      <c r="C304" s="2"/>
      <c r="D304" s="2"/>
    </row>
    <row r="305" spans="3:4" x14ac:dyDescent="0.2">
      <c r="C305" s="2"/>
      <c r="D305" s="2"/>
    </row>
    <row r="306" spans="3:4" x14ac:dyDescent="0.2">
      <c r="C306" s="2"/>
      <c r="D306" s="2"/>
    </row>
    <row r="307" spans="3:4" x14ac:dyDescent="0.2">
      <c r="C307" s="2"/>
      <c r="D307" s="2"/>
    </row>
    <row r="308" spans="3:4" x14ac:dyDescent="0.2">
      <c r="C308" s="2"/>
      <c r="D308" s="2"/>
    </row>
    <row r="309" spans="3:4" x14ac:dyDescent="0.2">
      <c r="C309" s="2"/>
      <c r="D309" s="2"/>
    </row>
    <row r="310" spans="3:4" x14ac:dyDescent="0.2">
      <c r="C310" s="2"/>
      <c r="D310" s="2"/>
    </row>
    <row r="311" spans="3:4" x14ac:dyDescent="0.2">
      <c r="C311" s="2"/>
      <c r="D311" s="2"/>
    </row>
    <row r="312" spans="3:4" x14ac:dyDescent="0.2">
      <c r="C312" s="2"/>
      <c r="D312" s="2"/>
    </row>
    <row r="313" spans="3:4" x14ac:dyDescent="0.2">
      <c r="C313" s="2"/>
      <c r="D313" s="2"/>
    </row>
    <row r="314" spans="3:4" x14ac:dyDescent="0.2">
      <c r="C314" s="2"/>
      <c r="D314" s="2"/>
    </row>
    <row r="315" spans="3:4" x14ac:dyDescent="0.2">
      <c r="C315" s="2"/>
      <c r="D315" s="2"/>
    </row>
    <row r="316" spans="3:4" x14ac:dyDescent="0.2">
      <c r="C316" s="2"/>
      <c r="D316" s="2"/>
    </row>
    <row r="317" spans="3:4" x14ac:dyDescent="0.2">
      <c r="C317" s="2"/>
      <c r="D317" s="2"/>
    </row>
    <row r="318" spans="3:4" x14ac:dyDescent="0.2">
      <c r="C318" s="2"/>
      <c r="D318" s="2"/>
    </row>
    <row r="319" spans="3:4" x14ac:dyDescent="0.2">
      <c r="C319" s="2"/>
      <c r="D319" s="2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  <row r="6934" spans="3:4" x14ac:dyDescent="0.2">
      <c r="C6934" s="2"/>
      <c r="D6934" s="2"/>
    </row>
    <row r="6935" spans="3:4" x14ac:dyDescent="0.2">
      <c r="C6935" s="2"/>
      <c r="D6935" s="2"/>
    </row>
    <row r="6936" spans="3:4" x14ac:dyDescent="0.2">
      <c r="C6936" s="2"/>
      <c r="D6936" s="2"/>
    </row>
    <row r="6937" spans="3:4" x14ac:dyDescent="0.2">
      <c r="C6937" s="2"/>
      <c r="D6937" s="2"/>
    </row>
    <row r="6938" spans="3:4" x14ac:dyDescent="0.2">
      <c r="C6938" s="2"/>
      <c r="D6938" s="2"/>
    </row>
    <row r="6939" spans="3:4" x14ac:dyDescent="0.2">
      <c r="C6939" s="2"/>
      <c r="D6939" s="2"/>
    </row>
    <row r="6940" spans="3:4" x14ac:dyDescent="0.2">
      <c r="C6940" s="2"/>
      <c r="D6940" s="2"/>
    </row>
  </sheetData>
  <sortState xmlns:xlrd2="http://schemas.microsoft.com/office/spreadsheetml/2017/richdata2" ref="A21:U36">
    <sortCondition ref="C21:C36"/>
  </sortState>
  <phoneticPr fontId="8" type="noConversion"/>
  <hyperlinks>
    <hyperlink ref="H2565" r:id="rId1" display="http://vsolj.cetus-net.org/bulletin.html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2024-01-04T06:24:08Z</dcterms:modified>
</cp:coreProperties>
</file>