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3D8697A-AA99-4613-87A9-88011C6442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28" i="1" l="1"/>
  <c r="F28" i="1" s="1"/>
  <c r="G28" i="1" s="1"/>
  <c r="K28" i="1" s="1"/>
  <c r="Q28" i="1"/>
  <c r="E27" i="1"/>
  <c r="F27" i="1"/>
  <c r="G27" i="1"/>
  <c r="K27" i="1"/>
  <c r="Q27" i="1"/>
  <c r="E23" i="1"/>
  <c r="F23" i="1"/>
  <c r="G23" i="1"/>
  <c r="K23" i="1"/>
  <c r="E24" i="1"/>
  <c r="F24" i="1"/>
  <c r="G24" i="1"/>
  <c r="K24" i="1"/>
  <c r="E25" i="1"/>
  <c r="F25" i="1"/>
  <c r="G25" i="1"/>
  <c r="J25" i="1"/>
  <c r="E26" i="1"/>
  <c r="F26" i="1"/>
  <c r="G26" i="1"/>
  <c r="K26" i="1"/>
  <c r="E21" i="1"/>
  <c r="F21" i="1"/>
  <c r="G21" i="1"/>
  <c r="I21" i="1"/>
  <c r="E22" i="1"/>
  <c r="F22" i="1"/>
  <c r="G22" i="1"/>
  <c r="K22" i="1"/>
  <c r="Q26" i="1"/>
  <c r="Q25" i="1"/>
  <c r="C9" i="1"/>
  <c r="D9" i="1"/>
  <c r="Q24" i="1"/>
  <c r="Q23" i="1"/>
  <c r="Q22" i="1"/>
  <c r="F16" i="1"/>
  <c r="C17" i="1"/>
  <c r="Q21" i="1"/>
  <c r="C12" i="1"/>
  <c r="C11" i="1"/>
  <c r="O28" i="1" l="1"/>
  <c r="C16" i="1"/>
  <c r="D18" i="1" s="1"/>
  <c r="O27" i="1"/>
  <c r="O26" i="1"/>
  <c r="O23" i="1"/>
  <c r="O22" i="1"/>
  <c r="O25" i="1"/>
  <c r="O24" i="1"/>
  <c r="O21" i="1"/>
  <c r="C15" i="1"/>
  <c r="F18" i="1" s="1"/>
  <c r="F17" i="1"/>
  <c r="C18" i="1" l="1"/>
  <c r="F19" i="1"/>
</calcChain>
</file>

<file path=xl/sharedStrings.xml><?xml version="1.0" encoding="utf-8"?>
<sst xmlns="http://schemas.openxmlformats.org/spreadsheetml/2006/main" count="59" uniqueCount="52">
  <si>
    <t>IBVS 6244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</si>
  <si>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</si>
  <si>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</si>
  <si>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</si>
  <si>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</si>
  <si>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</si>
  <si>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</si>
  <si>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</si>
  <si>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</si>
  <si>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</si>
  <si>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</si>
  <si>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</si>
  <si>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</si>
  <si>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</si>
  <si>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</si>
  <si>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</si>
  <si>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</si>
  <si>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</si>
  <si>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</si>
  <si>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</si>
  <si>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</si>
  <si>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</si>
  <si>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</si>
  <si>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</si>
  <si>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</si>
  <si>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</si>
  <si>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</si>
  <si>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</si>
  <si>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</si>
  <si>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</si>
  <si>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</si>
  <si>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</si>
  <si>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</si>
  <si>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</si>
  <si>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</si>
  <si>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</si>
  <si>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</si>
  <si>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</si>
  <si>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</si>
  <si>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</si>
  <si>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</si>
  <si>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OEJV 0091</t>
  </si>
  <si>
    <t>Cam</t>
  </si>
  <si>
    <t>IBVS 6029</t>
  </si>
  <si>
    <t>I</t>
  </si>
  <si>
    <t>V0517 Cam / GSC 4550-0183</t>
  </si>
  <si>
    <t>EA</t>
  </si>
  <si>
    <t>IBVS 6050</t>
  </si>
  <si>
    <t>IBVS 6131</t>
  </si>
  <si>
    <t>IBVS 6149</t>
  </si>
  <si>
    <t>vis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</si>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</sst>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6" fillId="0" borderId="0"/>
    <xf numFmtId="0" fontId="15" fillId="0" borderId="0"/>
    <xf numFmtId="0" fontId="15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5" xfId="0" applyFont="1" applyBorder="1" applyAlignment="1">
      <alignment vertical="center"/>
    </xf>
    <xf numFmtId="0" fontId="1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16" fillId="0" borderId="0" xfId="42" applyFont="1"/>
    <xf numFmtId="0" fontId="16" fillId="0" borderId="0" xfId="42" applyFont="1" applyAlignment="1">
      <alignment horizontal="center" wrapText="1"/>
    </xf>
    <xf numFmtId="0" fontId="16" fillId="0" borderId="0" xfId="42" applyFont="1" applyAlignment="1">
      <alignment horizontal="left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V0517 Cam - O-C Diagr.</a:t>
            </a:r>
          </a:p>
        </c:rich>
      </c:tx>
      <c:layout>
        <c:manualLayout>
          <c:xMode val="edge"/>
          <c:yMode val="edge"/>
          <c:x val="0.3639097744360902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50375939849624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FD-487E-89F2-1CB7BA39DE3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FD-487E-89F2-1CB7BA39DE3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4">
                  <c:v>-8.3299999969312921E-3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FD-487E-89F2-1CB7BA39DE3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-5.389999998442363E-3</c:v>
                </c:pt>
                <c:pt idx="2">
                  <c:v>-7.4500000046100467E-3</c:v>
                </c:pt>
                <c:pt idx="3">
                  <c:v>-7.187792616605293E-3</c:v>
                </c:pt>
                <c:pt idx="5">
                  <c:v>-4.6749999964958988E-3</c:v>
                </c:pt>
                <c:pt idx="6">
                  <c:v>-8.8099999993573874E-3</c:v>
                </c:pt>
                <c:pt idx="7">
                  <c:v>-1.1890000001585577E-2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FD-487E-89F2-1CB7BA39DE3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FD-487E-89F2-1CB7BA39DE3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FD-487E-89F2-1CB7BA39DE3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1E-3</c:v>
                  </c:pt>
                  <c:pt idx="3">
                    <c:v>2.0000000000000001E-4</c:v>
                  </c:pt>
                  <c:pt idx="4">
                    <c:v>1.1999999999999999E-3</c:v>
                  </c:pt>
                  <c:pt idx="5">
                    <c:v>9.7999999999999997E-3</c:v>
                  </c:pt>
                  <c:pt idx="6">
                    <c:v>1.5E-3</c:v>
                  </c:pt>
                  <c:pt idx="7">
                    <c:v>1.1000000000000001E-3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FD-487E-89F2-1CB7BA39DE3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2103</c:v>
                </c:pt>
                <c:pt idx="2">
                  <c:v>2135</c:v>
                </c:pt>
                <c:pt idx="3">
                  <c:v>2441</c:v>
                </c:pt>
                <c:pt idx="4">
                  <c:v>2501</c:v>
                </c:pt>
                <c:pt idx="5">
                  <c:v>2652.5</c:v>
                </c:pt>
                <c:pt idx="6">
                  <c:v>2977</c:v>
                </c:pt>
                <c:pt idx="7">
                  <c:v>3673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2.5253945678125039E-4</c:v>
                </c:pt>
                <c:pt idx="1">
                  <c:v>-6.0912336630990875E-3</c:v>
                </c:pt>
                <c:pt idx="2">
                  <c:v>-6.1877627833255124E-3</c:v>
                </c:pt>
                <c:pt idx="3">
                  <c:v>-7.1108224954906964E-3</c:v>
                </c:pt>
                <c:pt idx="4">
                  <c:v>-7.2918145959152431E-3</c:v>
                </c:pt>
                <c:pt idx="5">
                  <c:v>-7.7488196494872224E-3</c:v>
                </c:pt>
                <c:pt idx="6">
                  <c:v>-8.727685259283309E-3</c:v>
                </c:pt>
                <c:pt idx="7">
                  <c:v>-1.0827193624208042E-2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FD-487E-89F2-1CB7BA39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907104"/>
        <c:axId val="1"/>
      </c:scatterChart>
      <c:valAx>
        <c:axId val="71990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907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65413533834586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4FADAD6B-E145-8DC1-7617-7752C15A7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40"/>
  <sheetViews>
    <sheetView tabSelected="1" workbookViewId="0">
      <selection activeCell="F12" sqref="F1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45</v>
      </c>
    </row>
    <row r="2" spans="1:6" x14ac:dyDescent="0.2">
      <c r="A2" t="s">
        <v>28</v>
      </c>
      <c r="B2" s="28" t="s">
        <v>46</v>
      </c>
      <c r="D2" s="3" t="s">
        <v>42</v>
      </c>
    </row>
    <row r="3" spans="1:6" ht="13.5" thickBot="1" x14ac:dyDescent="0.25"/>
    <row r="4" spans="1:6" ht="14.25" thickTop="1" thickBot="1" x14ac:dyDescent="0.25">
      <c r="A4" s="5" t="s">
        <v>5</v>
      </c>
      <c r="C4" s="8">
        <v>51581.762999999999</v>
      </c>
      <c r="D4" s="9">
        <v>2.0922299999999998</v>
      </c>
    </row>
    <row r="5" spans="1:6" ht="13.5" thickTop="1" x14ac:dyDescent="0.2">
      <c r="A5" s="11" t="s">
        <v>33</v>
      </c>
      <c r="B5" s="12"/>
      <c r="C5" s="13">
        <v>-9.5</v>
      </c>
      <c r="D5" s="12" t="s">
        <v>34</v>
      </c>
    </row>
    <row r="6" spans="1:6" x14ac:dyDescent="0.2">
      <c r="A6" s="5" t="s">
        <v>6</v>
      </c>
    </row>
    <row r="7" spans="1:6" x14ac:dyDescent="0.2">
      <c r="A7" t="s">
        <v>7</v>
      </c>
      <c r="C7">
        <v>51581.762999999999</v>
      </c>
      <c r="D7" s="28" t="s">
        <v>41</v>
      </c>
    </row>
    <row r="8" spans="1:6" x14ac:dyDescent="0.2">
      <c r="A8" t="s">
        <v>8</v>
      </c>
      <c r="C8">
        <v>2.0922299999999998</v>
      </c>
      <c r="D8" s="28" t="s">
        <v>41</v>
      </c>
    </row>
    <row r="9" spans="1:6" x14ac:dyDescent="0.2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6" x14ac:dyDescent="0.2">
      <c r="A11" s="12" t="s">
        <v>20</v>
      </c>
      <c r="B11" s="12"/>
      <c r="C11" s="23">
        <f ca="1">INTERCEPT(INDIRECT($D$9):G992,INDIRECT($C$9):F992)</f>
        <v>2.5253945678125039E-4</v>
      </c>
      <c r="D11" s="3"/>
      <c r="E11" s="12"/>
    </row>
    <row r="12" spans="1:6" x14ac:dyDescent="0.2">
      <c r="A12" s="12" t="s">
        <v>21</v>
      </c>
      <c r="B12" s="12"/>
      <c r="C12" s="23">
        <f ca="1">SLOPE(INDIRECT($D$9):G992,INDIRECT($C$9):F992)</f>
        <v>-3.016535007075767E-6</v>
      </c>
      <c r="D12" s="3"/>
      <c r="E12" s="12"/>
    </row>
    <row r="13" spans="1:6" x14ac:dyDescent="0.2">
      <c r="A13" s="12" t="s">
        <v>23</v>
      </c>
      <c r="B13" s="12"/>
      <c r="C13" s="3" t="s">
        <v>18</v>
      </c>
    </row>
    <row r="14" spans="1:6" x14ac:dyDescent="0.2">
      <c r="A14" s="12"/>
      <c r="B14" s="12"/>
      <c r="C14" s="12"/>
    </row>
    <row r="15" spans="1:6" x14ac:dyDescent="0.2">
      <c r="A15" s="14" t="s">
        <v>22</v>
      </c>
      <c r="B15" s="12"/>
      <c r="C15" s="15">
        <f ca="1">(C7+C11)+(C8+C12)*INT(MAX(F21:F3533))</f>
        <v>59266.512962806373</v>
      </c>
      <c r="E15" s="16" t="s">
        <v>38</v>
      </c>
      <c r="F15" s="13">
        <v>1</v>
      </c>
    </row>
    <row r="16" spans="1:6" x14ac:dyDescent="0.2">
      <c r="A16" s="18" t="s">
        <v>9</v>
      </c>
      <c r="B16" s="12"/>
      <c r="C16" s="19">
        <f ca="1">+C8+C12</f>
        <v>2.0922269834649927</v>
      </c>
      <c r="E16" s="16" t="s">
        <v>35</v>
      </c>
      <c r="F16" s="17">
        <f ca="1">NOW()+15018.5+$C$5/24</f>
        <v>60326.679163310182</v>
      </c>
    </row>
    <row r="17" spans="1:17" ht="13.5" thickBot="1" x14ac:dyDescent="0.25">
      <c r="A17" s="16" t="s">
        <v>32</v>
      </c>
      <c r="B17" s="12"/>
      <c r="C17" s="12">
        <f>COUNT(C21:C2191)</f>
        <v>8</v>
      </c>
      <c r="E17" s="16" t="s">
        <v>39</v>
      </c>
      <c r="F17" s="17">
        <f ca="1">ROUND(2*(F16-$C$7)/$C$8,0)/2+F15</f>
        <v>4180.5</v>
      </c>
    </row>
    <row r="18" spans="1:17" ht="14.25" thickTop="1" thickBot="1" x14ac:dyDescent="0.25">
      <c r="A18" s="18" t="s">
        <v>10</v>
      </c>
      <c r="B18" s="12"/>
      <c r="C18" s="21">
        <f ca="1">+C15</f>
        <v>59266.512962806373</v>
      </c>
      <c r="D18" s="22">
        <f ca="1">+C16</f>
        <v>2.0922269834649927</v>
      </c>
      <c r="E18" s="16" t="s">
        <v>40</v>
      </c>
      <c r="F18" s="25">
        <f ca="1">ROUND(2*(F16-$C$15)/$C$16,0)/2+F15</f>
        <v>507.5</v>
      </c>
    </row>
    <row r="19" spans="1:17" ht="13.5" thickTop="1" x14ac:dyDescent="0.2">
      <c r="E19" s="16" t="s">
        <v>36</v>
      </c>
      <c r="F19" s="20">
        <f ca="1">+$C$15+$C$16*F18-15018.5-$C$5/24</f>
        <v>45310.213990248194</v>
      </c>
    </row>
    <row r="20" spans="1:17" ht="13.5" thickBot="1" x14ac:dyDescent="0.25">
      <c r="A20" s="4" t="s">
        <v>11</v>
      </c>
      <c r="B20" s="4" t="s">
        <v>12</v>
      </c>
      <c r="C20" s="4" t="s">
        <v>13</v>
      </c>
      <c r="D20" s="4" t="s">
        <v>17</v>
      </c>
      <c r="E20" s="4" t="s">
        <v>14</v>
      </c>
      <c r="F20" s="4" t="s">
        <v>15</v>
      </c>
      <c r="G20" s="4" t="s">
        <v>16</v>
      </c>
      <c r="H20" s="7" t="s">
        <v>4</v>
      </c>
      <c r="I20" s="7" t="s">
        <v>50</v>
      </c>
      <c r="J20" s="7" t="s">
        <v>1</v>
      </c>
      <c r="K20" s="7" t="s">
        <v>3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</row>
    <row r="21" spans="1:17" x14ac:dyDescent="0.2">
      <c r="A21" s="28" t="s">
        <v>41</v>
      </c>
      <c r="C21" s="10">
        <v>51581.762999999999</v>
      </c>
      <c r="D21" s="10" t="s">
        <v>18</v>
      </c>
      <c r="E21">
        <f t="shared" ref="E21:E26" si="0">+(C21-C$7)/C$8</f>
        <v>0</v>
      </c>
      <c r="F21">
        <f t="shared" ref="F21:F27" si="1">ROUND(2*E21,0)/2</f>
        <v>0</v>
      </c>
      <c r="G21">
        <f t="shared" ref="G21:G26" si="2">+C21-(C$7+F21*C$8)</f>
        <v>0</v>
      </c>
      <c r="I21">
        <f>+G21</f>
        <v>0</v>
      </c>
      <c r="O21">
        <f t="shared" ref="O21:O26" ca="1" si="3">+C$11+C$12*$F21</f>
        <v>2.5253945678125039E-4</v>
      </c>
      <c r="Q21" s="2">
        <f t="shared" ref="Q21:Q26" si="4">+C21-15018.5</f>
        <v>36563.262999999999</v>
      </c>
    </row>
    <row r="22" spans="1:17" x14ac:dyDescent="0.2">
      <c r="A22" s="29" t="s">
        <v>47</v>
      </c>
      <c r="B22" s="30"/>
      <c r="C22" s="31">
        <v>55981.717299999997</v>
      </c>
      <c r="D22" s="31">
        <v>4.0000000000000002E-4</v>
      </c>
      <c r="E22">
        <f t="shared" si="0"/>
        <v>2102.9974238013974</v>
      </c>
      <c r="F22">
        <f t="shared" si="1"/>
        <v>2103</v>
      </c>
      <c r="G22">
        <f t="shared" si="2"/>
        <v>-5.389999998442363E-3</v>
      </c>
      <c r="K22">
        <f>+G22</f>
        <v>-5.389999998442363E-3</v>
      </c>
      <c r="O22">
        <f t="shared" ca="1" si="3"/>
        <v>-6.0912336630990875E-3</v>
      </c>
      <c r="Q22" s="2">
        <f t="shared" si="4"/>
        <v>40963.217299999997</v>
      </c>
    </row>
    <row r="23" spans="1:17" x14ac:dyDescent="0.2">
      <c r="A23" s="31" t="s">
        <v>43</v>
      </c>
      <c r="B23" s="32" t="s">
        <v>44</v>
      </c>
      <c r="C23" s="31">
        <v>56048.666599999997</v>
      </c>
      <c r="D23" s="31">
        <v>1E-3</v>
      </c>
      <c r="E23">
        <f t="shared" si="0"/>
        <v>2134.9964392060137</v>
      </c>
      <c r="F23">
        <f t="shared" si="1"/>
        <v>2135</v>
      </c>
      <c r="G23">
        <f t="shared" si="2"/>
        <v>-7.4500000046100467E-3</v>
      </c>
      <c r="K23">
        <f>+G23</f>
        <v>-7.4500000046100467E-3</v>
      </c>
      <c r="O23">
        <f t="shared" ca="1" si="3"/>
        <v>-6.1877627833255124E-3</v>
      </c>
      <c r="Q23" s="2">
        <f t="shared" si="4"/>
        <v>41030.166599999997</v>
      </c>
    </row>
    <row r="24" spans="1:17" x14ac:dyDescent="0.2">
      <c r="A24" s="29" t="s">
        <v>48</v>
      </c>
      <c r="B24" s="30"/>
      <c r="C24" s="31">
        <v>56688.889242207384</v>
      </c>
      <c r="D24" s="31">
        <v>2.0000000000000001E-4</v>
      </c>
      <c r="E24">
        <f t="shared" si="0"/>
        <v>2440.9965645303746</v>
      </c>
      <c r="F24">
        <f t="shared" si="1"/>
        <v>2441</v>
      </c>
      <c r="G24">
        <f t="shared" si="2"/>
        <v>-7.187792616605293E-3</v>
      </c>
      <c r="K24">
        <f>+G24</f>
        <v>-7.187792616605293E-3</v>
      </c>
      <c r="O24">
        <f t="shared" ca="1" si="3"/>
        <v>-7.1108224954906964E-3</v>
      </c>
      <c r="Q24" s="2">
        <f t="shared" si="4"/>
        <v>41670.389242207384</v>
      </c>
    </row>
    <row r="25" spans="1:17" x14ac:dyDescent="0.2">
      <c r="A25" s="33" t="s">
        <v>49</v>
      </c>
      <c r="B25" s="34" t="s">
        <v>44</v>
      </c>
      <c r="C25" s="33">
        <v>56814.421900000001</v>
      </c>
      <c r="D25" s="33">
        <v>1.1999999999999999E-3</v>
      </c>
      <c r="E25">
        <f t="shared" si="0"/>
        <v>2500.9960186021626</v>
      </c>
      <c r="F25">
        <f t="shared" si="1"/>
        <v>2501</v>
      </c>
      <c r="G25">
        <f t="shared" si="2"/>
        <v>-8.3299999969312921E-3</v>
      </c>
      <c r="J25">
        <f>+G25</f>
        <v>-8.3299999969312921E-3</v>
      </c>
      <c r="O25">
        <f t="shared" ca="1" si="3"/>
        <v>-7.2918145959152431E-3</v>
      </c>
      <c r="Q25" s="2">
        <f t="shared" si="4"/>
        <v>41795.921900000001</v>
      </c>
    </row>
    <row r="26" spans="1:17" x14ac:dyDescent="0.2">
      <c r="A26" s="35" t="s">
        <v>2</v>
      </c>
      <c r="B26" s="36" t="s">
        <v>44</v>
      </c>
      <c r="C26" s="37">
        <v>57131.398399999998</v>
      </c>
      <c r="D26" s="37">
        <v>9.7999999999999997E-3</v>
      </c>
      <c r="E26">
        <f t="shared" si="0"/>
        <v>2652.4977655420294</v>
      </c>
      <c r="F26">
        <f t="shared" si="1"/>
        <v>2652.5</v>
      </c>
      <c r="G26">
        <f t="shared" si="2"/>
        <v>-4.6749999964958988E-3</v>
      </c>
      <c r="K26">
        <f>+G26</f>
        <v>-4.6749999964958988E-3</v>
      </c>
      <c r="O26">
        <f t="shared" ca="1" si="3"/>
        <v>-7.7488196494872224E-3</v>
      </c>
      <c r="Q26" s="2">
        <f t="shared" si="4"/>
        <v>42112.898399999998</v>
      </c>
    </row>
    <row r="27" spans="1:17" x14ac:dyDescent="0.2">
      <c r="A27" s="38" t="s">
        <v>0</v>
      </c>
      <c r="B27" s="39" t="s">
        <v>44</v>
      </c>
      <c r="C27" s="40">
        <v>57810.322899999999</v>
      </c>
      <c r="D27" s="40">
        <v>1.5E-3</v>
      </c>
      <c r="E27">
        <f>+(C27-C$7)/C$8</f>
        <v>2976.9957891818781</v>
      </c>
      <c r="F27">
        <f t="shared" si="1"/>
        <v>2977</v>
      </c>
      <c r="G27">
        <f>+C27-(C$7+F27*C$8)</f>
        <v>-8.8099999993573874E-3</v>
      </c>
      <c r="K27">
        <f>+G27</f>
        <v>-8.8099999993573874E-3</v>
      </c>
      <c r="O27">
        <f ca="1">+C$11+C$12*$F27</f>
        <v>-8.727685259283309E-3</v>
      </c>
      <c r="Q27" s="2">
        <f>+C27-15018.5</f>
        <v>42791.822899999999</v>
      </c>
    </row>
    <row r="28" spans="1:17" x14ac:dyDescent="0.2">
      <c r="A28" s="41" t="s">
        <v>51</v>
      </c>
      <c r="B28" s="42" t="s">
        <v>44</v>
      </c>
      <c r="C28" s="43">
        <v>59266.511899999998</v>
      </c>
      <c r="D28" s="44">
        <v>1.1000000000000001E-3</v>
      </c>
      <c r="E28">
        <f>+(C28-C$7)/C$8</f>
        <v>3672.994317068391</v>
      </c>
      <c r="F28">
        <f t="shared" ref="F28" si="5">ROUND(2*E28,0)/2</f>
        <v>3673</v>
      </c>
      <c r="G28">
        <f>+C28-(C$7+F28*C$8)</f>
        <v>-1.1890000001585577E-2</v>
      </c>
      <c r="K28">
        <f>+G28</f>
        <v>-1.1890000001585577E-2</v>
      </c>
      <c r="O28">
        <f ca="1">+C$11+C$12*$F28</f>
        <v>-1.0827193624208042E-2</v>
      </c>
      <c r="Q28" s="2">
        <f>+C28-15018.5</f>
        <v>44248.011899999998</v>
      </c>
    </row>
    <row r="29" spans="1:17" x14ac:dyDescent="0.2">
      <c r="C29" s="10"/>
      <c r="D29" s="10"/>
      <c r="Q29" s="2"/>
    </row>
    <row r="30" spans="1:17" x14ac:dyDescent="0.2">
      <c r="C30" s="10"/>
      <c r="D30" s="10"/>
      <c r="Q30" s="2"/>
    </row>
    <row r="31" spans="1:17" x14ac:dyDescent="0.2">
      <c r="C31" s="10"/>
      <c r="D31" s="10"/>
      <c r="Q31" s="2"/>
    </row>
    <row r="32" spans="1:17" x14ac:dyDescent="0.2">
      <c r="C32" s="10"/>
      <c r="D32" s="10"/>
      <c r="Q32" s="2"/>
    </row>
    <row r="33" spans="3:17" x14ac:dyDescent="0.2">
      <c r="C33" s="10"/>
      <c r="D33" s="10"/>
      <c r="Q33" s="2"/>
    </row>
    <row r="34" spans="3:17" x14ac:dyDescent="0.2">
      <c r="C34" s="10"/>
      <c r="D34" s="10"/>
    </row>
    <row r="35" spans="3:17" x14ac:dyDescent="0.2">
      <c r="C35" s="10"/>
      <c r="D35" s="10"/>
    </row>
    <row r="36" spans="3:17" x14ac:dyDescent="0.2">
      <c r="C36" s="10"/>
      <c r="D36" s="10"/>
    </row>
    <row r="37" spans="3:17" x14ac:dyDescent="0.2">
      <c r="C37" s="10"/>
      <c r="D37" s="10"/>
    </row>
    <row r="38" spans="3:17" x14ac:dyDescent="0.2">
      <c r="C38" s="10"/>
      <c r="D38" s="10"/>
    </row>
    <row r="39" spans="3:17" x14ac:dyDescent="0.2">
      <c r="C39" s="10"/>
      <c r="D39" s="10"/>
    </row>
    <row r="40" spans="3:17" x14ac:dyDescent="0.2">
      <c r="C40" s="10"/>
      <c r="D40" s="10"/>
    </row>
    <row r="41" spans="3:17" x14ac:dyDescent="0.2">
      <c r="C41" s="10"/>
      <c r="D41" s="10"/>
    </row>
    <row r="42" spans="3:17" x14ac:dyDescent="0.2">
      <c r="C42" s="10"/>
      <c r="D42" s="10"/>
    </row>
    <row r="43" spans="3:17" x14ac:dyDescent="0.2">
      <c r="C43" s="10"/>
      <c r="D43" s="10"/>
    </row>
    <row r="44" spans="3:17" x14ac:dyDescent="0.2">
      <c r="C44" s="10"/>
      <c r="D44" s="10"/>
    </row>
    <row r="45" spans="3:17" x14ac:dyDescent="0.2">
      <c r="C45" s="10"/>
      <c r="D45" s="10"/>
    </row>
    <row r="46" spans="3:17" x14ac:dyDescent="0.2">
      <c r="C46" s="10"/>
      <c r="D46" s="10"/>
    </row>
    <row r="47" spans="3:17" x14ac:dyDescent="0.2">
      <c r="C47" s="10"/>
      <c r="D47" s="10"/>
    </row>
    <row r="48" spans="3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honeticPr fontId="8" type="noConversion"/>
  <hyperlinks>
    <hyperlink ref="H2520" r:id="rId1" display="http://vsolj.cetus-net.org/bulletin.html" xr:uid="{00000000-0004-0000-0000-000000000000}"/>
    <hyperlink ref="H64614" r:id="rId2" display="http://vsolj.cetus-net.org/bulletin.html" xr:uid="{00000000-0004-0000-0000-000001000000}"/>
    <hyperlink ref="H64607" r:id="rId3" display="https://www.aavso.org/ejaavso" xr:uid="{00000000-0004-0000-0000-000002000000}"/>
    <hyperlink ref="AP1465" r:id="rId4" display="http://cdsbib.u-strasbg.fr/cgi-bin/cdsbib?1990RMxAA..21..381G" xr:uid="{00000000-0004-0000-0000-000003000000}"/>
    <hyperlink ref="AP1462" r:id="rId5" display="http://cdsbib.u-strasbg.fr/cgi-bin/cdsbib?1990RMxAA..21..381G" xr:uid="{00000000-0004-0000-0000-000004000000}"/>
    <hyperlink ref="AP1464" r:id="rId6" display="http://cdsbib.u-strasbg.fr/cgi-bin/cdsbib?1990RMxAA..21..381G" xr:uid="{00000000-0004-0000-0000-000005000000}"/>
    <hyperlink ref="AP1440" r:id="rId7" display="http://cdsbib.u-strasbg.fr/cgi-bin/cdsbib?1990RMxAA..21..381G" xr:uid="{00000000-0004-0000-0000-000006000000}"/>
    <hyperlink ref="I64614" r:id="rId8" display="http://vsolj.cetus-net.org/bulletin.html" xr:uid="{00000000-0004-0000-0000-000007000000}"/>
    <hyperlink ref="AQ1601" r:id="rId9" display="http://cdsbib.u-strasbg.fr/cgi-bin/cdsbib?1990RMxAA..21..381G" xr:uid="{00000000-0004-0000-0000-000008000000}"/>
    <hyperlink ref="AQ3245" r:id="rId10" display="http://cdsbib.u-strasbg.fr/cgi-bin/cdsbib?1990RMxAA..21..381G" xr:uid="{00000000-0004-0000-0000-000009000000}"/>
    <hyperlink ref="AQ1602" r:id="rId11" display="http://cdsbib.u-strasbg.fr/cgi-bin/cdsbib?1990RMxAA..21..381G" xr:uid="{00000000-0004-0000-0000-00000A000000}"/>
    <hyperlink ref="H64611" r:id="rId12" display="https://www.aavso.org/ejaavso" xr:uid="{00000000-0004-0000-0000-00000B000000}"/>
    <hyperlink ref="H2452" r:id="rId13" display="http://vsolj.cetus-net.org/bulletin.html" xr:uid="{00000000-0004-0000-0000-00000C000000}"/>
    <hyperlink ref="AP5690" r:id="rId14" display="http://cdsbib.u-strasbg.fr/cgi-bin/cdsbib?1990RMxAA..21..381G" xr:uid="{00000000-0004-0000-0000-00000D000000}"/>
    <hyperlink ref="AP5693" r:id="rId15" display="http://cdsbib.u-strasbg.fr/cgi-bin/cdsbib?1990RMxAA..21..381G" xr:uid="{00000000-0004-0000-0000-00000E000000}"/>
    <hyperlink ref="AP5691" r:id="rId16" display="http://cdsbib.u-strasbg.fr/cgi-bin/cdsbib?1990RMxAA..21..381G" xr:uid="{00000000-0004-0000-0000-00000F000000}"/>
    <hyperlink ref="AP5669" r:id="rId17" display="http://cdsbib.u-strasbg.fr/cgi-bin/cdsbib?1990RMxAA..21..381G" xr:uid="{00000000-0004-0000-0000-000010000000}"/>
    <hyperlink ref="I2452" r:id="rId18" display="http://vsolj.cetus-net.org/bulletin.html" xr:uid="{00000000-0004-0000-0000-000011000000}"/>
    <hyperlink ref="AQ5803" r:id="rId19" display="http://cdsbib.u-strasbg.fr/cgi-bin/cdsbib?1990RMxAA..21..381G" xr:uid="{00000000-0004-0000-0000-000012000000}"/>
    <hyperlink ref="AQ355" r:id="rId20" display="http://cdsbib.u-strasbg.fr/cgi-bin/cdsbib?1990RMxAA..21..381G" xr:uid="{00000000-0004-0000-0000-000013000000}"/>
    <hyperlink ref="AQ5804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2024-01-17T03:17:59Z</dcterms:modified>
</cp:coreProperties>
</file>