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BDE61D7-02F3-4BD5-92C8-2E23D7044A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55" i="1" l="1"/>
  <c r="F155" i="1" s="1"/>
  <c r="G155" i="1" s="1"/>
  <c r="K155" i="1" s="1"/>
  <c r="Q155" i="1"/>
  <c r="E156" i="1"/>
  <c r="F156" i="1" s="1"/>
  <c r="G156" i="1" s="1"/>
  <c r="K156" i="1" s="1"/>
  <c r="Q156" i="1"/>
  <c r="E157" i="1"/>
  <c r="F157" i="1" s="1"/>
  <c r="G157" i="1" s="1"/>
  <c r="K157" i="1" s="1"/>
  <c r="Q157" i="1"/>
  <c r="E152" i="1"/>
  <c r="F152" i="1" s="1"/>
  <c r="G152" i="1" s="1"/>
  <c r="L152" i="1" s="1"/>
  <c r="Q152" i="1"/>
  <c r="E153" i="1"/>
  <c r="F153" i="1"/>
  <c r="G153" i="1" s="1"/>
  <c r="L153" i="1" s="1"/>
  <c r="Q153" i="1"/>
  <c r="E154" i="1"/>
  <c r="F154" i="1"/>
  <c r="G154" i="1"/>
  <c r="L154" i="1" s="1"/>
  <c r="Q154" i="1"/>
  <c r="Q149" i="1"/>
  <c r="Q151" i="1"/>
  <c r="Q148" i="1"/>
  <c r="Q150" i="1"/>
  <c r="Q144" i="1"/>
  <c r="Q146" i="1"/>
  <c r="Q147" i="1"/>
  <c r="Q145" i="1"/>
  <c r="Q141" i="1"/>
  <c r="Q142" i="1"/>
  <c r="Q143" i="1"/>
  <c r="D9" i="1"/>
  <c r="C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67" i="1"/>
  <c r="Q75" i="1"/>
  <c r="Q93" i="1"/>
  <c r="Q97" i="1"/>
  <c r="Q108" i="1"/>
  <c r="Q109" i="1"/>
  <c r="Q116" i="1"/>
  <c r="Q117" i="1"/>
  <c r="Q118" i="1"/>
  <c r="Q119" i="1"/>
  <c r="Q120" i="1"/>
  <c r="Q121" i="1"/>
  <c r="Q122" i="1"/>
  <c r="Q124" i="1"/>
  <c r="Q125" i="1"/>
  <c r="Q126" i="1"/>
  <c r="Q127" i="1"/>
  <c r="Q128" i="1"/>
  <c r="Q130" i="1"/>
  <c r="Q137" i="1"/>
  <c r="G80" i="2"/>
  <c r="C80" i="2"/>
  <c r="G79" i="2"/>
  <c r="C79" i="2"/>
  <c r="G128" i="2"/>
  <c r="C128" i="2"/>
  <c r="G78" i="2"/>
  <c r="C78" i="2"/>
  <c r="G77" i="2"/>
  <c r="C77" i="2"/>
  <c r="G76" i="2"/>
  <c r="C76" i="2"/>
  <c r="G75" i="2"/>
  <c r="C75" i="2"/>
  <c r="G74" i="2"/>
  <c r="C74" i="2"/>
  <c r="G73" i="2"/>
  <c r="C73" i="2"/>
  <c r="G127" i="2"/>
  <c r="C127" i="2"/>
  <c r="G72" i="2"/>
  <c r="C72" i="2"/>
  <c r="G126" i="2"/>
  <c r="C126" i="2"/>
  <c r="G125" i="2"/>
  <c r="C125" i="2"/>
  <c r="G124" i="2"/>
  <c r="C124" i="2"/>
  <c r="G123" i="2"/>
  <c r="C123" i="2"/>
  <c r="G122" i="2"/>
  <c r="C122" i="2"/>
  <c r="G71" i="2"/>
  <c r="C71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70" i="2"/>
  <c r="C70" i="2"/>
  <c r="G69" i="2"/>
  <c r="C69" i="2"/>
  <c r="G68" i="2"/>
  <c r="C68" i="2"/>
  <c r="G67" i="2"/>
  <c r="C67" i="2"/>
  <c r="G66" i="2"/>
  <c r="C66" i="2"/>
  <c r="G114" i="2"/>
  <c r="C114" i="2"/>
  <c r="G113" i="2"/>
  <c r="C113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112" i="2"/>
  <c r="C112" i="2"/>
  <c r="G55" i="2"/>
  <c r="C55" i="2"/>
  <c r="G54" i="2"/>
  <c r="C54" i="2"/>
  <c r="G53" i="2"/>
  <c r="C53" i="2"/>
  <c r="G111" i="2"/>
  <c r="C111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110" i="2"/>
  <c r="C110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109" i="2"/>
  <c r="C10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98" i="2"/>
  <c r="C98" i="2"/>
  <c r="G97" i="2"/>
  <c r="C97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H80" i="2"/>
  <c r="B80" i="2"/>
  <c r="D80" i="2"/>
  <c r="A80" i="2"/>
  <c r="H79" i="2"/>
  <c r="B79" i="2"/>
  <c r="D79" i="2"/>
  <c r="A79" i="2"/>
  <c r="H128" i="2"/>
  <c r="B128" i="2"/>
  <c r="D128" i="2"/>
  <c r="A128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127" i="2"/>
  <c r="B127" i="2"/>
  <c r="D127" i="2"/>
  <c r="A127" i="2"/>
  <c r="H72" i="2"/>
  <c r="B72" i="2"/>
  <c r="D72" i="2"/>
  <c r="A72" i="2"/>
  <c r="H126" i="2"/>
  <c r="B126" i="2"/>
  <c r="D126" i="2"/>
  <c r="A126" i="2"/>
  <c r="H125" i="2"/>
  <c r="B125" i="2"/>
  <c r="D125" i="2"/>
  <c r="A125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71" i="2"/>
  <c r="B71" i="2"/>
  <c r="D71" i="2"/>
  <c r="A71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16" i="2"/>
  <c r="B116" i="2"/>
  <c r="D116" i="2"/>
  <c r="A116" i="2"/>
  <c r="H115" i="2"/>
  <c r="B115" i="2"/>
  <c r="D115" i="2"/>
  <c r="A115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114" i="2"/>
  <c r="B114" i="2"/>
  <c r="D114" i="2"/>
  <c r="A114" i="2"/>
  <c r="H113" i="2"/>
  <c r="B113" i="2"/>
  <c r="D113" i="2"/>
  <c r="A113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112" i="2"/>
  <c r="B112" i="2"/>
  <c r="D112" i="2"/>
  <c r="A112" i="2"/>
  <c r="H55" i="2"/>
  <c r="B55" i="2"/>
  <c r="D55" i="2"/>
  <c r="A55" i="2"/>
  <c r="H54" i="2"/>
  <c r="B54" i="2"/>
  <c r="D54" i="2"/>
  <c r="A54" i="2"/>
  <c r="H53" i="2"/>
  <c r="B53" i="2"/>
  <c r="D53" i="2"/>
  <c r="A53" i="2"/>
  <c r="H111" i="2"/>
  <c r="B111" i="2"/>
  <c r="D111" i="2"/>
  <c r="A111" i="2"/>
  <c r="H52" i="2"/>
  <c r="B52" i="2"/>
  <c r="F52" i="2"/>
  <c r="D52" i="2"/>
  <c r="A52" i="2"/>
  <c r="H51" i="2"/>
  <c r="B51" i="2"/>
  <c r="F51" i="2"/>
  <c r="D51" i="2"/>
  <c r="A51" i="2"/>
  <c r="H50" i="2"/>
  <c r="B50" i="2"/>
  <c r="F50" i="2"/>
  <c r="D50" i="2"/>
  <c r="A50" i="2"/>
  <c r="H49" i="2"/>
  <c r="B49" i="2"/>
  <c r="F49" i="2"/>
  <c r="D49" i="2"/>
  <c r="A49" i="2"/>
  <c r="H48" i="2"/>
  <c r="B48" i="2"/>
  <c r="F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110" i="2"/>
  <c r="B110" i="2"/>
  <c r="D110" i="2"/>
  <c r="A110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109" i="2"/>
  <c r="B109" i="2"/>
  <c r="D109" i="2"/>
  <c r="A10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Q138" i="1"/>
  <c r="Q140" i="1"/>
  <c r="Q133" i="1"/>
  <c r="Q136" i="1"/>
  <c r="Q139" i="1"/>
  <c r="Q134" i="1"/>
  <c r="E149" i="1"/>
  <c r="F149" i="1" s="1"/>
  <c r="G149" i="1" s="1"/>
  <c r="K149" i="1" s="1"/>
  <c r="E120" i="1"/>
  <c r="E119" i="2" s="1"/>
  <c r="F16" i="1"/>
  <c r="C17" i="1"/>
  <c r="Q135" i="1"/>
  <c r="Q132" i="1"/>
  <c r="Q131" i="1"/>
  <c r="Q129" i="1"/>
  <c r="Q123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8" i="1"/>
  <c r="Q69" i="1"/>
  <c r="Q70" i="1"/>
  <c r="Q71" i="1"/>
  <c r="Q72" i="1"/>
  <c r="Q73" i="1"/>
  <c r="Q74" i="1"/>
  <c r="Q76" i="1"/>
  <c r="Q77" i="1"/>
  <c r="Q78" i="1"/>
  <c r="Q79" i="1"/>
  <c r="Q80" i="1"/>
  <c r="Q81" i="1"/>
  <c r="Q82" i="1"/>
  <c r="Q84" i="1"/>
  <c r="Q85" i="1"/>
  <c r="Q86" i="1"/>
  <c r="Q87" i="1"/>
  <c r="Q88" i="1"/>
  <c r="Q89" i="1"/>
  <c r="Q90" i="1"/>
  <c r="Q91" i="1"/>
  <c r="Q92" i="1"/>
  <c r="Q94" i="1"/>
  <c r="Q95" i="1"/>
  <c r="Q96" i="1"/>
  <c r="Q98" i="1"/>
  <c r="Q99" i="1"/>
  <c r="Q100" i="1"/>
  <c r="Q101" i="1"/>
  <c r="Q102" i="1"/>
  <c r="Q103" i="1"/>
  <c r="Q104" i="1"/>
  <c r="Q105" i="1"/>
  <c r="Q106" i="1"/>
  <c r="Q107" i="1"/>
  <c r="Q110" i="1"/>
  <c r="Q111" i="1"/>
  <c r="Q112" i="1"/>
  <c r="Q113" i="1"/>
  <c r="Q114" i="1"/>
  <c r="Q115" i="1"/>
  <c r="Q83" i="1"/>
  <c r="E99" i="1"/>
  <c r="F99" i="1" s="1"/>
  <c r="G99" i="1" s="1"/>
  <c r="I99" i="1" s="1"/>
  <c r="E86" i="1"/>
  <c r="E63" i="1"/>
  <c r="F63" i="1" s="1"/>
  <c r="G63" i="1" s="1"/>
  <c r="I63" i="1" s="1"/>
  <c r="E50" i="1"/>
  <c r="F50" i="1" s="1"/>
  <c r="G50" i="1" s="1"/>
  <c r="I50" i="1" s="1"/>
  <c r="E87" i="1"/>
  <c r="F87" i="1" s="1"/>
  <c r="G87" i="1" s="1"/>
  <c r="I87" i="1" s="1"/>
  <c r="E122" i="1"/>
  <c r="F122" i="1" s="1"/>
  <c r="G122" i="1" s="1"/>
  <c r="I122" i="1" s="1"/>
  <c r="E67" i="1"/>
  <c r="F67" i="1" s="1"/>
  <c r="G67" i="1" s="1"/>
  <c r="I67" i="1" s="1"/>
  <c r="E29" i="1"/>
  <c r="E89" i="2" s="1"/>
  <c r="E95" i="1"/>
  <c r="E54" i="2" s="1"/>
  <c r="E90" i="1"/>
  <c r="E50" i="2" s="1"/>
  <c r="F90" i="1"/>
  <c r="G90" i="1" s="1"/>
  <c r="I90" i="1" s="1"/>
  <c r="E97" i="1"/>
  <c r="F97" i="1" s="1"/>
  <c r="G97" i="1" s="1"/>
  <c r="I97" i="1" s="1"/>
  <c r="E109" i="2"/>
  <c r="E121" i="2"/>
  <c r="F29" i="1"/>
  <c r="G29" i="1" s="1"/>
  <c r="H29" i="1" s="1"/>
  <c r="F95" i="1"/>
  <c r="G95" i="1" s="1"/>
  <c r="I95" i="1" s="1"/>
  <c r="F86" i="1"/>
  <c r="E46" i="2"/>
  <c r="E68" i="1"/>
  <c r="E29" i="2" s="1"/>
  <c r="E77" i="1"/>
  <c r="F77" i="1" s="1"/>
  <c r="G77" i="1" s="1"/>
  <c r="I77" i="1" s="1"/>
  <c r="E82" i="1"/>
  <c r="E84" i="1"/>
  <c r="E44" i="2" s="1"/>
  <c r="E115" i="1"/>
  <c r="E52" i="1"/>
  <c r="E14" i="2" s="1"/>
  <c r="E144" i="1"/>
  <c r="F144" i="1" s="1"/>
  <c r="G144" i="1" s="1"/>
  <c r="K144" i="1" s="1"/>
  <c r="E131" i="1"/>
  <c r="F131" i="1" s="1"/>
  <c r="G131" i="1" s="1"/>
  <c r="K131" i="1" s="1"/>
  <c r="E21" i="1"/>
  <c r="F21" i="1" s="1"/>
  <c r="G21" i="1" s="1"/>
  <c r="H21" i="1" s="1"/>
  <c r="E109" i="1"/>
  <c r="F109" i="1" s="1"/>
  <c r="G109" i="1" s="1"/>
  <c r="I109" i="1" s="1"/>
  <c r="E57" i="1"/>
  <c r="E81" i="1"/>
  <c r="E51" i="1"/>
  <c r="F51" i="1" s="1"/>
  <c r="G51" i="1" s="1"/>
  <c r="I51" i="1" s="1"/>
  <c r="E47" i="1"/>
  <c r="E107" i="2" s="1"/>
  <c r="E23" i="1"/>
  <c r="E83" i="2" s="1"/>
  <c r="E133" i="1"/>
  <c r="E75" i="2" s="1"/>
  <c r="E72" i="1"/>
  <c r="F72" i="1" s="1"/>
  <c r="G72" i="1" s="1"/>
  <c r="I72" i="1" s="1"/>
  <c r="E141" i="1"/>
  <c r="F141" i="1"/>
  <c r="G141" i="1" s="1"/>
  <c r="K141" i="1" s="1"/>
  <c r="E80" i="1"/>
  <c r="F80" i="1" s="1"/>
  <c r="G80" i="1" s="1"/>
  <c r="I80" i="1" s="1"/>
  <c r="E98" i="1"/>
  <c r="E56" i="2" s="1"/>
  <c r="F98" i="1"/>
  <c r="G98" i="1" s="1"/>
  <c r="I98" i="1" s="1"/>
  <c r="E38" i="1"/>
  <c r="E119" i="1"/>
  <c r="F119" i="1" s="1"/>
  <c r="G119" i="1" s="1"/>
  <c r="I119" i="1" s="1"/>
  <c r="E66" i="1"/>
  <c r="E28" i="2" s="1"/>
  <c r="E146" i="1"/>
  <c r="F146" i="1" s="1"/>
  <c r="G146" i="1" s="1"/>
  <c r="K146" i="1" s="1"/>
  <c r="E145" i="1"/>
  <c r="F145" i="1" s="1"/>
  <c r="G145" i="1" s="1"/>
  <c r="K145" i="1" s="1"/>
  <c r="E143" i="1"/>
  <c r="F143" i="1" s="1"/>
  <c r="G143" i="1" s="1"/>
  <c r="K143" i="1" s="1"/>
  <c r="E113" i="1"/>
  <c r="E68" i="2" s="1"/>
  <c r="F113" i="1"/>
  <c r="E114" i="1"/>
  <c r="F114" i="1" s="1"/>
  <c r="G114" i="1" s="1"/>
  <c r="I114" i="1" s="1"/>
  <c r="E56" i="1"/>
  <c r="E18" i="2" s="1"/>
  <c r="E128" i="1"/>
  <c r="F128" i="1" s="1"/>
  <c r="G128" i="1" s="1"/>
  <c r="K128" i="1" s="1"/>
  <c r="E88" i="1"/>
  <c r="F88" i="1" s="1"/>
  <c r="G88" i="1" s="1"/>
  <c r="I88" i="1" s="1"/>
  <c r="E147" i="1"/>
  <c r="F147" i="1" s="1"/>
  <c r="G147" i="1" s="1"/>
  <c r="K147" i="1" s="1"/>
  <c r="E142" i="1"/>
  <c r="F142" i="1" s="1"/>
  <c r="G142" i="1" s="1"/>
  <c r="K142" i="1" s="1"/>
  <c r="E30" i="1"/>
  <c r="E90" i="2" s="1"/>
  <c r="E46" i="1"/>
  <c r="F46" i="1" s="1"/>
  <c r="G46" i="1" s="1"/>
  <c r="I46" i="1" s="1"/>
  <c r="E74" i="1"/>
  <c r="F74" i="1"/>
  <c r="G74" i="1" s="1"/>
  <c r="I74" i="1" s="1"/>
  <c r="E73" i="2"/>
  <c r="E124" i="1"/>
  <c r="F124" i="1" s="1"/>
  <c r="G124" i="1" s="1"/>
  <c r="I124" i="1" s="1"/>
  <c r="E40" i="1"/>
  <c r="F40" i="1" s="1"/>
  <c r="G40" i="1" s="1"/>
  <c r="H40" i="1" s="1"/>
  <c r="E60" i="1"/>
  <c r="E22" i="2" s="1"/>
  <c r="G113" i="1"/>
  <c r="I113" i="1" s="1"/>
  <c r="E127" i="1"/>
  <c r="F127" i="1"/>
  <c r="G127" i="1" s="1"/>
  <c r="K127" i="1" s="1"/>
  <c r="E69" i="1"/>
  <c r="F69" i="1" s="1"/>
  <c r="G69" i="1" s="1"/>
  <c r="I69" i="1" s="1"/>
  <c r="E91" i="1"/>
  <c r="F91" i="1" s="1"/>
  <c r="G91" i="1" s="1"/>
  <c r="I91" i="1" s="1"/>
  <c r="E106" i="1"/>
  <c r="E64" i="2" s="1"/>
  <c r="E31" i="1"/>
  <c r="E125" i="1"/>
  <c r="E71" i="1"/>
  <c r="F71" i="1" s="1"/>
  <c r="G71" i="1" s="1"/>
  <c r="I71" i="1" s="1"/>
  <c r="G86" i="1"/>
  <c r="I86" i="1" s="1"/>
  <c r="E103" i="1"/>
  <c r="F103" i="1" s="1"/>
  <c r="G103" i="1" s="1"/>
  <c r="I103" i="1" s="1"/>
  <c r="E58" i="1"/>
  <c r="F58" i="1" s="1"/>
  <c r="G58" i="1" s="1"/>
  <c r="I58" i="1" s="1"/>
  <c r="E42" i="1"/>
  <c r="F42" i="1" s="1"/>
  <c r="G42" i="1" s="1"/>
  <c r="H42" i="1" s="1"/>
  <c r="E24" i="1"/>
  <c r="E84" i="2" s="1"/>
  <c r="E135" i="1"/>
  <c r="F135" i="1" s="1"/>
  <c r="G135" i="1" s="1"/>
  <c r="K135" i="1" s="1"/>
  <c r="E108" i="1"/>
  <c r="F108" i="1" s="1"/>
  <c r="G108" i="1" s="1"/>
  <c r="I108" i="1" s="1"/>
  <c r="E96" i="1"/>
  <c r="E43" i="1"/>
  <c r="E76" i="1"/>
  <c r="F76" i="1" s="1"/>
  <c r="G76" i="1" s="1"/>
  <c r="I76" i="1" s="1"/>
  <c r="E125" i="2"/>
  <c r="E26" i="1"/>
  <c r="F26" i="1" s="1"/>
  <c r="G26" i="1" s="1"/>
  <c r="H26" i="1" s="1"/>
  <c r="E73" i="1"/>
  <c r="E34" i="2" s="1"/>
  <c r="E49" i="1"/>
  <c r="E35" i="1"/>
  <c r="E93" i="1"/>
  <c r="E130" i="1"/>
  <c r="E127" i="2" s="1"/>
  <c r="E89" i="1"/>
  <c r="F89" i="1" s="1"/>
  <c r="G89" i="1" s="1"/>
  <c r="I89" i="1" s="1"/>
  <c r="E83" i="1"/>
  <c r="F83" i="1" s="1"/>
  <c r="G83" i="1" s="1"/>
  <c r="H83" i="1" s="1"/>
  <c r="E32" i="1"/>
  <c r="E48" i="1"/>
  <c r="E126" i="1"/>
  <c r="F126" i="1" s="1"/>
  <c r="G126" i="1" s="1"/>
  <c r="K126" i="1" s="1"/>
  <c r="E100" i="1"/>
  <c r="E58" i="2" s="1"/>
  <c r="E123" i="1"/>
  <c r="E71" i="2" s="1"/>
  <c r="E138" i="1"/>
  <c r="F138" i="1" s="1"/>
  <c r="G138" i="1" s="1"/>
  <c r="K138" i="1" s="1"/>
  <c r="E111" i="1"/>
  <c r="F111" i="1" s="1"/>
  <c r="G111" i="1" s="1"/>
  <c r="I111" i="1" s="1"/>
  <c r="E140" i="1"/>
  <c r="F140" i="1" s="1"/>
  <c r="G140" i="1" s="1"/>
  <c r="K140" i="1" s="1"/>
  <c r="E39" i="1"/>
  <c r="E99" i="2" s="1"/>
  <c r="E116" i="1"/>
  <c r="E115" i="2" s="1"/>
  <c r="E132" i="1"/>
  <c r="E74" i="2" s="1"/>
  <c r="E70" i="1"/>
  <c r="F70" i="1" s="1"/>
  <c r="G70" i="1" s="1"/>
  <c r="I70" i="1" s="1"/>
  <c r="F47" i="1"/>
  <c r="G47" i="1" s="1"/>
  <c r="I47" i="1" s="1"/>
  <c r="E69" i="2"/>
  <c r="E13" i="2"/>
  <c r="F32" i="1"/>
  <c r="G32" i="1" s="1"/>
  <c r="H32" i="1" s="1"/>
  <c r="E92" i="2"/>
  <c r="E41" i="2"/>
  <c r="F81" i="1"/>
  <c r="G81" i="1" s="1"/>
  <c r="I81" i="1" s="1"/>
  <c r="E113" i="2"/>
  <c r="E123" i="2"/>
  <c r="F125" i="1"/>
  <c r="G125" i="1" s="1"/>
  <c r="I125" i="1" s="1"/>
  <c r="E100" i="2"/>
  <c r="E51" i="2"/>
  <c r="E31" i="2"/>
  <c r="E102" i="2"/>
  <c r="E98" i="2"/>
  <c r="F38" i="1"/>
  <c r="G38" i="1" s="1"/>
  <c r="H38" i="1" s="1"/>
  <c r="E19" i="2"/>
  <c r="F57" i="1"/>
  <c r="G57" i="1" s="1"/>
  <c r="I57" i="1" s="1"/>
  <c r="F52" i="1"/>
  <c r="G52" i="1" s="1"/>
  <c r="I52" i="1" s="1"/>
  <c r="E126" i="2"/>
  <c r="F96" i="1"/>
  <c r="G96" i="1" s="1"/>
  <c r="I96" i="1" s="1"/>
  <c r="E55" i="2"/>
  <c r="F130" i="1"/>
  <c r="G130" i="1" s="1"/>
  <c r="K130" i="1" s="1"/>
  <c r="E124" i="2"/>
  <c r="E111" i="2"/>
  <c r="F93" i="1"/>
  <c r="G93" i="1" s="1"/>
  <c r="I93" i="1" s="1"/>
  <c r="E91" i="2"/>
  <c r="F31" i="1"/>
  <c r="G31" i="1" s="1"/>
  <c r="I31" i="1" s="1"/>
  <c r="F115" i="1"/>
  <c r="G115" i="1" s="1"/>
  <c r="I115" i="1" s="1"/>
  <c r="E70" i="2"/>
  <c r="F35" i="1"/>
  <c r="G35" i="1" s="1"/>
  <c r="H35" i="1" s="1"/>
  <c r="E95" i="2"/>
  <c r="E35" i="2"/>
  <c r="E32" i="2"/>
  <c r="F60" i="1"/>
  <c r="G60" i="1" s="1"/>
  <c r="I60" i="1" s="1"/>
  <c r="F56" i="1"/>
  <c r="G56" i="1"/>
  <c r="I56" i="1" s="1"/>
  <c r="F82" i="1"/>
  <c r="G82" i="1"/>
  <c r="I82" i="1" s="1"/>
  <c r="E42" i="2"/>
  <c r="F48" i="1"/>
  <c r="G48" i="1" s="1"/>
  <c r="I48" i="1" s="1"/>
  <c r="E108" i="2"/>
  <c r="E11" i="2"/>
  <c r="F49" i="1"/>
  <c r="G49" i="1" s="1"/>
  <c r="I49" i="1" s="1"/>
  <c r="F43" i="1"/>
  <c r="G43" i="1" s="1"/>
  <c r="I43" i="1" s="1"/>
  <c r="E103" i="2"/>
  <c r="F23" i="1"/>
  <c r="G23" i="1" s="1"/>
  <c r="H23" i="1" s="1"/>
  <c r="E79" i="2"/>
  <c r="E20" i="2" l="1"/>
  <c r="E33" i="2"/>
  <c r="E118" i="2"/>
  <c r="E66" i="2"/>
  <c r="E80" i="2"/>
  <c r="F68" i="1"/>
  <c r="G68" i="1" s="1"/>
  <c r="I68" i="1" s="1"/>
  <c r="E30" i="2"/>
  <c r="E36" i="2"/>
  <c r="E37" i="2"/>
  <c r="E112" i="2"/>
  <c r="E49" i="2"/>
  <c r="E114" i="2"/>
  <c r="E34" i="1"/>
  <c r="E136" i="1"/>
  <c r="E118" i="1"/>
  <c r="E121" i="1"/>
  <c r="E104" i="1"/>
  <c r="E94" i="1"/>
  <c r="F94" i="1" s="1"/>
  <c r="G94" i="1" s="1"/>
  <c r="I94" i="1" s="1"/>
  <c r="F17" i="1"/>
  <c r="E148" i="1"/>
  <c r="F148" i="1" s="1"/>
  <c r="G148" i="1" s="1"/>
  <c r="K148" i="1" s="1"/>
  <c r="F133" i="1"/>
  <c r="G133" i="1" s="1"/>
  <c r="K133" i="1" s="1"/>
  <c r="E81" i="2"/>
  <c r="E25" i="2"/>
  <c r="E61" i="2"/>
  <c r="F132" i="1"/>
  <c r="G132" i="1" s="1"/>
  <c r="K132" i="1" s="1"/>
  <c r="F116" i="1"/>
  <c r="G116" i="1" s="1"/>
  <c r="I116" i="1" s="1"/>
  <c r="E57" i="2"/>
  <c r="E28" i="1"/>
  <c r="E137" i="1"/>
  <c r="E105" i="1"/>
  <c r="F105" i="1" s="1"/>
  <c r="G105" i="1" s="1"/>
  <c r="I105" i="1" s="1"/>
  <c r="E59" i="1"/>
  <c r="E33" i="1"/>
  <c r="E151" i="1"/>
  <c r="F151" i="1" s="1"/>
  <c r="G151" i="1" s="1"/>
  <c r="K151" i="1" s="1"/>
  <c r="F84" i="1"/>
  <c r="G84" i="1" s="1"/>
  <c r="I84" i="1" s="1"/>
  <c r="E47" i="2"/>
  <c r="E36" i="1"/>
  <c r="F36" i="1" s="1"/>
  <c r="G36" i="1" s="1"/>
  <c r="H36" i="1" s="1"/>
  <c r="E64" i="1"/>
  <c r="E26" i="2" s="1"/>
  <c r="E110" i="1"/>
  <c r="F110" i="1" s="1"/>
  <c r="G110" i="1" s="1"/>
  <c r="I110" i="1" s="1"/>
  <c r="E61" i="1"/>
  <c r="F123" i="1"/>
  <c r="G123" i="1" s="1"/>
  <c r="J123" i="1" s="1"/>
  <c r="F24" i="1"/>
  <c r="G24" i="1" s="1"/>
  <c r="H24" i="1" s="1"/>
  <c r="E86" i="2"/>
  <c r="E43" i="2"/>
  <c r="E37" i="1"/>
  <c r="E41" i="1"/>
  <c r="E48" i="2"/>
  <c r="E107" i="1"/>
  <c r="E102" i="1"/>
  <c r="E22" i="1"/>
  <c r="E45" i="1"/>
  <c r="E79" i="1"/>
  <c r="E92" i="1"/>
  <c r="F92" i="1" s="1"/>
  <c r="G92" i="1" s="1"/>
  <c r="I92" i="1" s="1"/>
  <c r="E129" i="1"/>
  <c r="E117" i="1"/>
  <c r="E53" i="1"/>
  <c r="E78" i="1"/>
  <c r="E27" i="1"/>
  <c r="E25" i="1"/>
  <c r="E112" i="1"/>
  <c r="E85" i="1"/>
  <c r="E134" i="1"/>
  <c r="E65" i="1"/>
  <c r="E62" i="1"/>
  <c r="F62" i="1" s="1"/>
  <c r="G62" i="1" s="1"/>
  <c r="I62" i="1" s="1"/>
  <c r="E75" i="1"/>
  <c r="E101" i="1"/>
  <c r="F101" i="1" s="1"/>
  <c r="G101" i="1" s="1"/>
  <c r="I101" i="1" s="1"/>
  <c r="E12" i="2"/>
  <c r="E44" i="1"/>
  <c r="E55" i="1"/>
  <c r="E139" i="1"/>
  <c r="F139" i="1" s="1"/>
  <c r="G139" i="1" s="1"/>
  <c r="K139" i="1" s="1"/>
  <c r="E54" i="1"/>
  <c r="E150" i="1"/>
  <c r="F150" i="1" s="1"/>
  <c r="G150" i="1" s="1"/>
  <c r="K150" i="1" s="1"/>
  <c r="F106" i="1"/>
  <c r="G106" i="1" s="1"/>
  <c r="I106" i="1" s="1"/>
  <c r="F66" i="1"/>
  <c r="G66" i="1" s="1"/>
  <c r="I66" i="1" s="1"/>
  <c r="F73" i="1"/>
  <c r="G73" i="1" s="1"/>
  <c r="I73" i="1" s="1"/>
  <c r="F30" i="1"/>
  <c r="U30" i="1" s="1"/>
  <c r="F120" i="1"/>
  <c r="G120" i="1" s="1"/>
  <c r="F39" i="1"/>
  <c r="G39" i="1" s="1"/>
  <c r="H39" i="1" s="1"/>
  <c r="E77" i="2"/>
  <c r="E53" i="2"/>
  <c r="F64" i="1"/>
  <c r="G64" i="1" s="1"/>
  <c r="I64" i="1" s="1"/>
  <c r="E106" i="2"/>
  <c r="E122" i="2"/>
  <c r="E40" i="2"/>
  <c r="F100" i="1"/>
  <c r="G100" i="1" s="1"/>
  <c r="I100" i="1" s="1"/>
  <c r="E59" i="2" l="1"/>
  <c r="E24" i="2"/>
  <c r="E96" i="2"/>
  <c r="E52" i="2"/>
  <c r="F27" i="1"/>
  <c r="G27" i="1" s="1"/>
  <c r="H27" i="1" s="1"/>
  <c r="E87" i="2"/>
  <c r="F22" i="1"/>
  <c r="G22" i="1" s="1"/>
  <c r="H22" i="1" s="1"/>
  <c r="E82" i="2"/>
  <c r="E110" i="2"/>
  <c r="F75" i="1"/>
  <c r="G75" i="1" s="1"/>
  <c r="I75" i="1" s="1"/>
  <c r="F78" i="1"/>
  <c r="G78" i="1" s="1"/>
  <c r="I78" i="1" s="1"/>
  <c r="E38" i="2"/>
  <c r="F102" i="1"/>
  <c r="G102" i="1" s="1"/>
  <c r="I102" i="1" s="1"/>
  <c r="E60" i="2"/>
  <c r="F33" i="1"/>
  <c r="G33" i="1" s="1"/>
  <c r="H33" i="1" s="1"/>
  <c r="E93" i="2"/>
  <c r="E120" i="2"/>
  <c r="F121" i="1"/>
  <c r="G121" i="1" s="1"/>
  <c r="E62" i="2"/>
  <c r="F104" i="1"/>
  <c r="G104" i="1" s="1"/>
  <c r="I104" i="1" s="1"/>
  <c r="F53" i="1"/>
  <c r="G53" i="1" s="1"/>
  <c r="I53" i="1" s="1"/>
  <c r="E15" i="2"/>
  <c r="E65" i="2"/>
  <c r="F107" i="1"/>
  <c r="G107" i="1" s="1"/>
  <c r="I107" i="1" s="1"/>
  <c r="F61" i="1"/>
  <c r="G61" i="1" s="1"/>
  <c r="I61" i="1" s="1"/>
  <c r="E23" i="2"/>
  <c r="F59" i="1"/>
  <c r="G59" i="1" s="1"/>
  <c r="I59" i="1" s="1"/>
  <c r="E21" i="2"/>
  <c r="E117" i="2"/>
  <c r="F118" i="1"/>
  <c r="G118" i="1" s="1"/>
  <c r="I118" i="1" s="1"/>
  <c r="F134" i="1"/>
  <c r="G134" i="1" s="1"/>
  <c r="K134" i="1" s="1"/>
  <c r="E76" i="2"/>
  <c r="F129" i="1"/>
  <c r="G129" i="1" s="1"/>
  <c r="K129" i="1" s="1"/>
  <c r="E72" i="2"/>
  <c r="F41" i="1"/>
  <c r="G41" i="1" s="1"/>
  <c r="H41" i="1" s="1"/>
  <c r="E101" i="2"/>
  <c r="E128" i="2"/>
  <c r="F137" i="1"/>
  <c r="G137" i="1" s="1"/>
  <c r="K137" i="1" s="1"/>
  <c r="E94" i="2"/>
  <c r="F34" i="1"/>
  <c r="G34" i="1" s="1"/>
  <c r="H34" i="1" s="1"/>
  <c r="E78" i="2"/>
  <c r="F136" i="1"/>
  <c r="G136" i="1" s="1"/>
  <c r="K136" i="1" s="1"/>
  <c r="E63" i="2"/>
  <c r="E17" i="2"/>
  <c r="F55" i="1"/>
  <c r="G55" i="1" s="1"/>
  <c r="I55" i="1" s="1"/>
  <c r="F85" i="1"/>
  <c r="G85" i="1" s="1"/>
  <c r="I85" i="1" s="1"/>
  <c r="E45" i="2"/>
  <c r="E97" i="2"/>
  <c r="F37" i="1"/>
  <c r="G37" i="1" s="1"/>
  <c r="H37" i="1" s="1"/>
  <c r="F28" i="1"/>
  <c r="G28" i="1" s="1"/>
  <c r="H28" i="1" s="1"/>
  <c r="E88" i="2"/>
  <c r="F65" i="1"/>
  <c r="G65" i="1" s="1"/>
  <c r="I65" i="1" s="1"/>
  <c r="E27" i="2"/>
  <c r="E116" i="2"/>
  <c r="F117" i="1"/>
  <c r="G117" i="1" s="1"/>
  <c r="I117" i="1" s="1"/>
  <c r="F44" i="1"/>
  <c r="G44" i="1" s="1"/>
  <c r="I44" i="1" s="1"/>
  <c r="E104" i="2"/>
  <c r="F112" i="1"/>
  <c r="G112" i="1" s="1"/>
  <c r="I112" i="1" s="1"/>
  <c r="E67" i="2"/>
  <c r="E39" i="2"/>
  <c r="F79" i="1"/>
  <c r="G79" i="1" s="1"/>
  <c r="I79" i="1" s="1"/>
  <c r="F54" i="1"/>
  <c r="G54" i="1" s="1"/>
  <c r="I54" i="1" s="1"/>
  <c r="E16" i="2"/>
  <c r="E85" i="2"/>
  <c r="F25" i="1"/>
  <c r="G25" i="1" s="1"/>
  <c r="H25" i="1" s="1"/>
  <c r="E105" i="2"/>
  <c r="F45" i="1"/>
  <c r="G45" i="1" s="1"/>
  <c r="I45" i="1" s="1"/>
  <c r="I120" i="1"/>
  <c r="C12" i="1"/>
  <c r="C11" i="1"/>
  <c r="O157" i="1" l="1"/>
  <c r="O156" i="1"/>
  <c r="O155" i="1"/>
  <c r="O154" i="1"/>
  <c r="O153" i="1"/>
  <c r="O152" i="1"/>
  <c r="C16" i="1"/>
  <c r="D18" i="1" s="1"/>
  <c r="O115" i="1"/>
  <c r="O112" i="1"/>
  <c r="O134" i="1"/>
  <c r="O125" i="1"/>
  <c r="O133" i="1"/>
  <c r="O148" i="1"/>
  <c r="O110" i="1"/>
  <c r="O123" i="1"/>
  <c r="O113" i="1"/>
  <c r="O151" i="1"/>
  <c r="O146" i="1"/>
  <c r="O140" i="1"/>
  <c r="O119" i="1"/>
  <c r="O114" i="1"/>
  <c r="O109" i="1"/>
  <c r="O137" i="1"/>
  <c r="O122" i="1"/>
  <c r="O121" i="1"/>
  <c r="O117" i="1"/>
  <c r="O126" i="1"/>
  <c r="O118" i="1"/>
  <c r="O150" i="1"/>
  <c r="C15" i="1"/>
  <c r="O135" i="1"/>
  <c r="O145" i="1"/>
  <c r="O144" i="1"/>
  <c r="O124" i="1"/>
  <c r="O129" i="1"/>
  <c r="O120" i="1"/>
  <c r="O147" i="1"/>
  <c r="O143" i="1"/>
  <c r="O111" i="1"/>
  <c r="O131" i="1"/>
  <c r="O136" i="1"/>
  <c r="O138" i="1"/>
  <c r="O116" i="1"/>
  <c r="O142" i="1"/>
  <c r="O139" i="1"/>
  <c r="O149" i="1"/>
  <c r="O127" i="1"/>
  <c r="O130" i="1"/>
  <c r="O141" i="1"/>
  <c r="O108" i="1"/>
  <c r="O128" i="1"/>
  <c r="O132" i="1"/>
  <c r="I121" i="1"/>
  <c r="F18" i="1" l="1"/>
  <c r="F19" i="1" s="1"/>
  <c r="C18" i="1"/>
</calcChain>
</file>

<file path=xl/sharedStrings.xml><?xml version="1.0" encoding="utf-8"?>
<sst xmlns="http://schemas.openxmlformats.org/spreadsheetml/2006/main" count="1323" uniqueCount="528">
  <si>
    <t>JAVSO..47..105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</si>
  <si>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</si>
  <si>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</si>
  <si>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</si>
  <si>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</si>
  <si>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</si>
  <si>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</si>
  <si>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</si>
  <si>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</si>
  <si>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</si>
  <si>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</si>
  <si>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</si>
  <si>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</si>
  <si>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</si>
  <si>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</si>
  <si>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</si>
  <si>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</si>
  <si>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</si>
  <si>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</si>
  <si>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</si>
  <si>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</si>
  <si>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</si>
  <si>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</si>
  <si>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</si>
  <si>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</si>
  <si>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</si>
  <si>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</si>
  <si>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Misc</t>
  </si>
  <si>
    <t>Locher K</t>
  </si>
  <si>
    <t>BBSAG Bull...31</t>
  </si>
  <si>
    <t>B</t>
  </si>
  <si>
    <t>BBSAG Bull...32</t>
  </si>
  <si>
    <t>BBSAG Bull.3</t>
  </si>
  <si>
    <t>Peter H</t>
  </si>
  <si>
    <t>BBSAG Bull.5</t>
  </si>
  <si>
    <t>BBSAG Bull.6</t>
  </si>
  <si>
    <t>BBSAG Bull.9</t>
  </si>
  <si>
    <t>BBSAG Bull.10</t>
  </si>
  <si>
    <t>BBSAG Bull.11</t>
  </si>
  <si>
    <t>BBSAG Bull.12</t>
  </si>
  <si>
    <t>BBSAG Bull.17</t>
  </si>
  <si>
    <t>BBSAG Bull.23</t>
  </si>
  <si>
    <t>BBSAG Bull.24</t>
  </si>
  <si>
    <t>BBSAG Bull.34</t>
  </si>
  <si>
    <t>v</t>
  </si>
  <si>
    <t>BBSAG Bull.35</t>
  </si>
  <si>
    <t>BBSAG Bull.37</t>
  </si>
  <si>
    <t>BBSAG Bull.38</t>
  </si>
  <si>
    <t>BBSAG Bull.40</t>
  </si>
  <si>
    <t>BBSAG Bull.44</t>
  </si>
  <si>
    <t>BBSAG Bull.45</t>
  </si>
  <si>
    <t>BBSAG Bull.46</t>
  </si>
  <si>
    <t>BBSAG Bull.50</t>
  </si>
  <si>
    <t>BBSAG Bull.56</t>
  </si>
  <si>
    <t>Stoikidis N</t>
  </si>
  <si>
    <t>BBSAG Bull.57</t>
  </si>
  <si>
    <t>BBSAG Bull.58</t>
  </si>
  <si>
    <t>BBSAG Bull.60</t>
  </si>
  <si>
    <t>BBSAG Bull.62</t>
  </si>
  <si>
    <t>Kohl M</t>
  </si>
  <si>
    <t>BBSAG Bull.67</t>
  </si>
  <si>
    <t>BBSAG Bull.69</t>
  </si>
  <si>
    <t>BBSAG Bull.73</t>
  </si>
  <si>
    <t>BBSAG Bull.74</t>
  </si>
  <si>
    <t>BBSAG Bull.78</t>
  </si>
  <si>
    <t>BBSAG 78</t>
  </si>
  <si>
    <t>K</t>
  </si>
  <si>
    <t>Paschke A</t>
  </si>
  <si>
    <t>BBSAG Bull.82</t>
  </si>
  <si>
    <t>BBSAG Bull.89</t>
  </si>
  <si>
    <t>Blaettler E</t>
  </si>
  <si>
    <t>BBSAG Bull.92</t>
  </si>
  <si>
    <t>BBSAG Bull.96</t>
  </si>
  <si>
    <t>BBSAG Bull.98</t>
  </si>
  <si>
    <t>BBSAG Bull.105</t>
  </si>
  <si>
    <t>BBSAG Bull.114</t>
  </si>
  <si>
    <t>BBSAG Bull.116</t>
  </si>
  <si>
    <t>IBVS 5364</t>
  </si>
  <si>
    <t>I</t>
  </si>
  <si>
    <t>EA/SD</t>
  </si>
  <si>
    <t>TY Cap / GSC 05749-01249</t>
  </si>
  <si>
    <t># of data points:</t>
  </si>
  <si>
    <t>IBVS 5897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</si>
  <si>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</si>
  <si>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</si>
  <si>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</si>
  <si>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</si>
  <si>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</si>
  <si>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</si>
  <si>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</si>
  <si>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</si>
  <si>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JAVSO..36..171</t>
  </si>
  <si>
    <t>JAVSO..38...85</t>
  </si>
  <si>
    <t>JAVSO..40....1</t>
  </si>
  <si>
    <t>JAVSO..36..186</t>
  </si>
  <si>
    <t>2012JAVSO..40..975</t>
  </si>
  <si>
    <t>2013JAVSO..41..328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</si>
  <si>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</si>
  <si>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</si>
  <si>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</si>
  <si>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</si>
  <si>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</si>
  <si>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</si>
  <si>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</si>
  <si>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</si>
  <si>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</si>
  <si>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</si>
  <si>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</si>
  <si>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</si>
  <si>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F </t>
  </si>
  <si>
    <t>2425854.359 </t>
  </si>
  <si>
    <t> 30.08.1929 20:36 </t>
  </si>
  <si>
    <t> 0.103 </t>
  </si>
  <si>
    <t>P </t>
  </si>
  <si>
    <t> H.Rügemer </t>
  </si>
  <si>
    <t> AN 251.312 </t>
  </si>
  <si>
    <t>2426331.210 </t>
  </si>
  <si>
    <t> 20.12.1930 17:02 </t>
  </si>
  <si>
    <t> 0.094 </t>
  </si>
  <si>
    <t>2427303.426 </t>
  </si>
  <si>
    <t> 18.08.1933 22:13 </t>
  </si>
  <si>
    <t> 0.085 </t>
  </si>
  <si>
    <t>2427313.400 </t>
  </si>
  <si>
    <t> 28.08.1933 21:36 </t>
  </si>
  <si>
    <t> 0.095 </t>
  </si>
  <si>
    <t>V </t>
  </si>
  <si>
    <t> J.Pagaczewski </t>
  </si>
  <si>
    <t>2427323.370 </t>
  </si>
  <si>
    <t> 07.09.1933 20:52 </t>
  </si>
  <si>
    <t> 0.101 </t>
  </si>
  <si>
    <t>2427340.456 </t>
  </si>
  <si>
    <t> 24.09.1933 22:56 </t>
  </si>
  <si>
    <t> 0.105 </t>
  </si>
  <si>
    <t>2427343.294 </t>
  </si>
  <si>
    <t> 27.09.1933 19:03 </t>
  </si>
  <si>
    <t> 0.096 </t>
  </si>
  <si>
    <t>2427353.284 </t>
  </si>
  <si>
    <t> 07.10.1933 18:48 </t>
  </si>
  <si>
    <t> 0.122 </t>
  </si>
  <si>
    <t>2427370.344 </t>
  </si>
  <si>
    <t> 24.10.1933 20:15 </t>
  </si>
  <si>
    <t>2427372.191 </t>
  </si>
  <si>
    <t> 26.10.1933 16:35 </t>
  </si>
  <si>
    <t> 0.524 </t>
  </si>
  <si>
    <t> W.Zessewitsch </t>
  </si>
  <si>
    <t> BSAO 8.26 </t>
  </si>
  <si>
    <t>2427393.191 </t>
  </si>
  <si>
    <t> 16.11.1933 16:35 </t>
  </si>
  <si>
    <t> 0.172 </t>
  </si>
  <si>
    <t> IODE 4.1.164 </t>
  </si>
  <si>
    <t>2427703.434 </t>
  </si>
  <si>
    <t> 22.09.1934 22:24 </t>
  </si>
  <si>
    <t> 0.100 </t>
  </si>
  <si>
    <t> S.Piotrowski </t>
  </si>
  <si>
    <t> AAC 2.77 </t>
  </si>
  <si>
    <t>2427979.600 </t>
  </si>
  <si>
    <t> 26.06.1935 02:24 </t>
  </si>
  <si>
    <t> 0.115 </t>
  </si>
  <si>
    <t> F.Lause </t>
  </si>
  <si>
    <t> AN 259.189 </t>
  </si>
  <si>
    <t>2427989.544 </t>
  </si>
  <si>
    <t> 06.07.1935 01:03 </t>
  </si>
  <si>
    <t>2428022.267 </t>
  </si>
  <si>
    <t> 07.08.1935 18:24 </t>
  </si>
  <si>
    <t> 0.078 </t>
  </si>
  <si>
    <t>2428026.549 </t>
  </si>
  <si>
    <t> 12.08.1935 01:10 </t>
  </si>
  <si>
    <t> 0.089 </t>
  </si>
  <si>
    <t>2428036.500 </t>
  </si>
  <si>
    <t> 22.08.1935 00:00 </t>
  </si>
  <si>
    <t> 0.076 </t>
  </si>
  <si>
    <t>2428066.409 </t>
  </si>
  <si>
    <t> 20.09.1935 21:48 </t>
  </si>
  <si>
    <t> 0.092 </t>
  </si>
  <si>
    <t>2428076.375 </t>
  </si>
  <si>
    <t> 30.09.1935 21:00 </t>
  </si>
  <si>
    <t>2428106.269 </t>
  </si>
  <si>
    <t> 30.10.1935 18:27 </t>
  </si>
  <si>
    <t>2428109.136 </t>
  </si>
  <si>
    <t> 02.11.1935 15:15 </t>
  </si>
  <si>
    <t> 0.116 </t>
  </si>
  <si>
    <t>2428126.194 </t>
  </si>
  <si>
    <t> 19.11.1935 16:39 </t>
  </si>
  <si>
    <t>2429563.895 </t>
  </si>
  <si>
    <t> 27.10.1939 09:28 </t>
  </si>
  <si>
    <t> A.Soloviev </t>
  </si>
  <si>
    <t>2430607.308 </t>
  </si>
  <si>
    <t> 04.09.1942 19:23 </t>
  </si>
  <si>
    <t> 0.111 </t>
  </si>
  <si>
    <t>2430637.212 </t>
  </si>
  <si>
    <t> 04.10.1942 17:05 </t>
  </si>
  <si>
    <t>2430647.162 </t>
  </si>
  <si>
    <t> 14.10.1942 15:53 </t>
  </si>
  <si>
    <t> 0.108 </t>
  </si>
  <si>
    <t>2432017.956 </t>
  </si>
  <si>
    <t> 16.07.1946 10:56 </t>
  </si>
  <si>
    <t>2434732.509 </t>
  </si>
  <si>
    <t> 21.12.1953 00:12 </t>
  </si>
  <si>
    <t> 0.118 </t>
  </si>
  <si>
    <t> PZ 10.333 </t>
  </si>
  <si>
    <t>2441176.487 </t>
  </si>
  <si>
    <t> 12.08.1971 23:41 </t>
  </si>
  <si>
    <t> 0.082 </t>
  </si>
  <si>
    <t> K.Locher </t>
  </si>
  <si>
    <t> ORI 126 </t>
  </si>
  <si>
    <t>2441216.330 </t>
  </si>
  <si>
    <t> 21.09.1971 19:55 </t>
  </si>
  <si>
    <t> 0.068 </t>
  </si>
  <si>
    <t> ORI 127 </t>
  </si>
  <si>
    <t>2441472.546 </t>
  </si>
  <si>
    <t> 04.06.1972 01:06 </t>
  </si>
  <si>
    <t> 0.061 </t>
  </si>
  <si>
    <t> BBS 3 </t>
  </si>
  <si>
    <t>2441539.447 </t>
  </si>
  <si>
    <t> 09.08.1972 22:43 </t>
  </si>
  <si>
    <t> 0.059 </t>
  </si>
  <si>
    <t> H.Peter </t>
  </si>
  <si>
    <t> BBS 5 </t>
  </si>
  <si>
    <t>2441569.334 </t>
  </si>
  <si>
    <t> 08.09.1972 20:00 </t>
  </si>
  <si>
    <t> 0.053 </t>
  </si>
  <si>
    <t>2441589.278 </t>
  </si>
  <si>
    <t> 28.09.1972 18:40 </t>
  </si>
  <si>
    <t> 0.069 </t>
  </si>
  <si>
    <t>2441626.269 </t>
  </si>
  <si>
    <t> 04.11.1972 18:27 </t>
  </si>
  <si>
    <t> 0.050 </t>
  </si>
  <si>
    <t> BBS 6 </t>
  </si>
  <si>
    <t>2441815.591 </t>
  </si>
  <si>
    <t> 13.05.1973 02:11 </t>
  </si>
  <si>
    <t> 0.051 </t>
  </si>
  <si>
    <t> BBS 9 </t>
  </si>
  <si>
    <t>2441865.414 </t>
  </si>
  <si>
    <t> 01.07.1973 21:56 </t>
  </si>
  <si>
    <t> BBS 10 </t>
  </si>
  <si>
    <t>2441892.465 </t>
  </si>
  <si>
    <t> 28.07.1973 23:09 </t>
  </si>
  <si>
    <t> 0.058 </t>
  </si>
  <si>
    <t>2441932.315 </t>
  </si>
  <si>
    <t> 06.09.1973 19:33 </t>
  </si>
  <si>
    <t> BBS 11 </t>
  </si>
  <si>
    <t>2441959.361 </t>
  </si>
  <si>
    <t> 03.10.1973 20:39 </t>
  </si>
  <si>
    <t> BBS 12 </t>
  </si>
  <si>
    <t>2441989.255 </t>
  </si>
  <si>
    <t> 02.11.1973 18:07 </t>
  </si>
  <si>
    <t>2442272.518 </t>
  </si>
  <si>
    <t> 13.08.1974 00:25 </t>
  </si>
  <si>
    <t> 0.047 </t>
  </si>
  <si>
    <t> BBS 17 </t>
  </si>
  <si>
    <t>2442568.585 </t>
  </si>
  <si>
    <t> 05.06.1975 02:02 </t>
  </si>
  <si>
    <t> 0.033 </t>
  </si>
  <si>
    <t> BBS 23 </t>
  </si>
  <si>
    <t>2442628.387 </t>
  </si>
  <si>
    <t> 03.08.1975 21:17 </t>
  </si>
  <si>
    <t>2442638.353 </t>
  </si>
  <si>
    <t> 13.08.1975 20:28 </t>
  </si>
  <si>
    <t> 0.052 </t>
  </si>
  <si>
    <t>2442665.380 </t>
  </si>
  <si>
    <t> 09.09.1975 21:07 </t>
  </si>
  <si>
    <t> BBS 24 </t>
  </si>
  <si>
    <t>2443069.660 </t>
  </si>
  <si>
    <t> 18.10.1976 03:50 </t>
  </si>
  <si>
    <t> G.Samolyk </t>
  </si>
  <si>
    <t> AOEB 9 </t>
  </si>
  <si>
    <t>2443361.455 </t>
  </si>
  <si>
    <t> 05.08.1977 22:55 </t>
  </si>
  <si>
    <t> 0.035 </t>
  </si>
  <si>
    <t> BBS 34 </t>
  </si>
  <si>
    <t>2443401.315 </t>
  </si>
  <si>
    <t> 14.09.1977 19:33 </t>
  </si>
  <si>
    <t> 0.038 </t>
  </si>
  <si>
    <t> BBS 35 </t>
  </si>
  <si>
    <t>2443657.534 </t>
  </si>
  <si>
    <t> 29.05.1978 00:48 </t>
  </si>
  <si>
    <t> 0.034 </t>
  </si>
  <si>
    <t> BBS 37 </t>
  </si>
  <si>
    <t>2443724.438 </t>
  </si>
  <si>
    <t> 03.08.1978 22:30 </t>
  </si>
  <si>
    <t> BBS 38 </t>
  </si>
  <si>
    <t>2443744.363 </t>
  </si>
  <si>
    <t> 23.08.1978 20:42 </t>
  </si>
  <si>
    <t> 0.032 </t>
  </si>
  <si>
    <t>2443811.270 </t>
  </si>
  <si>
    <t> 29.10.1978 18:28 </t>
  </si>
  <si>
    <t> 0.036 </t>
  </si>
  <si>
    <t> BBS 40 </t>
  </si>
  <si>
    <t>2444077.458 </t>
  </si>
  <si>
    <t> 22.07.1979 22:59 </t>
  </si>
  <si>
    <t> BBS 44 </t>
  </si>
  <si>
    <t>2444101.657 </t>
  </si>
  <si>
    <t> 16.08.1979 03:46 </t>
  </si>
  <si>
    <t>2444134.393 </t>
  </si>
  <si>
    <t> 17.09.1979 21:25 </t>
  </si>
  <si>
    <t> BBS 45 </t>
  </si>
  <si>
    <t>2444144.364 </t>
  </si>
  <si>
    <t> 27.09.1979 20:44 </t>
  </si>
  <si>
    <t> 0.040 </t>
  </si>
  <si>
    <t>2444164.289 </t>
  </si>
  <si>
    <t> 17.10.1979 18:56 </t>
  </si>
  <si>
    <t>2444211.246 </t>
  </si>
  <si>
    <t> 03.12.1979 17:54 </t>
  </si>
  <si>
    <t> 0.019 </t>
  </si>
  <si>
    <t> BBS 46 </t>
  </si>
  <si>
    <t>2444487.405 </t>
  </si>
  <si>
    <t> 04.09.1980 21:43 </t>
  </si>
  <si>
    <t> 0.026 </t>
  </si>
  <si>
    <t> BBS 50 </t>
  </si>
  <si>
    <t>2444497.375 </t>
  </si>
  <si>
    <t> 14.09.1980 21:00 </t>
  </si>
  <si>
    <t>2444507.363 </t>
  </si>
  <si>
    <t> 24.09.1980 20:42 </t>
  </si>
  <si>
    <t> 0.056 </t>
  </si>
  <si>
    <t>2444793.458 </t>
  </si>
  <si>
    <t> 07.07.1981 22:59 </t>
  </si>
  <si>
    <t> BBS 56 </t>
  </si>
  <si>
    <t>2444907.322 </t>
  </si>
  <si>
    <t> 29.10.1981 19:43 </t>
  </si>
  <si>
    <t> 0.022 </t>
  </si>
  <si>
    <t> N.Stoikidis </t>
  </si>
  <si>
    <t> BBS 57 </t>
  </si>
  <si>
    <t>2444927.252 </t>
  </si>
  <si>
    <t> 18.11.1981 18:02 </t>
  </si>
  <si>
    <t> 0.023 </t>
  </si>
  <si>
    <t> BBS 58 </t>
  </si>
  <si>
    <t>2445116.574 </t>
  </si>
  <si>
    <t> 27.05.1982 01:46 </t>
  </si>
  <si>
    <t> 0.025 </t>
  </si>
  <si>
    <t> BBS 60 </t>
  </si>
  <si>
    <t>2445193.431 </t>
  </si>
  <si>
    <t> 11.08.1982 22:20 </t>
  </si>
  <si>
    <t> 0.015 </t>
  </si>
  <si>
    <t> BBS 62 </t>
  </si>
  <si>
    <t>2445193.440 </t>
  </si>
  <si>
    <t> 11.08.1982 22:33 </t>
  </si>
  <si>
    <t> 0.024 </t>
  </si>
  <si>
    <t> M.Kohl </t>
  </si>
  <si>
    <t>2445203.399 </t>
  </si>
  <si>
    <t> 21.08.1982 21:34 </t>
  </si>
  <si>
    <t>2445203.404 </t>
  </si>
  <si>
    <t> 21.08.1982 21:41 </t>
  </si>
  <si>
    <t>2445223.325 </t>
  </si>
  <si>
    <t> 10.09.1982 19:48 </t>
  </si>
  <si>
    <t> 0.016 </t>
  </si>
  <si>
    <t>2445264.628 </t>
  </si>
  <si>
    <t> 22.10.1982 03:04 </t>
  </si>
  <si>
    <t> 0.039 </t>
  </si>
  <si>
    <t>2445526.528 </t>
  </si>
  <si>
    <t> 11.07.1983 00:40 </t>
  </si>
  <si>
    <t> BBS 67 </t>
  </si>
  <si>
    <t>2445613.346 </t>
  </si>
  <si>
    <t> 05.10.1983 20:18 </t>
  </si>
  <si>
    <t> 0.008 </t>
  </si>
  <si>
    <t> BBS 69 </t>
  </si>
  <si>
    <t>2445613.364 </t>
  </si>
  <si>
    <t> 05.10.1983 20:44 </t>
  </si>
  <si>
    <t>2445876.719 </t>
  </si>
  <si>
    <t> 25.06.1984 05:15 </t>
  </si>
  <si>
    <t> 0.041 </t>
  </si>
  <si>
    <t>2445902.327 </t>
  </si>
  <si>
    <t> 20.07.1984 19:50 </t>
  </si>
  <si>
    <t> 0.027 </t>
  </si>
  <si>
    <t> BBS 73 </t>
  </si>
  <si>
    <t>2445909.442 </t>
  </si>
  <si>
    <t> 27.07.1984 22:36 </t>
  </si>
  <si>
    <t>2445946.425 </t>
  </si>
  <si>
    <t> 02.09.1984 22:12 </t>
  </si>
  <si>
    <t> BBS 74 </t>
  </si>
  <si>
    <t>2445946.438 </t>
  </si>
  <si>
    <t> 02.09.1984 22:30 </t>
  </si>
  <si>
    <t> 0.010 </t>
  </si>
  <si>
    <t>2446299.455 </t>
  </si>
  <si>
    <t> 21.08.1985 22:55 </t>
  </si>
  <si>
    <t> 0.009 </t>
  </si>
  <si>
    <t> BBS 78 </t>
  </si>
  <si>
    <t>2446319.356 </t>
  </si>
  <si>
    <t> 10.09.1985 20:32 </t>
  </si>
  <si>
    <t> -0.019 </t>
  </si>
  <si>
    <t>2446329.350 </t>
  </si>
  <si>
    <t> 20.09.1985 20:24 </t>
  </si>
  <si>
    <t> 0.011 </t>
  </si>
  <si>
    <t>2446702.301 </t>
  </si>
  <si>
    <t> 28.09.1986 19:13 </t>
  </si>
  <si>
    <t> A.Paschke </t>
  </si>
  <si>
    <t> BBS 82 </t>
  </si>
  <si>
    <t>2447368.484 </t>
  </si>
  <si>
    <t> 25.07.1988 23:36 </t>
  </si>
  <si>
    <t> 0.017 </t>
  </si>
  <si>
    <t> BBS 89 </t>
  </si>
  <si>
    <t>2447388.397 </t>
  </si>
  <si>
    <t> 14.08.1988 21:31 </t>
  </si>
  <si>
    <t> 0.002 </t>
  </si>
  <si>
    <t> E.Blättler </t>
  </si>
  <si>
    <t>2447465.282 </t>
  </si>
  <si>
    <t> 30.10.1988 18:46 </t>
  </si>
  <si>
    <t> 0.020 </t>
  </si>
  <si>
    <t>2447688.778 </t>
  </si>
  <si>
    <t> 11.06.1989 06:40 </t>
  </si>
  <si>
    <t>2448094.437 </t>
  </si>
  <si>
    <t> 21.07.1990 22:29 </t>
  </si>
  <si>
    <t> 0.004 </t>
  </si>
  <si>
    <t> BBS 96 </t>
  </si>
  <si>
    <t>2448484.468 </t>
  </si>
  <si>
    <t> 15.08.1991 23:13 </t>
  </si>
  <si>
    <t> 0.007 </t>
  </si>
  <si>
    <t> BBS 98 </t>
  </si>
  <si>
    <t>2449220.406 </t>
  </si>
  <si>
    <t> 20.08.1993 21:44 </t>
  </si>
  <si>
    <t> BBS 105 </t>
  </si>
  <si>
    <t>2450336.391 </t>
  </si>
  <si>
    <t> 09.09.1996 21:23 </t>
  </si>
  <si>
    <t> 0.005 </t>
  </si>
  <si>
    <t> BBS 114 </t>
  </si>
  <si>
    <t>2450699.378 </t>
  </si>
  <si>
    <t> 07.09.1997 21:04 </t>
  </si>
  <si>
    <t> BBS 116 </t>
  </si>
  <si>
    <t>2450723.586 </t>
  </si>
  <si>
    <t> 02.10.1997 02:03 </t>
  </si>
  <si>
    <t> 0.018 </t>
  </si>
  <si>
    <t> M.Baldwin </t>
  </si>
  <si>
    <t>2451486.557 </t>
  </si>
  <si>
    <t> 04.11.1999 01:22 </t>
  </si>
  <si>
    <t> 0.014 </t>
  </si>
  <si>
    <t>2451734.235 </t>
  </si>
  <si>
    <t> 08.07.2000 17:38 </t>
  </si>
  <si>
    <t> Hirosawa </t>
  </si>
  <si>
    <t>VSB 38 </t>
  </si>
  <si>
    <t>2452182.6213 </t>
  </si>
  <si>
    <t> 30.09.2001 02:54 </t>
  </si>
  <si>
    <t> 0.0047 </t>
  </si>
  <si>
    <t>C </t>
  </si>
  <si>
    <t>ns</t>
  </si>
  <si>
    <t>2452223.902 </t>
  </si>
  <si>
    <t> 10.11.2001 09:38 </t>
  </si>
  <si>
    <t>VSB 39 </t>
  </si>
  <si>
    <t>2452448.8090 </t>
  </si>
  <si>
    <t> 23.06.2002 07:24 </t>
  </si>
  <si>
    <t> 0.0050 </t>
  </si>
  <si>
    <t>2452468.7365 </t>
  </si>
  <si>
    <t> 13.07.2002 05:40 </t>
  </si>
  <si>
    <t> 0.0040 </t>
  </si>
  <si>
    <t> C.Hesseltine </t>
  </si>
  <si>
    <t>2452521.4056 </t>
  </si>
  <si>
    <t> 03.09.2002 21:44 </t>
  </si>
  <si>
    <t>E </t>
  </si>
  <si>
    <t>?</t>
  </si>
  <si>
    <t> O.Demircan et al. </t>
  </si>
  <si>
    <t>IBVS 5364 </t>
  </si>
  <si>
    <t>2452525.6747 </t>
  </si>
  <si>
    <t> 08.09.2002 04:11 </t>
  </si>
  <si>
    <t> 0.0037 </t>
  </si>
  <si>
    <t>2452861.6140 </t>
  </si>
  <si>
    <t> 10.08.2003 02:44 </t>
  </si>
  <si>
    <t> 0.0059 </t>
  </si>
  <si>
    <t> D.Weier </t>
  </si>
  <si>
    <t>2453196.1257 </t>
  </si>
  <si>
    <t> 09.07.2004 15:01 </t>
  </si>
  <si>
    <t> 0.0039 </t>
  </si>
  <si>
    <t> Nakajima </t>
  </si>
  <si>
    <t>VSB 43 </t>
  </si>
  <si>
    <t>2453251.6393 </t>
  </si>
  <si>
    <t> 03.09.2004 03:20 </t>
  </si>
  <si>
    <t> 0.0025 </t>
  </si>
  <si>
    <t> AOEB 12 </t>
  </si>
  <si>
    <t>2453624.5842 </t>
  </si>
  <si>
    <t> 11.09.2005 02:01 </t>
  </si>
  <si>
    <t> 0.0002 </t>
  </si>
  <si>
    <t>2454296.4612 </t>
  </si>
  <si>
    <t> 14.07.2007 23:04 </t>
  </si>
  <si>
    <t> 0.0030 </t>
  </si>
  <si>
    <t>R</t>
  </si>
  <si>
    <t> A.Liakos &amp; P.Niarchos </t>
  </si>
  <si>
    <t>IBVS 5897 </t>
  </si>
  <si>
    <t>2454310.6957 </t>
  </si>
  <si>
    <t> 29.07.2007 04:41 </t>
  </si>
  <si>
    <t> 0.0028 </t>
  </si>
  <si>
    <t>2454363.3648 </t>
  </si>
  <si>
    <t> 19.09.2007 20:45 </t>
  </si>
  <si>
    <t> 0.0038 </t>
  </si>
  <si>
    <t>2454373.3282 </t>
  </si>
  <si>
    <t> 29.09.2007 19:52 </t>
  </si>
  <si>
    <t>2454384.7168 </t>
  </si>
  <si>
    <t> 11.10.2007 05:12 </t>
  </si>
  <si>
    <t> J.Bialozynski </t>
  </si>
  <si>
    <t>JAAVSO 36(2);171 </t>
  </si>
  <si>
    <t>2454680.7973 </t>
  </si>
  <si>
    <t> 02.08.2008 07:08 </t>
  </si>
  <si>
    <t> 0.0042 </t>
  </si>
  <si>
    <t>o</t>
  </si>
  <si>
    <t>JAAVSO 36(2);186 </t>
  </si>
  <si>
    <t>2454716.3804 </t>
  </si>
  <si>
    <t> 06.09.2008 21:07 </t>
  </si>
  <si>
    <t> 0.0008 </t>
  </si>
  <si>
    <t>m</t>
  </si>
  <si>
    <t>2455043.7825 </t>
  </si>
  <si>
    <t> 31.07.2009 06:46 </t>
  </si>
  <si>
    <t> 0.0065 </t>
  </si>
  <si>
    <t> JAAVSO 38;85 </t>
  </si>
  <si>
    <t>2455775.4426 </t>
  </si>
  <si>
    <t> 01.08.2011 22:37 </t>
  </si>
  <si>
    <t> 0.0069 </t>
  </si>
  <si>
    <t>-I</t>
  </si>
  <si>
    <t> M.&amp; K.Rätz </t>
  </si>
  <si>
    <t>BAVM 225 </t>
  </si>
  <si>
    <t>2455836.6486 </t>
  </si>
  <si>
    <t> 02.10.2011 03:33 </t>
  </si>
  <si>
    <t>730</t>
  </si>
  <si>
    <t> JAAVSO 40;975 </t>
  </si>
  <si>
    <t>2456552.6509 </t>
  </si>
  <si>
    <t> 17.09.2013 03:37 </t>
  </si>
  <si>
    <t>1233</t>
  </si>
  <si>
    <t> 0.0048 </t>
  </si>
  <si>
    <t> JAAVSO 41;328 </t>
  </si>
  <si>
    <t>BAD?</t>
  </si>
  <si>
    <t>JAVSO..43..238</t>
  </si>
  <si>
    <t>JAVSO..45..121</t>
  </si>
  <si>
    <t>JAVSO..45..215</t>
  </si>
  <si>
    <t>JAVSO..46..184</t>
  </si>
  <si>
    <t>JAVSO..48…87</t>
  </si>
  <si>
    <t>JAVSO 49, 108</t>
  </si>
  <si>
    <t>JAVSO 49, 256</t>
  </si>
  <si>
    <t>JAVSO, 49, 251</t>
  </si>
  <si>
    <t>JAVSO, 50, 133</t>
  </si>
  <si>
    <t>TESS/BAJ/RAA</t>
  </si>
  <si>
    <t>TESS</t>
  </si>
  <si>
    <t>JAAVSO 51, 134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</si>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</sst>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000000000000"/>
  </numFmts>
  <fonts count="28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0">
    <xf numFmtId="0" fontId="0" fillId="0" borderId="0">
      <alignment vertical="top"/>
    </xf>
    <xf numFmtId="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2" fillId="0" borderId="1" applyNumberFormat="0" applyFont="0" applyFill="0" applyAlignment="0" applyProtection="0"/>
  </cellStyleXfs>
  <cellXfs count="82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7" fillId="0" borderId="0" xfId="0" applyFont="1" applyAlignment="1"/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10" fillId="0" borderId="0" xfId="0" applyFont="1">
      <alignment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0" fontId="7" fillId="0" borderId="0" xfId="0" applyFont="1">
      <alignment vertical="top"/>
    </xf>
    <xf numFmtId="0" fontId="11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9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19" fillId="2" borderId="12" xfId="7" applyFill="1" applyBorder="1" applyAlignment="1" applyProtection="1">
      <alignment horizontal="righ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4" xfId="0" applyFont="1" applyBorder="1" applyAlignment="1">
      <alignment horizontal="center"/>
    </xf>
    <xf numFmtId="0" fontId="23" fillId="0" borderId="0" xfId="0" applyFont="1">
      <alignment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5" fillId="0" borderId="0" xfId="8" applyFont="1" applyAlignment="1">
      <alignment horizontal="left"/>
    </xf>
    <xf numFmtId="0" fontId="5" fillId="0" borderId="0" xfId="8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8" applyFont="1" applyAlignment="1">
      <alignment horizontal="left" vertical="center"/>
    </xf>
    <xf numFmtId="0" fontId="5" fillId="0" borderId="0" xfId="8" applyFont="1" applyAlignment="1">
      <alignment horizontal="center" vertical="center"/>
    </xf>
    <xf numFmtId="0" fontId="24" fillId="0" borderId="0" xfId="0" applyFont="1">
      <alignment vertical="top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8" applyFont="1"/>
    <xf numFmtId="0" fontId="24" fillId="0" borderId="0" xfId="8" applyFont="1" applyAlignment="1">
      <alignment horizontal="center"/>
    </xf>
    <xf numFmtId="0" fontId="24" fillId="0" borderId="0" xfId="8" applyFont="1" applyAlignment="1">
      <alignment horizontal="left"/>
    </xf>
    <xf numFmtId="0" fontId="24" fillId="0" borderId="0" xfId="0" applyFont="1" applyAlignment="1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/>
    <xf numFmtId="166" fontId="27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0" fillId="0" borderId="0" xfId="0" applyBorder="1">
      <alignment vertical="top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TY Cap - O-C Diagr.</a:t>
            </a:r>
          </a:p>
        </c:rich>
      </c:tx>
      <c:layout>
        <c:manualLayout>
          <c:xMode val="edge"/>
          <c:yMode val="edge"/>
          <c:x val="0.38402522265361988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768540839425"/>
          <c:y val="0.14769252958613219"/>
          <c:w val="0.81413332573283548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Active!$H$21:$H$987</c:f>
              <c:numCache>
                <c:formatCode>General</c:formatCode>
                <c:ptCount val="967"/>
                <c:pt idx="0">
                  <c:v>-9.3410999998013722E-2</c:v>
                </c:pt>
                <c:pt idx="1">
                  <c:v>-9.8093999997217907E-2</c:v>
                </c:pt>
                <c:pt idx="2">
                  <c:v>-9.8307399999612244E-2</c:v>
                </c:pt>
                <c:pt idx="3">
                  <c:v>-8.8455999997677281E-2</c:v>
                </c:pt>
                <c:pt idx="4">
                  <c:v>-8.2604600000195205E-2</c:v>
                </c:pt>
                <c:pt idx="5">
                  <c:v>-7.8002199999900768E-2</c:v>
                </c:pt>
                <c:pt idx="6">
                  <c:v>-8.6901799997576745E-2</c:v>
                </c:pt>
                <c:pt idx="7">
                  <c:v>-6.1050399999658111E-2</c:v>
                </c:pt>
                <c:pt idx="8">
                  <c:v>-8.2447999997384613E-2</c:v>
                </c:pt>
                <c:pt idx="11">
                  <c:v>-7.9701199996634386E-2</c:v>
                </c:pt>
                <c:pt idx="12">
                  <c:v>-6.2962399999378249E-2</c:v>
                </c:pt>
                <c:pt idx="13">
                  <c:v>-8.3110999996279133E-2</c:v>
                </c:pt>
                <c:pt idx="14">
                  <c:v>-9.9456399999326095E-2</c:v>
                </c:pt>
                <c:pt idx="15">
                  <c:v>-8.7805799998022849E-2</c:v>
                </c:pt>
                <c:pt idx="16">
                  <c:v>-0.10095439999713562</c:v>
                </c:pt>
                <c:pt idx="17">
                  <c:v>-8.4400199997617165E-2</c:v>
                </c:pt>
                <c:pt idx="18">
                  <c:v>-8.2548799997312017E-2</c:v>
                </c:pt>
                <c:pt idx="19">
                  <c:v>-8.0994599997211481E-2</c:v>
                </c:pt>
                <c:pt idx="20">
                  <c:v>-6.0894199999893317E-2</c:v>
                </c:pt>
                <c:pt idx="21">
                  <c:v>-8.4291799998027273E-2</c:v>
                </c:pt>
                <c:pt idx="6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56-4B0D-A68F-DEB01F719C0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Active!$D$21:$D$987</c:f>
                <c:numCache>
                  <c:formatCode>General</c:formatCode>
                  <c:ptCount val="9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  <c:pt idx="72">
                    <c:v>0</c:v>
                  </c:pt>
                  <c:pt idx="76">
                    <c:v>0</c:v>
                  </c:pt>
                  <c:pt idx="87">
                    <c:v>0</c:v>
                  </c:pt>
                  <c:pt idx="88">
                    <c:v>0</c:v>
                  </c:pt>
                  <c:pt idx="91">
                    <c:v>5.0000000000000001E-3</c:v>
                  </c:pt>
                  <c:pt idx="92">
                    <c:v>6.0000000000000001E-3</c:v>
                  </c:pt>
                  <c:pt idx="93">
                    <c:v>2E-3</c:v>
                  </c:pt>
                  <c:pt idx="94">
                    <c:v>4.0000000000000001E-3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2.9999999999999997E-4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0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4.0000000000000002E-4</c:v>
                  </c:pt>
                  <c:pt idx="113">
                    <c:v>4.0000000000000002E-4</c:v>
                  </c:pt>
                  <c:pt idx="114">
                    <c:v>4.0000000000000002E-4</c:v>
                  </c:pt>
                  <c:pt idx="115">
                    <c:v>2.0000000000000001E-4</c:v>
                  </c:pt>
                  <c:pt idx="116">
                    <c:v>0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2.9999999999999997E-4</c:v>
                  </c:pt>
                  <c:pt idx="120">
                    <c:v>1E-4</c:v>
                  </c:pt>
                  <c:pt idx="121">
                    <c:v>1E-4</c:v>
                  </c:pt>
                  <c:pt idx="122">
                    <c:v>1E-4</c:v>
                  </c:pt>
                  <c:pt idx="123">
                    <c:v>2.0000000000000001E-4</c:v>
                  </c:pt>
                  <c:pt idx="124">
                    <c:v>2.9999999999999997E-4</c:v>
                  </c:pt>
                  <c:pt idx="125">
                    <c:v>1E-4</c:v>
                  </c:pt>
                  <c:pt idx="126">
                    <c:v>1E-4</c:v>
                  </c:pt>
                  <c:pt idx="127">
                    <c:v>2.9999999999999997E-4</c:v>
                  </c:pt>
                  <c:pt idx="128">
                    <c:v>1.66E-3</c:v>
                  </c:pt>
                  <c:pt idx="129">
                    <c:v>2.9999999999999997E-4</c:v>
                  </c:pt>
                  <c:pt idx="130">
                    <c:v>2.9999999999999997E-4</c:v>
                  </c:pt>
                  <c:pt idx="131">
                    <c:v>1.6379999999999999E-3</c:v>
                  </c:pt>
                  <c:pt idx="132">
                    <c:v>2.6459999999999999E-3</c:v>
                  </c:pt>
                  <c:pt idx="133">
                    <c:v>1.5889999999999999E-3</c:v>
                  </c:pt>
                  <c:pt idx="134">
                    <c:v>1E-4</c:v>
                  </c:pt>
                  <c:pt idx="135">
                    <c:v>5.9999999999999995E-4</c:v>
                  </c:pt>
                  <c:pt idx="136">
                    <c:v>2.0000000000000001E-4</c:v>
                  </c:pt>
                </c:numCache>
              </c:numRef>
            </c:plus>
            <c:minus>
              <c:numRef>
                <c:f>Active!$D$21:$D$987</c:f>
                <c:numCache>
                  <c:formatCode>General</c:formatCode>
                  <c:ptCount val="9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  <c:pt idx="72">
                    <c:v>0</c:v>
                  </c:pt>
                  <c:pt idx="76">
                    <c:v>0</c:v>
                  </c:pt>
                  <c:pt idx="87">
                    <c:v>0</c:v>
                  </c:pt>
                  <c:pt idx="88">
                    <c:v>0</c:v>
                  </c:pt>
                  <c:pt idx="91">
                    <c:v>5.0000000000000001E-3</c:v>
                  </c:pt>
                  <c:pt idx="92">
                    <c:v>6.0000000000000001E-3</c:v>
                  </c:pt>
                  <c:pt idx="93">
                    <c:v>2E-3</c:v>
                  </c:pt>
                  <c:pt idx="94">
                    <c:v>4.0000000000000001E-3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2.9999999999999997E-4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0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4.0000000000000002E-4</c:v>
                  </c:pt>
                  <c:pt idx="113">
                    <c:v>4.0000000000000002E-4</c:v>
                  </c:pt>
                  <c:pt idx="114">
                    <c:v>4.0000000000000002E-4</c:v>
                  </c:pt>
                  <c:pt idx="115">
                    <c:v>2.0000000000000001E-4</c:v>
                  </c:pt>
                  <c:pt idx="116">
                    <c:v>0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2.9999999999999997E-4</c:v>
                  </c:pt>
                  <c:pt idx="120">
                    <c:v>1E-4</c:v>
                  </c:pt>
                  <c:pt idx="121">
                    <c:v>1E-4</c:v>
                  </c:pt>
                  <c:pt idx="122">
                    <c:v>1E-4</c:v>
                  </c:pt>
                  <c:pt idx="123">
                    <c:v>2.0000000000000001E-4</c:v>
                  </c:pt>
                  <c:pt idx="124">
                    <c:v>2.9999999999999997E-4</c:v>
                  </c:pt>
                  <c:pt idx="125">
                    <c:v>1E-4</c:v>
                  </c:pt>
                  <c:pt idx="126">
                    <c:v>1E-4</c:v>
                  </c:pt>
                  <c:pt idx="127">
                    <c:v>2.9999999999999997E-4</c:v>
                  </c:pt>
                  <c:pt idx="128">
                    <c:v>1.66E-3</c:v>
                  </c:pt>
                  <c:pt idx="129">
                    <c:v>2.9999999999999997E-4</c:v>
                  </c:pt>
                  <c:pt idx="130">
                    <c:v>2.9999999999999997E-4</c:v>
                  </c:pt>
                  <c:pt idx="131">
                    <c:v>1.6379999999999999E-3</c:v>
                  </c:pt>
                  <c:pt idx="132">
                    <c:v>2.6459999999999999E-3</c:v>
                  </c:pt>
                  <c:pt idx="133">
                    <c:v>1.5889999999999999E-3</c:v>
                  </c:pt>
                  <c:pt idx="134">
                    <c:v>1E-4</c:v>
                  </c:pt>
                  <c:pt idx="135">
                    <c:v>5.9999999999999995E-4</c:v>
                  </c:pt>
                  <c:pt idx="13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Active!$I$21:$I$987</c:f>
              <c:numCache>
                <c:formatCode>General</c:formatCode>
                <c:ptCount val="967"/>
                <c:pt idx="10">
                  <c:v>-1.0644799996953225E-2</c:v>
                </c:pt>
                <c:pt idx="22">
                  <c:v>-6.7589799997222144E-2</c:v>
                </c:pt>
                <c:pt idx="23">
                  <c:v>-4.3293199996696785E-2</c:v>
                </c:pt>
                <c:pt idx="24">
                  <c:v>-3.1738999998196959E-2</c:v>
                </c:pt>
                <c:pt idx="25">
                  <c:v>-4.5887599997513462E-2</c:v>
                </c:pt>
                <c:pt idx="26">
                  <c:v>-3.4045000000332948E-2</c:v>
                </c:pt>
                <c:pt idx="27">
                  <c:v>1.8640000052982941E-4</c:v>
                </c:pt>
                <c:pt idx="28">
                  <c:v>2.0941800001310185E-2</c:v>
                </c:pt>
                <c:pt idx="29">
                  <c:v>7.3474000018904917E-3</c:v>
                </c:pt>
                <c:pt idx="30">
                  <c:v>2.3834000021452084E-3</c:v>
                </c:pt>
                <c:pt idx="31">
                  <c:v>1.2428000045474619E-3</c:v>
                </c:pt>
                <c:pt idx="32">
                  <c:v>-4.2029999967780896E-3</c:v>
                </c:pt>
                <c:pt idx="33">
                  <c:v>1.149979999900097E-2</c:v>
                </c:pt>
                <c:pt idx="34">
                  <c:v>-7.1949999983189628E-3</c:v>
                </c:pt>
                <c:pt idx="35">
                  <c:v>-4.018399995402433E-3</c:v>
                </c:pt>
                <c:pt idx="36">
                  <c:v>-1.7614000025787391E-3</c:v>
                </c:pt>
                <c:pt idx="37">
                  <c:v>3.6924000014550984E-3</c:v>
                </c:pt>
                <c:pt idx="38">
                  <c:v>-2.901999992900528E-3</c:v>
                </c:pt>
                <c:pt idx="39">
                  <c:v>-2.448200000799261E-3</c:v>
                </c:pt>
                <c:pt idx="40">
                  <c:v>-8.9399999706074595E-4</c:v>
                </c:pt>
                <c:pt idx="41">
                  <c:v>-4.4042000008630566E-3</c:v>
                </c:pt>
                <c:pt idx="42">
                  <c:v>-1.4962599998398218E-2</c:v>
                </c:pt>
                <c:pt idx="43">
                  <c:v>2.1458000046550296E-3</c:v>
                </c:pt>
                <c:pt idx="44">
                  <c:v>3.9972000085981563E-3</c:v>
                </c:pt>
                <c:pt idx="45">
                  <c:v>-1.4548999999533407E-2</c:v>
                </c:pt>
                <c:pt idx="46">
                  <c:v>5.7078000027104281E-3</c:v>
                </c:pt>
                <c:pt idx="47">
                  <c:v>-6.5011999977286905E-3</c:v>
                </c:pt>
                <c:pt idx="48">
                  <c:v>-3.0955999973230064E-3</c:v>
                </c:pt>
                <c:pt idx="49">
                  <c:v>-5.059600000095088E-3</c:v>
                </c:pt>
                <c:pt idx="50">
                  <c:v>-3.2001999934436753E-3</c:v>
                </c:pt>
                <c:pt idx="51">
                  <c:v>-6.4973999978974462E-3</c:v>
                </c:pt>
                <c:pt idx="52">
                  <c:v>-1.6380000015487894E-3</c:v>
                </c:pt>
                <c:pt idx="53">
                  <c:v>1.2494000038714148E-3</c:v>
                </c:pt>
                <c:pt idx="54">
                  <c:v>1.6028000027290545E-3</c:v>
                </c:pt>
                <c:pt idx="55">
                  <c:v>-1.7425999976694584E-3</c:v>
                </c:pt>
                <c:pt idx="56">
                  <c:v>5.1088000036543235E-3</c:v>
                </c:pt>
                <c:pt idx="57">
                  <c:v>1.8115999992005527E-3</c:v>
                </c:pt>
                <c:pt idx="58">
                  <c:v>-1.5031800001452211E-2</c:v>
                </c:pt>
                <c:pt idx="59">
                  <c:v>-5.2930000019841827E-3</c:v>
                </c:pt>
                <c:pt idx="60">
                  <c:v>5.5840000277385116E-4</c:v>
                </c:pt>
                <c:pt idx="61">
                  <c:v>2.4409799996647052E-2</c:v>
                </c:pt>
                <c:pt idx="63">
                  <c:v>6.0000000012223609E-3</c:v>
                </c:pt>
                <c:pt idx="64">
                  <c:v>-5.9839999958057888E-3</c:v>
                </c:pt>
                <c:pt idx="65">
                  <c:v>-4.2811999956029467E-3</c:v>
                </c:pt>
                <c:pt idx="66">
                  <c:v>-1.1045999999623746E-3</c:v>
                </c:pt>
                <c:pt idx="67">
                  <c:v>-1.039380000293022E-2</c:v>
                </c:pt>
                <c:pt idx="68">
                  <c:v>-1.3937999974587001E-3</c:v>
                </c:pt>
                <c:pt idx="69">
                  <c:v>-6.5423999985796399E-3</c:v>
                </c:pt>
                <c:pt idx="70">
                  <c:v>-1.5423999939230271E-3</c:v>
                </c:pt>
                <c:pt idx="71">
                  <c:v>-8.8395999991917051E-3</c:v>
                </c:pt>
                <c:pt idx="72">
                  <c:v>1.4116199999989476E-2</c:v>
                </c:pt>
                <c:pt idx="73">
                  <c:v>-6.4700000075390562E-4</c:v>
                </c:pt>
                <c:pt idx="74">
                  <c:v>-1.308479999715928E-2</c:v>
                </c:pt>
                <c:pt idx="75">
                  <c:v>4.9152000065078028E-3</c:v>
                </c:pt>
                <c:pt idx="76">
                  <c:v>2.1702199999708682E-2</c:v>
                </c:pt>
                <c:pt idx="77">
                  <c:v>7.6057999976910651E-3</c:v>
                </c:pt>
                <c:pt idx="78">
                  <c:v>5.3568000075756572E-3</c:v>
                </c:pt>
                <c:pt idx="79">
                  <c:v>-2.133799999137409E-2</c:v>
                </c:pt>
                <c:pt idx="80">
                  <c:v>-8.3379999923636205E-3</c:v>
                </c:pt>
                <c:pt idx="81">
                  <c:v>-6.888399992021732E-3</c:v>
                </c:pt>
                <c:pt idx="82">
                  <c:v>-3.4185600001364946E-2</c:v>
                </c:pt>
                <c:pt idx="83">
                  <c:v>-4.3341999989934266E-3</c:v>
                </c:pt>
                <c:pt idx="84">
                  <c:v>2.8182000023662113E-3</c:v>
                </c:pt>
                <c:pt idx="85">
                  <c:v>1.1311800000839867E-2</c:v>
                </c:pt>
                <c:pt idx="86">
                  <c:v>-3.9853999987826683E-3</c:v>
                </c:pt>
                <c:pt idx="87">
                  <c:v>1.4725400003953837E-2</c:v>
                </c:pt>
                <c:pt idx="88">
                  <c:v>2.9106800000590738E-2</c:v>
                </c:pt>
                <c:pt idx="89">
                  <c:v>-1.0819999952218495E-3</c:v>
                </c:pt>
                <c:pt idx="90">
                  <c:v>4.9138000031234697E-3</c:v>
                </c:pt>
                <c:pt idx="91">
                  <c:v>1.0668599999917205E-2</c:v>
                </c:pt>
                <c:pt idx="92">
                  <c:v>2.5122000006376766E-2</c:v>
                </c:pt>
                <c:pt idx="93">
                  <c:v>2.5478800002019852E-2</c:v>
                </c:pt>
                <c:pt idx="94">
                  <c:v>3.2779799999843817E-2</c:v>
                </c:pt>
                <c:pt idx="95">
                  <c:v>4.2133200004172977E-2</c:v>
                </c:pt>
                <c:pt idx="96">
                  <c:v>4.4040400003723335E-2</c:v>
                </c:pt>
                <c:pt idx="97">
                  <c:v>4.1775200006668456E-2</c:v>
                </c:pt>
                <c:pt idx="98">
                  <c:v>4.1388199999346398E-2</c:v>
                </c:pt>
                <c:pt idx="99">
                  <c:v>4.2044000001624227E-2</c:v>
                </c:pt>
                <c:pt idx="100">
                  <c:v>4.3975600005069282E-2</c:v>
                </c:pt>
                <c:pt idx="101">
                  <c:v>4.3178400002943818E-2</c:v>
                </c:pt>
                <c:pt idx="103">
                  <c:v>4.3386400007875636E-2</c:v>
                </c:pt>
                <c:pt idx="104">
                  <c:v>4.8533600005612243E-2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56-4B0D-A68F-DEB01F719C0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Active!$J$21:$J$987</c:f>
              <c:numCache>
                <c:formatCode>General</c:formatCode>
                <c:ptCount val="967"/>
                <c:pt idx="102">
                  <c:v>4.4635800004471093E-2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56-4B0D-A68F-DEB01F719C0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Active!$K$21:$K$987</c:f>
              <c:numCache>
                <c:formatCode>General</c:formatCode>
                <c:ptCount val="967"/>
                <c:pt idx="105">
                  <c:v>4.9530600001162384E-2</c:v>
                </c:pt>
                <c:pt idx="106">
                  <c:v>4.8588400000880938E-2</c:v>
                </c:pt>
                <c:pt idx="107">
                  <c:v>4.9640800003544427E-2</c:v>
                </c:pt>
                <c:pt idx="108">
                  <c:v>5.8335200003057253E-2</c:v>
                </c:pt>
                <c:pt idx="109">
                  <c:v>5.8337199996458367E-2</c:v>
                </c:pt>
                <c:pt idx="110">
                  <c:v>5.97946000052616E-2</c:v>
                </c:pt>
                <c:pt idx="111">
                  <c:v>5.9046000009402633E-2</c:v>
                </c:pt>
                <c:pt idx="112">
                  <c:v>6.0047600003599655E-2</c:v>
                </c:pt>
                <c:pt idx="113">
                  <c:v>6.2989199999719858E-2</c:v>
                </c:pt>
                <c:pt idx="114">
                  <c:v>5.9844200004590675E-2</c:v>
                </c:pt>
                <c:pt idx="115">
                  <c:v>6.849020000663586E-2</c:v>
                </c:pt>
                <c:pt idx="116">
                  <c:v>7.539300000644289E-2</c:v>
                </c:pt>
                <c:pt idx="117">
                  <c:v>7.3051600003964268E-2</c:v>
                </c:pt>
                <c:pt idx="118">
                  <c:v>7.3051600003964268E-2</c:v>
                </c:pt>
                <c:pt idx="119">
                  <c:v>8.0102200001419988E-2</c:v>
                </c:pt>
                <c:pt idx="120">
                  <c:v>8.6301399998774286E-2</c:v>
                </c:pt>
                <c:pt idx="121">
                  <c:v>9.0951000005588867E-2</c:v>
                </c:pt>
                <c:pt idx="122">
                  <c:v>9.3951999995624647E-2</c:v>
                </c:pt>
                <c:pt idx="123">
                  <c:v>9.5250999998825137E-2</c:v>
                </c:pt>
                <c:pt idx="124">
                  <c:v>9.4312000001082197E-2</c:v>
                </c:pt>
                <c:pt idx="125">
                  <c:v>0.10045360000367509</c:v>
                </c:pt>
                <c:pt idx="126">
                  <c:v>0.10025719999975991</c:v>
                </c:pt>
                <c:pt idx="127">
                  <c:v>0.10300679999636486</c:v>
                </c:pt>
                <c:pt idx="128">
                  <c:v>0.10336979979911121</c:v>
                </c:pt>
                <c:pt idx="129">
                  <c:v>0.10360420000506565</c:v>
                </c:pt>
                <c:pt idx="130">
                  <c:v>0.10471300000790507</c:v>
                </c:pt>
                <c:pt idx="134">
                  <c:v>0.10690800000156742</c:v>
                </c:pt>
                <c:pt idx="135">
                  <c:v>0.10856219999550376</c:v>
                </c:pt>
                <c:pt idx="136">
                  <c:v>0.10846540000784444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56-4B0D-A68F-DEB01F719C0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Active!$L$21:$L$987</c:f>
              <c:numCache>
                <c:formatCode>General</c:formatCode>
                <c:ptCount val="967"/>
                <c:pt idx="131">
                  <c:v>0.10704138013534248</c:v>
                </c:pt>
                <c:pt idx="132">
                  <c:v>0.1056224413914606</c:v>
                </c:pt>
                <c:pt idx="133">
                  <c:v>0.10680394026712747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D56-4B0D-A68F-DEB01F719C0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Active!$M$21:$M$987</c:f>
              <c:numCache>
                <c:formatCode>General</c:formatCode>
                <c:ptCount val="96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D56-4B0D-A68F-DEB01F719C0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Active!$N$21:$N$987</c:f>
              <c:numCache>
                <c:formatCode>General</c:formatCode>
                <c:ptCount val="96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D56-4B0D-A68F-DEB01F719C0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Active!$O$21:$O$987</c:f>
              <c:numCache>
                <c:formatCode>General</c:formatCode>
                <c:ptCount val="967"/>
                <c:pt idx="87">
                  <c:v>-1.0123664398419482E-3</c:v>
                </c:pt>
                <c:pt idx="88">
                  <c:v>9.6535260967877887E-4</c:v>
                </c:pt>
                <c:pt idx="89">
                  <c:v>1.6707810604632417E-3</c:v>
                </c:pt>
                <c:pt idx="90">
                  <c:v>4.5554795467068476E-3</c:v>
                </c:pt>
                <c:pt idx="91">
                  <c:v>8.0070401809022584E-3</c:v>
                </c:pt>
                <c:pt idx="92">
                  <c:v>1.4519656414037387E-2</c:v>
                </c:pt>
                <c:pt idx="93">
                  <c:v>2.4395654725019866E-2</c:v>
                </c:pt>
                <c:pt idx="94">
                  <c:v>2.7607873563413404E-2</c:v>
                </c:pt>
                <c:pt idx="95">
                  <c:v>2.7822021485972973E-2</c:v>
                </c:pt>
                <c:pt idx="96">
                  <c:v>3.4573979514909974E-2</c:v>
                </c:pt>
                <c:pt idx="97">
                  <c:v>3.6765846486990272E-2</c:v>
                </c:pt>
                <c:pt idx="98">
                  <c:v>4.0733881522652879E-2</c:v>
                </c:pt>
                <c:pt idx="99">
                  <c:v>4.1099192684666261E-2</c:v>
                </c:pt>
                <c:pt idx="100">
                  <c:v>4.308950867080813E-2</c:v>
                </c:pt>
                <c:pt idx="101">
                  <c:v>4.3265865783504248E-2</c:v>
                </c:pt>
                <c:pt idx="102">
                  <c:v>4.3731952438486849E-2</c:v>
                </c:pt>
                <c:pt idx="103">
                  <c:v>4.3769743248350299E-2</c:v>
                </c:pt>
                <c:pt idx="104">
                  <c:v>4.6742620290941964E-2</c:v>
                </c:pt>
                <c:pt idx="105">
                  <c:v>4.9702900396912469E-2</c:v>
                </c:pt>
                <c:pt idx="106">
                  <c:v>5.0194180925137374E-2</c:v>
                </c:pt>
                <c:pt idx="107">
                  <c:v>5.3494578319878958E-2</c:v>
                </c:pt>
                <c:pt idx="108">
                  <c:v>5.9440332405062288E-2</c:v>
                </c:pt>
                <c:pt idx="109">
                  <c:v>5.9566301771273811E-2</c:v>
                </c:pt>
                <c:pt idx="110">
                  <c:v>6.0032388426256397E-2</c:v>
                </c:pt>
                <c:pt idx="111">
                  <c:v>6.0120566982604456E-2</c:v>
                </c:pt>
                <c:pt idx="112">
                  <c:v>6.0221342475573661E-2</c:v>
                </c:pt>
                <c:pt idx="113">
                  <c:v>6.2841505292773103E-2</c:v>
                </c:pt>
                <c:pt idx="114">
                  <c:v>6.3156428708301876E-2</c:v>
                </c:pt>
                <c:pt idx="115">
                  <c:v>6.6053724131166627E-2</c:v>
                </c:pt>
                <c:pt idx="116">
                  <c:v>7.2528549554438312E-2</c:v>
                </c:pt>
                <c:pt idx="117">
                  <c:v>7.3070217829147813E-2</c:v>
                </c:pt>
                <c:pt idx="118">
                  <c:v>7.3070217829147813E-2</c:v>
                </c:pt>
                <c:pt idx="119">
                  <c:v>7.9406476949586829E-2</c:v>
                </c:pt>
                <c:pt idx="120">
                  <c:v>8.5654557513677787E-2</c:v>
                </c:pt>
                <c:pt idx="121">
                  <c:v>8.8778597795723266E-2</c:v>
                </c:pt>
                <c:pt idx="122">
                  <c:v>9.1990816634116804E-2</c:v>
                </c:pt>
                <c:pt idx="123">
                  <c:v>9.5077066106298819E-2</c:v>
                </c:pt>
                <c:pt idx="124">
                  <c:v>9.5769897620462133E-2</c:v>
                </c:pt>
                <c:pt idx="125">
                  <c:v>9.8390060437661561E-2</c:v>
                </c:pt>
                <c:pt idx="126">
                  <c:v>9.8616805296842289E-2</c:v>
                </c:pt>
                <c:pt idx="127">
                  <c:v>0.10174084557888775</c:v>
                </c:pt>
                <c:pt idx="128">
                  <c:v>0.10255964645926259</c:v>
                </c:pt>
                <c:pt idx="129">
                  <c:v>0.10472631955810059</c:v>
                </c:pt>
                <c:pt idx="130">
                  <c:v>0.10528058476943124</c:v>
                </c:pt>
                <c:pt idx="131">
                  <c:v>0.10788815065000952</c:v>
                </c:pt>
                <c:pt idx="132">
                  <c:v>0.10797632920635757</c:v>
                </c:pt>
                <c:pt idx="133">
                  <c:v>0.10810229857256907</c:v>
                </c:pt>
                <c:pt idx="134">
                  <c:v>0.10811489550919025</c:v>
                </c:pt>
                <c:pt idx="135">
                  <c:v>0.10837943117823441</c:v>
                </c:pt>
                <c:pt idx="136">
                  <c:v>0.10858098216417282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D56-4B0D-A68F-DEB01F719C07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Active!$U$21:$U$987</c:f>
              <c:numCache>
                <c:formatCode>General</c:formatCode>
                <c:ptCount val="967"/>
                <c:pt idx="9">
                  <c:v>0.341102200000023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D56-4B0D-A68F-DEB01F719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4856"/>
        <c:axId val="1"/>
      </c:scatterChart>
      <c:valAx>
        <c:axId val="665984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27423185005106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155145929339478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59848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972382484447508"/>
          <c:y val="0.92000129214617399"/>
          <c:w val="0.73886441614153076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TY Cap - O-C Diagr.</a:t>
            </a:r>
          </a:p>
        </c:rich>
      </c:tx>
      <c:layout>
        <c:manualLayout>
          <c:xMode val="edge"/>
          <c:yMode val="edge"/>
          <c:x val="0.38343590486771972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6942623165667"/>
          <c:y val="0.14723926380368099"/>
          <c:w val="0.81595153130956077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Active!$H$21:$H$987</c:f>
              <c:numCache>
                <c:formatCode>General</c:formatCode>
                <c:ptCount val="967"/>
                <c:pt idx="0">
                  <c:v>-9.3410999998013722E-2</c:v>
                </c:pt>
                <c:pt idx="1">
                  <c:v>-9.8093999997217907E-2</c:v>
                </c:pt>
                <c:pt idx="2">
                  <c:v>-9.8307399999612244E-2</c:v>
                </c:pt>
                <c:pt idx="3">
                  <c:v>-8.8455999997677281E-2</c:v>
                </c:pt>
                <c:pt idx="4">
                  <c:v>-8.2604600000195205E-2</c:v>
                </c:pt>
                <c:pt idx="5">
                  <c:v>-7.8002199999900768E-2</c:v>
                </c:pt>
                <c:pt idx="6">
                  <c:v>-8.6901799997576745E-2</c:v>
                </c:pt>
                <c:pt idx="7">
                  <c:v>-6.1050399999658111E-2</c:v>
                </c:pt>
                <c:pt idx="8">
                  <c:v>-8.2447999997384613E-2</c:v>
                </c:pt>
                <c:pt idx="11">
                  <c:v>-7.9701199996634386E-2</c:v>
                </c:pt>
                <c:pt idx="12">
                  <c:v>-6.2962399999378249E-2</c:v>
                </c:pt>
                <c:pt idx="13">
                  <c:v>-8.3110999996279133E-2</c:v>
                </c:pt>
                <c:pt idx="14">
                  <c:v>-9.9456399999326095E-2</c:v>
                </c:pt>
                <c:pt idx="15">
                  <c:v>-8.7805799998022849E-2</c:v>
                </c:pt>
                <c:pt idx="16">
                  <c:v>-0.10095439999713562</c:v>
                </c:pt>
                <c:pt idx="17">
                  <c:v>-8.4400199997617165E-2</c:v>
                </c:pt>
                <c:pt idx="18">
                  <c:v>-8.2548799997312017E-2</c:v>
                </c:pt>
                <c:pt idx="19">
                  <c:v>-8.0994599997211481E-2</c:v>
                </c:pt>
                <c:pt idx="20">
                  <c:v>-6.0894199999893317E-2</c:v>
                </c:pt>
                <c:pt idx="21">
                  <c:v>-8.4291799998027273E-2</c:v>
                </c:pt>
                <c:pt idx="6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76-4672-AA7F-3DDF44ADC98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Active!$D$21:$D$987</c:f>
                <c:numCache>
                  <c:formatCode>General</c:formatCode>
                  <c:ptCount val="9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  <c:pt idx="72">
                    <c:v>0</c:v>
                  </c:pt>
                  <c:pt idx="76">
                    <c:v>0</c:v>
                  </c:pt>
                  <c:pt idx="87">
                    <c:v>0</c:v>
                  </c:pt>
                  <c:pt idx="88">
                    <c:v>0</c:v>
                  </c:pt>
                  <c:pt idx="91">
                    <c:v>5.0000000000000001E-3</c:v>
                  </c:pt>
                  <c:pt idx="92">
                    <c:v>6.0000000000000001E-3</c:v>
                  </c:pt>
                  <c:pt idx="93">
                    <c:v>2E-3</c:v>
                  </c:pt>
                  <c:pt idx="94">
                    <c:v>4.0000000000000001E-3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2.9999999999999997E-4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0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4.0000000000000002E-4</c:v>
                  </c:pt>
                  <c:pt idx="113">
                    <c:v>4.0000000000000002E-4</c:v>
                  </c:pt>
                  <c:pt idx="114">
                    <c:v>4.0000000000000002E-4</c:v>
                  </c:pt>
                  <c:pt idx="115">
                    <c:v>2.0000000000000001E-4</c:v>
                  </c:pt>
                  <c:pt idx="116">
                    <c:v>0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2.9999999999999997E-4</c:v>
                  </c:pt>
                  <c:pt idx="120">
                    <c:v>1E-4</c:v>
                  </c:pt>
                  <c:pt idx="121">
                    <c:v>1E-4</c:v>
                  </c:pt>
                  <c:pt idx="122">
                    <c:v>1E-4</c:v>
                  </c:pt>
                  <c:pt idx="123">
                    <c:v>2.0000000000000001E-4</c:v>
                  </c:pt>
                  <c:pt idx="124">
                    <c:v>2.9999999999999997E-4</c:v>
                  </c:pt>
                  <c:pt idx="125">
                    <c:v>1E-4</c:v>
                  </c:pt>
                  <c:pt idx="126">
                    <c:v>1E-4</c:v>
                  </c:pt>
                  <c:pt idx="127">
                    <c:v>2.9999999999999997E-4</c:v>
                  </c:pt>
                  <c:pt idx="128">
                    <c:v>1.66E-3</c:v>
                  </c:pt>
                  <c:pt idx="129">
                    <c:v>2.9999999999999997E-4</c:v>
                  </c:pt>
                  <c:pt idx="130">
                    <c:v>2.9999999999999997E-4</c:v>
                  </c:pt>
                  <c:pt idx="131">
                    <c:v>1.6379999999999999E-3</c:v>
                  </c:pt>
                  <c:pt idx="132">
                    <c:v>2.6459999999999999E-3</c:v>
                  </c:pt>
                  <c:pt idx="133">
                    <c:v>1.5889999999999999E-3</c:v>
                  </c:pt>
                  <c:pt idx="134">
                    <c:v>1E-4</c:v>
                  </c:pt>
                  <c:pt idx="135">
                    <c:v>5.9999999999999995E-4</c:v>
                  </c:pt>
                  <c:pt idx="136">
                    <c:v>2.0000000000000001E-4</c:v>
                  </c:pt>
                </c:numCache>
              </c:numRef>
            </c:plus>
            <c:minus>
              <c:numRef>
                <c:f>Active!$D$21:$D$987</c:f>
                <c:numCache>
                  <c:formatCode>General</c:formatCode>
                  <c:ptCount val="96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  <c:pt idx="72">
                    <c:v>0</c:v>
                  </c:pt>
                  <c:pt idx="76">
                    <c:v>0</c:v>
                  </c:pt>
                  <c:pt idx="87">
                    <c:v>0</c:v>
                  </c:pt>
                  <c:pt idx="88">
                    <c:v>0</c:v>
                  </c:pt>
                  <c:pt idx="91">
                    <c:v>5.0000000000000001E-3</c:v>
                  </c:pt>
                  <c:pt idx="92">
                    <c:v>6.0000000000000001E-3</c:v>
                  </c:pt>
                  <c:pt idx="93">
                    <c:v>2E-3</c:v>
                  </c:pt>
                  <c:pt idx="94">
                    <c:v>4.0000000000000001E-3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2.9999999999999997E-4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1E-4</c:v>
                  </c:pt>
                  <c:pt idx="109">
                    <c:v>0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4.0000000000000002E-4</c:v>
                  </c:pt>
                  <c:pt idx="113">
                    <c:v>4.0000000000000002E-4</c:v>
                  </c:pt>
                  <c:pt idx="114">
                    <c:v>4.0000000000000002E-4</c:v>
                  </c:pt>
                  <c:pt idx="115">
                    <c:v>2.0000000000000001E-4</c:v>
                  </c:pt>
                  <c:pt idx="116">
                    <c:v>0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2.9999999999999997E-4</c:v>
                  </c:pt>
                  <c:pt idx="120">
                    <c:v>1E-4</c:v>
                  </c:pt>
                  <c:pt idx="121">
                    <c:v>1E-4</c:v>
                  </c:pt>
                  <c:pt idx="122">
                    <c:v>1E-4</c:v>
                  </c:pt>
                  <c:pt idx="123">
                    <c:v>2.0000000000000001E-4</c:v>
                  </c:pt>
                  <c:pt idx="124">
                    <c:v>2.9999999999999997E-4</c:v>
                  </c:pt>
                  <c:pt idx="125">
                    <c:v>1E-4</c:v>
                  </c:pt>
                  <c:pt idx="126">
                    <c:v>1E-4</c:v>
                  </c:pt>
                  <c:pt idx="127">
                    <c:v>2.9999999999999997E-4</c:v>
                  </c:pt>
                  <c:pt idx="128">
                    <c:v>1.66E-3</c:v>
                  </c:pt>
                  <c:pt idx="129">
                    <c:v>2.9999999999999997E-4</c:v>
                  </c:pt>
                  <c:pt idx="130">
                    <c:v>2.9999999999999997E-4</c:v>
                  </c:pt>
                  <c:pt idx="131">
                    <c:v>1.6379999999999999E-3</c:v>
                  </c:pt>
                  <c:pt idx="132">
                    <c:v>2.6459999999999999E-3</c:v>
                  </c:pt>
                  <c:pt idx="133">
                    <c:v>1.5889999999999999E-3</c:v>
                  </c:pt>
                  <c:pt idx="134">
                    <c:v>1E-4</c:v>
                  </c:pt>
                  <c:pt idx="135">
                    <c:v>5.9999999999999995E-4</c:v>
                  </c:pt>
                  <c:pt idx="13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Active!$I$21:$I$987</c:f>
              <c:numCache>
                <c:formatCode>General</c:formatCode>
                <c:ptCount val="967"/>
                <c:pt idx="10">
                  <c:v>-1.0644799996953225E-2</c:v>
                </c:pt>
                <c:pt idx="22">
                  <c:v>-6.7589799997222144E-2</c:v>
                </c:pt>
                <c:pt idx="23">
                  <c:v>-4.3293199996696785E-2</c:v>
                </c:pt>
                <c:pt idx="24">
                  <c:v>-3.1738999998196959E-2</c:v>
                </c:pt>
                <c:pt idx="25">
                  <c:v>-4.5887599997513462E-2</c:v>
                </c:pt>
                <c:pt idx="26">
                  <c:v>-3.4045000000332948E-2</c:v>
                </c:pt>
                <c:pt idx="27">
                  <c:v>1.8640000052982941E-4</c:v>
                </c:pt>
                <c:pt idx="28">
                  <c:v>2.0941800001310185E-2</c:v>
                </c:pt>
                <c:pt idx="29">
                  <c:v>7.3474000018904917E-3</c:v>
                </c:pt>
                <c:pt idx="30">
                  <c:v>2.3834000021452084E-3</c:v>
                </c:pt>
                <c:pt idx="31">
                  <c:v>1.2428000045474619E-3</c:v>
                </c:pt>
                <c:pt idx="32">
                  <c:v>-4.2029999967780896E-3</c:v>
                </c:pt>
                <c:pt idx="33">
                  <c:v>1.149979999900097E-2</c:v>
                </c:pt>
                <c:pt idx="34">
                  <c:v>-7.1949999983189628E-3</c:v>
                </c:pt>
                <c:pt idx="35">
                  <c:v>-4.018399995402433E-3</c:v>
                </c:pt>
                <c:pt idx="36">
                  <c:v>-1.7614000025787391E-3</c:v>
                </c:pt>
                <c:pt idx="37">
                  <c:v>3.6924000014550984E-3</c:v>
                </c:pt>
                <c:pt idx="38">
                  <c:v>-2.901999992900528E-3</c:v>
                </c:pt>
                <c:pt idx="39">
                  <c:v>-2.448200000799261E-3</c:v>
                </c:pt>
                <c:pt idx="40">
                  <c:v>-8.9399999706074595E-4</c:v>
                </c:pt>
                <c:pt idx="41">
                  <c:v>-4.4042000008630566E-3</c:v>
                </c:pt>
                <c:pt idx="42">
                  <c:v>-1.4962599998398218E-2</c:v>
                </c:pt>
                <c:pt idx="43">
                  <c:v>2.1458000046550296E-3</c:v>
                </c:pt>
                <c:pt idx="44">
                  <c:v>3.9972000085981563E-3</c:v>
                </c:pt>
                <c:pt idx="45">
                  <c:v>-1.4548999999533407E-2</c:v>
                </c:pt>
                <c:pt idx="46">
                  <c:v>5.7078000027104281E-3</c:v>
                </c:pt>
                <c:pt idx="47">
                  <c:v>-6.5011999977286905E-3</c:v>
                </c:pt>
                <c:pt idx="48">
                  <c:v>-3.0955999973230064E-3</c:v>
                </c:pt>
                <c:pt idx="49">
                  <c:v>-5.059600000095088E-3</c:v>
                </c:pt>
                <c:pt idx="50">
                  <c:v>-3.2001999934436753E-3</c:v>
                </c:pt>
                <c:pt idx="51">
                  <c:v>-6.4973999978974462E-3</c:v>
                </c:pt>
                <c:pt idx="52">
                  <c:v>-1.6380000015487894E-3</c:v>
                </c:pt>
                <c:pt idx="53">
                  <c:v>1.2494000038714148E-3</c:v>
                </c:pt>
                <c:pt idx="54">
                  <c:v>1.6028000027290545E-3</c:v>
                </c:pt>
                <c:pt idx="55">
                  <c:v>-1.7425999976694584E-3</c:v>
                </c:pt>
                <c:pt idx="56">
                  <c:v>5.1088000036543235E-3</c:v>
                </c:pt>
                <c:pt idx="57">
                  <c:v>1.8115999992005527E-3</c:v>
                </c:pt>
                <c:pt idx="58">
                  <c:v>-1.5031800001452211E-2</c:v>
                </c:pt>
                <c:pt idx="59">
                  <c:v>-5.2930000019841827E-3</c:v>
                </c:pt>
                <c:pt idx="60">
                  <c:v>5.5840000277385116E-4</c:v>
                </c:pt>
                <c:pt idx="61">
                  <c:v>2.4409799996647052E-2</c:v>
                </c:pt>
                <c:pt idx="63">
                  <c:v>6.0000000012223609E-3</c:v>
                </c:pt>
                <c:pt idx="64">
                  <c:v>-5.9839999958057888E-3</c:v>
                </c:pt>
                <c:pt idx="65">
                  <c:v>-4.2811999956029467E-3</c:v>
                </c:pt>
                <c:pt idx="66">
                  <c:v>-1.1045999999623746E-3</c:v>
                </c:pt>
                <c:pt idx="67">
                  <c:v>-1.039380000293022E-2</c:v>
                </c:pt>
                <c:pt idx="68">
                  <c:v>-1.3937999974587001E-3</c:v>
                </c:pt>
                <c:pt idx="69">
                  <c:v>-6.5423999985796399E-3</c:v>
                </c:pt>
                <c:pt idx="70">
                  <c:v>-1.5423999939230271E-3</c:v>
                </c:pt>
                <c:pt idx="71">
                  <c:v>-8.8395999991917051E-3</c:v>
                </c:pt>
                <c:pt idx="72">
                  <c:v>1.4116199999989476E-2</c:v>
                </c:pt>
                <c:pt idx="73">
                  <c:v>-6.4700000075390562E-4</c:v>
                </c:pt>
                <c:pt idx="74">
                  <c:v>-1.308479999715928E-2</c:v>
                </c:pt>
                <c:pt idx="75">
                  <c:v>4.9152000065078028E-3</c:v>
                </c:pt>
                <c:pt idx="76">
                  <c:v>2.1702199999708682E-2</c:v>
                </c:pt>
                <c:pt idx="77">
                  <c:v>7.6057999976910651E-3</c:v>
                </c:pt>
                <c:pt idx="78">
                  <c:v>5.3568000075756572E-3</c:v>
                </c:pt>
                <c:pt idx="79">
                  <c:v>-2.133799999137409E-2</c:v>
                </c:pt>
                <c:pt idx="80">
                  <c:v>-8.3379999923636205E-3</c:v>
                </c:pt>
                <c:pt idx="81">
                  <c:v>-6.888399992021732E-3</c:v>
                </c:pt>
                <c:pt idx="82">
                  <c:v>-3.4185600001364946E-2</c:v>
                </c:pt>
                <c:pt idx="83">
                  <c:v>-4.3341999989934266E-3</c:v>
                </c:pt>
                <c:pt idx="84">
                  <c:v>2.8182000023662113E-3</c:v>
                </c:pt>
                <c:pt idx="85">
                  <c:v>1.1311800000839867E-2</c:v>
                </c:pt>
                <c:pt idx="86">
                  <c:v>-3.9853999987826683E-3</c:v>
                </c:pt>
                <c:pt idx="87">
                  <c:v>1.4725400003953837E-2</c:v>
                </c:pt>
                <c:pt idx="88">
                  <c:v>2.9106800000590738E-2</c:v>
                </c:pt>
                <c:pt idx="89">
                  <c:v>-1.0819999952218495E-3</c:v>
                </c:pt>
                <c:pt idx="90">
                  <c:v>4.9138000031234697E-3</c:v>
                </c:pt>
                <c:pt idx="91">
                  <c:v>1.0668599999917205E-2</c:v>
                </c:pt>
                <c:pt idx="92">
                  <c:v>2.5122000006376766E-2</c:v>
                </c:pt>
                <c:pt idx="93">
                  <c:v>2.5478800002019852E-2</c:v>
                </c:pt>
                <c:pt idx="94">
                  <c:v>3.2779799999843817E-2</c:v>
                </c:pt>
                <c:pt idx="95">
                  <c:v>4.2133200004172977E-2</c:v>
                </c:pt>
                <c:pt idx="96">
                  <c:v>4.4040400003723335E-2</c:v>
                </c:pt>
                <c:pt idx="97">
                  <c:v>4.1775200006668456E-2</c:v>
                </c:pt>
                <c:pt idx="98">
                  <c:v>4.1388199999346398E-2</c:v>
                </c:pt>
                <c:pt idx="99">
                  <c:v>4.2044000001624227E-2</c:v>
                </c:pt>
                <c:pt idx="100">
                  <c:v>4.3975600005069282E-2</c:v>
                </c:pt>
                <c:pt idx="101">
                  <c:v>4.3178400002943818E-2</c:v>
                </c:pt>
                <c:pt idx="103">
                  <c:v>4.3386400007875636E-2</c:v>
                </c:pt>
                <c:pt idx="104">
                  <c:v>4.8533600005612243E-2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76-4672-AA7F-3DDF44ADC98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Active!$J$21:$J$987</c:f>
              <c:numCache>
                <c:formatCode>General</c:formatCode>
                <c:ptCount val="967"/>
                <c:pt idx="102">
                  <c:v>4.4635800004471093E-2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76-4672-AA7F-3DDF44ADC98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Active!$K$21:$K$987</c:f>
              <c:numCache>
                <c:formatCode>General</c:formatCode>
                <c:ptCount val="967"/>
                <c:pt idx="105">
                  <c:v>4.9530600001162384E-2</c:v>
                </c:pt>
                <c:pt idx="106">
                  <c:v>4.8588400000880938E-2</c:v>
                </c:pt>
                <c:pt idx="107">
                  <c:v>4.9640800003544427E-2</c:v>
                </c:pt>
                <c:pt idx="108">
                  <c:v>5.8335200003057253E-2</c:v>
                </c:pt>
                <c:pt idx="109">
                  <c:v>5.8337199996458367E-2</c:v>
                </c:pt>
                <c:pt idx="110">
                  <c:v>5.97946000052616E-2</c:v>
                </c:pt>
                <c:pt idx="111">
                  <c:v>5.9046000009402633E-2</c:v>
                </c:pt>
                <c:pt idx="112">
                  <c:v>6.0047600003599655E-2</c:v>
                </c:pt>
                <c:pt idx="113">
                  <c:v>6.2989199999719858E-2</c:v>
                </c:pt>
                <c:pt idx="114">
                  <c:v>5.9844200004590675E-2</c:v>
                </c:pt>
                <c:pt idx="115">
                  <c:v>6.849020000663586E-2</c:v>
                </c:pt>
                <c:pt idx="116">
                  <c:v>7.539300000644289E-2</c:v>
                </c:pt>
                <c:pt idx="117">
                  <c:v>7.3051600003964268E-2</c:v>
                </c:pt>
                <c:pt idx="118">
                  <c:v>7.3051600003964268E-2</c:v>
                </c:pt>
                <c:pt idx="119">
                  <c:v>8.0102200001419988E-2</c:v>
                </c:pt>
                <c:pt idx="120">
                  <c:v>8.6301399998774286E-2</c:v>
                </c:pt>
                <c:pt idx="121">
                  <c:v>9.0951000005588867E-2</c:v>
                </c:pt>
                <c:pt idx="122">
                  <c:v>9.3951999995624647E-2</c:v>
                </c:pt>
                <c:pt idx="123">
                  <c:v>9.5250999998825137E-2</c:v>
                </c:pt>
                <c:pt idx="124">
                  <c:v>9.4312000001082197E-2</c:v>
                </c:pt>
                <c:pt idx="125">
                  <c:v>0.10045360000367509</c:v>
                </c:pt>
                <c:pt idx="126">
                  <c:v>0.10025719999975991</c:v>
                </c:pt>
                <c:pt idx="127">
                  <c:v>0.10300679999636486</c:v>
                </c:pt>
                <c:pt idx="128">
                  <c:v>0.10336979979911121</c:v>
                </c:pt>
                <c:pt idx="129">
                  <c:v>0.10360420000506565</c:v>
                </c:pt>
                <c:pt idx="130">
                  <c:v>0.10471300000790507</c:v>
                </c:pt>
                <c:pt idx="134">
                  <c:v>0.10690800000156742</c:v>
                </c:pt>
                <c:pt idx="135">
                  <c:v>0.10856219999550376</c:v>
                </c:pt>
                <c:pt idx="136">
                  <c:v>0.10846540000784444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76-4672-AA7F-3DDF44ADC98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Active!$L$21:$L$987</c:f>
              <c:numCache>
                <c:formatCode>General</c:formatCode>
                <c:ptCount val="967"/>
                <c:pt idx="131">
                  <c:v>0.10704138013534248</c:v>
                </c:pt>
                <c:pt idx="132">
                  <c:v>0.1056224413914606</c:v>
                </c:pt>
                <c:pt idx="133">
                  <c:v>0.10680394026712747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F76-4672-AA7F-3DDF44ADC98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Active!$M$21:$M$987</c:f>
              <c:numCache>
                <c:formatCode>General</c:formatCode>
                <c:ptCount val="96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F76-4672-AA7F-3DDF44ADC98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46">
                    <c:v>0</c:v>
                  </c:pt>
                  <c:pt idx="54">
                    <c:v>0</c:v>
                  </c:pt>
                  <c:pt idx="6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Active!$N$21:$N$987</c:f>
              <c:numCache>
                <c:formatCode>General</c:formatCode>
                <c:ptCount val="96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F76-4672-AA7F-3DDF44ADC98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Active!$O$21:$O$987</c:f>
              <c:numCache>
                <c:formatCode>General</c:formatCode>
                <c:ptCount val="967"/>
                <c:pt idx="87">
                  <c:v>-1.0123664398419482E-3</c:v>
                </c:pt>
                <c:pt idx="88">
                  <c:v>9.6535260967877887E-4</c:v>
                </c:pt>
                <c:pt idx="89">
                  <c:v>1.6707810604632417E-3</c:v>
                </c:pt>
                <c:pt idx="90">
                  <c:v>4.5554795467068476E-3</c:v>
                </c:pt>
                <c:pt idx="91">
                  <c:v>8.0070401809022584E-3</c:v>
                </c:pt>
                <c:pt idx="92">
                  <c:v>1.4519656414037387E-2</c:v>
                </c:pt>
                <c:pt idx="93">
                  <c:v>2.4395654725019866E-2</c:v>
                </c:pt>
                <c:pt idx="94">
                  <c:v>2.7607873563413404E-2</c:v>
                </c:pt>
                <c:pt idx="95">
                  <c:v>2.7822021485972973E-2</c:v>
                </c:pt>
                <c:pt idx="96">
                  <c:v>3.4573979514909974E-2</c:v>
                </c:pt>
                <c:pt idx="97">
                  <c:v>3.6765846486990272E-2</c:v>
                </c:pt>
                <c:pt idx="98">
                  <c:v>4.0733881522652879E-2</c:v>
                </c:pt>
                <c:pt idx="99">
                  <c:v>4.1099192684666261E-2</c:v>
                </c:pt>
                <c:pt idx="100">
                  <c:v>4.308950867080813E-2</c:v>
                </c:pt>
                <c:pt idx="101">
                  <c:v>4.3265865783504248E-2</c:v>
                </c:pt>
                <c:pt idx="102">
                  <c:v>4.3731952438486849E-2</c:v>
                </c:pt>
                <c:pt idx="103">
                  <c:v>4.3769743248350299E-2</c:v>
                </c:pt>
                <c:pt idx="104">
                  <c:v>4.6742620290941964E-2</c:v>
                </c:pt>
                <c:pt idx="105">
                  <c:v>4.9702900396912469E-2</c:v>
                </c:pt>
                <c:pt idx="106">
                  <c:v>5.0194180925137374E-2</c:v>
                </c:pt>
                <c:pt idx="107">
                  <c:v>5.3494578319878958E-2</c:v>
                </c:pt>
                <c:pt idx="108">
                  <c:v>5.9440332405062288E-2</c:v>
                </c:pt>
                <c:pt idx="109">
                  <c:v>5.9566301771273811E-2</c:v>
                </c:pt>
                <c:pt idx="110">
                  <c:v>6.0032388426256397E-2</c:v>
                </c:pt>
                <c:pt idx="111">
                  <c:v>6.0120566982604456E-2</c:v>
                </c:pt>
                <c:pt idx="112">
                  <c:v>6.0221342475573661E-2</c:v>
                </c:pt>
                <c:pt idx="113">
                  <c:v>6.2841505292773103E-2</c:v>
                </c:pt>
                <c:pt idx="114">
                  <c:v>6.3156428708301876E-2</c:v>
                </c:pt>
                <c:pt idx="115">
                  <c:v>6.6053724131166627E-2</c:v>
                </c:pt>
                <c:pt idx="116">
                  <c:v>7.2528549554438312E-2</c:v>
                </c:pt>
                <c:pt idx="117">
                  <c:v>7.3070217829147813E-2</c:v>
                </c:pt>
                <c:pt idx="118">
                  <c:v>7.3070217829147813E-2</c:v>
                </c:pt>
                <c:pt idx="119">
                  <c:v>7.9406476949586829E-2</c:v>
                </c:pt>
                <c:pt idx="120">
                  <c:v>8.5654557513677787E-2</c:v>
                </c:pt>
                <c:pt idx="121">
                  <c:v>8.8778597795723266E-2</c:v>
                </c:pt>
                <c:pt idx="122">
                  <c:v>9.1990816634116804E-2</c:v>
                </c:pt>
                <c:pt idx="123">
                  <c:v>9.5077066106298819E-2</c:v>
                </c:pt>
                <c:pt idx="124">
                  <c:v>9.5769897620462133E-2</c:v>
                </c:pt>
                <c:pt idx="125">
                  <c:v>9.8390060437661561E-2</c:v>
                </c:pt>
                <c:pt idx="126">
                  <c:v>9.8616805296842289E-2</c:v>
                </c:pt>
                <c:pt idx="127">
                  <c:v>0.10174084557888775</c:v>
                </c:pt>
                <c:pt idx="128">
                  <c:v>0.10255964645926259</c:v>
                </c:pt>
                <c:pt idx="129">
                  <c:v>0.10472631955810059</c:v>
                </c:pt>
                <c:pt idx="130">
                  <c:v>0.10528058476943124</c:v>
                </c:pt>
                <c:pt idx="131">
                  <c:v>0.10788815065000952</c:v>
                </c:pt>
                <c:pt idx="132">
                  <c:v>0.10797632920635757</c:v>
                </c:pt>
                <c:pt idx="133">
                  <c:v>0.10810229857256907</c:v>
                </c:pt>
                <c:pt idx="134">
                  <c:v>0.10811489550919025</c:v>
                </c:pt>
                <c:pt idx="135">
                  <c:v>0.10837943117823441</c:v>
                </c:pt>
                <c:pt idx="136">
                  <c:v>0.10858098216417282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F76-4672-AA7F-3DDF44ADC98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Active!$F$21:$F$987</c:f>
              <c:numCache>
                <c:formatCode>General</c:formatCode>
                <c:ptCount val="967"/>
                <c:pt idx="0">
                  <c:v>-13305</c:v>
                </c:pt>
                <c:pt idx="1">
                  <c:v>-12970</c:v>
                </c:pt>
                <c:pt idx="2">
                  <c:v>-12287</c:v>
                </c:pt>
                <c:pt idx="3">
                  <c:v>-12280</c:v>
                </c:pt>
                <c:pt idx="4">
                  <c:v>-12273</c:v>
                </c:pt>
                <c:pt idx="5">
                  <c:v>-12261</c:v>
                </c:pt>
                <c:pt idx="6">
                  <c:v>-12259</c:v>
                </c:pt>
                <c:pt idx="7">
                  <c:v>-12252</c:v>
                </c:pt>
                <c:pt idx="8">
                  <c:v>-12240</c:v>
                </c:pt>
                <c:pt idx="9">
                  <c:v>-12239</c:v>
                </c:pt>
                <c:pt idx="10">
                  <c:v>-12224</c:v>
                </c:pt>
                <c:pt idx="11">
                  <c:v>-12006</c:v>
                </c:pt>
                <c:pt idx="12">
                  <c:v>-11812</c:v>
                </c:pt>
                <c:pt idx="13">
                  <c:v>-11805</c:v>
                </c:pt>
                <c:pt idx="14">
                  <c:v>-11782</c:v>
                </c:pt>
                <c:pt idx="15">
                  <c:v>-11779</c:v>
                </c:pt>
                <c:pt idx="16">
                  <c:v>-11772</c:v>
                </c:pt>
                <c:pt idx="17">
                  <c:v>-11751</c:v>
                </c:pt>
                <c:pt idx="18">
                  <c:v>-11744</c:v>
                </c:pt>
                <c:pt idx="19">
                  <c:v>-11723</c:v>
                </c:pt>
                <c:pt idx="20">
                  <c:v>-11721</c:v>
                </c:pt>
                <c:pt idx="21">
                  <c:v>-11709</c:v>
                </c:pt>
                <c:pt idx="22">
                  <c:v>-10699</c:v>
                </c:pt>
                <c:pt idx="23">
                  <c:v>-9966</c:v>
                </c:pt>
                <c:pt idx="24">
                  <c:v>-9945</c:v>
                </c:pt>
                <c:pt idx="25">
                  <c:v>-9938</c:v>
                </c:pt>
                <c:pt idx="26">
                  <c:v>-8975</c:v>
                </c:pt>
                <c:pt idx="27">
                  <c:v>-7068</c:v>
                </c:pt>
                <c:pt idx="28">
                  <c:v>-2541</c:v>
                </c:pt>
                <c:pt idx="29">
                  <c:v>-2513</c:v>
                </c:pt>
                <c:pt idx="30">
                  <c:v>-2333</c:v>
                </c:pt>
                <c:pt idx="31">
                  <c:v>-2286</c:v>
                </c:pt>
                <c:pt idx="32">
                  <c:v>-2265</c:v>
                </c:pt>
                <c:pt idx="33">
                  <c:v>-2251</c:v>
                </c:pt>
                <c:pt idx="34">
                  <c:v>-2225</c:v>
                </c:pt>
                <c:pt idx="35">
                  <c:v>-2092</c:v>
                </c:pt>
                <c:pt idx="36">
                  <c:v>-2057</c:v>
                </c:pt>
                <c:pt idx="37">
                  <c:v>-2038</c:v>
                </c:pt>
                <c:pt idx="38">
                  <c:v>-2010</c:v>
                </c:pt>
                <c:pt idx="39">
                  <c:v>-1991</c:v>
                </c:pt>
                <c:pt idx="40">
                  <c:v>-1970</c:v>
                </c:pt>
                <c:pt idx="41">
                  <c:v>-1771</c:v>
                </c:pt>
                <c:pt idx="42">
                  <c:v>-1563</c:v>
                </c:pt>
                <c:pt idx="43">
                  <c:v>-1521</c:v>
                </c:pt>
                <c:pt idx="44">
                  <c:v>-1514</c:v>
                </c:pt>
                <c:pt idx="45">
                  <c:v>-1495</c:v>
                </c:pt>
                <c:pt idx="46">
                  <c:v>-1211</c:v>
                </c:pt>
                <c:pt idx="47">
                  <c:v>-1006</c:v>
                </c:pt>
                <c:pt idx="48">
                  <c:v>-978</c:v>
                </c:pt>
                <c:pt idx="49">
                  <c:v>-798</c:v>
                </c:pt>
                <c:pt idx="50">
                  <c:v>-751</c:v>
                </c:pt>
                <c:pt idx="51">
                  <c:v>-737</c:v>
                </c:pt>
                <c:pt idx="52">
                  <c:v>-690</c:v>
                </c:pt>
                <c:pt idx="53">
                  <c:v>-503</c:v>
                </c:pt>
                <c:pt idx="54">
                  <c:v>-486</c:v>
                </c:pt>
                <c:pt idx="55">
                  <c:v>-463</c:v>
                </c:pt>
                <c:pt idx="56">
                  <c:v>-456</c:v>
                </c:pt>
                <c:pt idx="57">
                  <c:v>-442</c:v>
                </c:pt>
                <c:pt idx="58">
                  <c:v>-409</c:v>
                </c:pt>
                <c:pt idx="59">
                  <c:v>-215</c:v>
                </c:pt>
                <c:pt idx="60">
                  <c:v>-208</c:v>
                </c:pt>
                <c:pt idx="61">
                  <c:v>-201</c:v>
                </c:pt>
                <c:pt idx="62">
                  <c:v>0</c:v>
                </c:pt>
                <c:pt idx="63">
                  <c:v>0</c:v>
                </c:pt>
                <c:pt idx="64">
                  <c:v>80</c:v>
                </c:pt>
                <c:pt idx="65">
                  <c:v>94</c:v>
                </c:pt>
                <c:pt idx="66">
                  <c:v>227</c:v>
                </c:pt>
                <c:pt idx="67">
                  <c:v>281</c:v>
                </c:pt>
                <c:pt idx="68">
                  <c:v>281</c:v>
                </c:pt>
                <c:pt idx="69">
                  <c:v>288</c:v>
                </c:pt>
                <c:pt idx="70">
                  <c:v>288</c:v>
                </c:pt>
                <c:pt idx="71">
                  <c:v>302</c:v>
                </c:pt>
                <c:pt idx="72">
                  <c:v>331</c:v>
                </c:pt>
                <c:pt idx="73">
                  <c:v>515</c:v>
                </c:pt>
                <c:pt idx="74">
                  <c:v>576</c:v>
                </c:pt>
                <c:pt idx="75">
                  <c:v>576</c:v>
                </c:pt>
                <c:pt idx="76">
                  <c:v>761</c:v>
                </c:pt>
                <c:pt idx="77">
                  <c:v>779</c:v>
                </c:pt>
                <c:pt idx="78">
                  <c:v>784</c:v>
                </c:pt>
                <c:pt idx="79">
                  <c:v>810</c:v>
                </c:pt>
                <c:pt idx="80">
                  <c:v>810</c:v>
                </c:pt>
                <c:pt idx="81">
                  <c:v>1058</c:v>
                </c:pt>
                <c:pt idx="82">
                  <c:v>1072</c:v>
                </c:pt>
                <c:pt idx="83">
                  <c:v>1079</c:v>
                </c:pt>
                <c:pt idx="84">
                  <c:v>1341</c:v>
                </c:pt>
                <c:pt idx="85">
                  <c:v>1809</c:v>
                </c:pt>
                <c:pt idx="86">
                  <c:v>1823</c:v>
                </c:pt>
                <c:pt idx="87">
                  <c:v>1877</c:v>
                </c:pt>
                <c:pt idx="88">
                  <c:v>2034</c:v>
                </c:pt>
                <c:pt idx="89">
                  <c:v>2090</c:v>
                </c:pt>
                <c:pt idx="90">
                  <c:v>2319</c:v>
                </c:pt>
                <c:pt idx="91">
                  <c:v>2593</c:v>
                </c:pt>
                <c:pt idx="92">
                  <c:v>3110</c:v>
                </c:pt>
                <c:pt idx="93">
                  <c:v>3894</c:v>
                </c:pt>
                <c:pt idx="94">
                  <c:v>4149</c:v>
                </c:pt>
                <c:pt idx="95">
                  <c:v>4166</c:v>
                </c:pt>
                <c:pt idx="96">
                  <c:v>4702</c:v>
                </c:pt>
                <c:pt idx="97">
                  <c:v>4876</c:v>
                </c:pt>
                <c:pt idx="98">
                  <c:v>5191</c:v>
                </c:pt>
                <c:pt idx="99">
                  <c:v>5220</c:v>
                </c:pt>
                <c:pt idx="100">
                  <c:v>5378</c:v>
                </c:pt>
                <c:pt idx="101">
                  <c:v>5392</c:v>
                </c:pt>
                <c:pt idx="102">
                  <c:v>5429</c:v>
                </c:pt>
                <c:pt idx="103">
                  <c:v>5432</c:v>
                </c:pt>
                <c:pt idx="104">
                  <c:v>5668</c:v>
                </c:pt>
                <c:pt idx="105">
                  <c:v>5903</c:v>
                </c:pt>
                <c:pt idx="106">
                  <c:v>5942</c:v>
                </c:pt>
                <c:pt idx="107">
                  <c:v>6204</c:v>
                </c:pt>
                <c:pt idx="108">
                  <c:v>6676</c:v>
                </c:pt>
                <c:pt idx="109">
                  <c:v>6686</c:v>
                </c:pt>
                <c:pt idx="110">
                  <c:v>6723</c:v>
                </c:pt>
                <c:pt idx="111">
                  <c:v>6730</c:v>
                </c:pt>
                <c:pt idx="112">
                  <c:v>6738</c:v>
                </c:pt>
                <c:pt idx="113">
                  <c:v>6946</c:v>
                </c:pt>
                <c:pt idx="114">
                  <c:v>6971</c:v>
                </c:pt>
                <c:pt idx="115">
                  <c:v>7201</c:v>
                </c:pt>
                <c:pt idx="116">
                  <c:v>7715</c:v>
                </c:pt>
                <c:pt idx="117">
                  <c:v>7758</c:v>
                </c:pt>
                <c:pt idx="118">
                  <c:v>7758</c:v>
                </c:pt>
                <c:pt idx="119">
                  <c:v>8261</c:v>
                </c:pt>
                <c:pt idx="120">
                  <c:v>8757</c:v>
                </c:pt>
                <c:pt idx="121">
                  <c:v>9005</c:v>
                </c:pt>
                <c:pt idx="122">
                  <c:v>9260</c:v>
                </c:pt>
                <c:pt idx="123">
                  <c:v>9505</c:v>
                </c:pt>
                <c:pt idx="124">
                  <c:v>9560</c:v>
                </c:pt>
                <c:pt idx="125">
                  <c:v>9768</c:v>
                </c:pt>
                <c:pt idx="126">
                  <c:v>9786</c:v>
                </c:pt>
                <c:pt idx="127">
                  <c:v>10034</c:v>
                </c:pt>
                <c:pt idx="128">
                  <c:v>10099</c:v>
                </c:pt>
                <c:pt idx="129">
                  <c:v>10271</c:v>
                </c:pt>
                <c:pt idx="130">
                  <c:v>10315</c:v>
                </c:pt>
                <c:pt idx="131">
                  <c:v>10522</c:v>
                </c:pt>
                <c:pt idx="132">
                  <c:v>10529</c:v>
                </c:pt>
                <c:pt idx="133">
                  <c:v>10539</c:v>
                </c:pt>
                <c:pt idx="134">
                  <c:v>10540</c:v>
                </c:pt>
                <c:pt idx="135">
                  <c:v>10561</c:v>
                </c:pt>
                <c:pt idx="136">
                  <c:v>10577</c:v>
                </c:pt>
              </c:numCache>
            </c:numRef>
          </c:xVal>
          <c:yVal>
            <c:numRef>
              <c:f>Active!$U$21:$U$987</c:f>
              <c:numCache>
                <c:formatCode>General</c:formatCode>
                <c:ptCount val="967"/>
                <c:pt idx="9">
                  <c:v>0.341102200000023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F76-4672-AA7F-3DDF44ADC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563832"/>
        <c:axId val="1"/>
      </c:scatterChart>
      <c:valAx>
        <c:axId val="597563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00645701495896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079754601226995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5638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098175611484146"/>
          <c:y val="0.92024539877300615"/>
          <c:w val="0.73773054441814412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16</xdr:col>
      <xdr:colOff>628650</xdr:colOff>
      <xdr:row>18</xdr:row>
      <xdr:rowOff>19050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FC80A1D2-DEC2-954A-5143-C5FEC2DF9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27</xdr:col>
      <xdr:colOff>38100</xdr:colOff>
      <xdr:row>18</xdr:row>
      <xdr:rowOff>28575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745FF55D-A559-151F-EF4A-942959D31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897" TargetMode="External"/><Relationship Id="rId3" Type="http://schemas.openxmlformats.org/officeDocument/2006/relationships/hyperlink" Target="http://vsolj.cetus-net.org/no39.pdf" TargetMode="External"/><Relationship Id="rId7" Type="http://schemas.openxmlformats.org/officeDocument/2006/relationships/hyperlink" Target="http://www.konkoly.hu/cgi-bin/IBVS?5897" TargetMode="External"/><Relationship Id="rId12" Type="http://schemas.openxmlformats.org/officeDocument/2006/relationships/hyperlink" Target="http://www.bav-astro.de/sfs/BAVM_link.php?BAVMnr=225" TargetMode="External"/><Relationship Id="rId2" Type="http://schemas.openxmlformats.org/officeDocument/2006/relationships/hyperlink" Target="http://vsolj.cetus-net.org/no38.pdf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5897" TargetMode="External"/><Relationship Id="rId11" Type="http://schemas.openxmlformats.org/officeDocument/2006/relationships/hyperlink" Target="http://www.konkoly.hu/cgi-bin/IBVS?5897" TargetMode="External"/><Relationship Id="rId5" Type="http://schemas.openxmlformats.org/officeDocument/2006/relationships/hyperlink" Target="http://vsolj.cetus-net.org/no43.pdf" TargetMode="External"/><Relationship Id="rId10" Type="http://schemas.openxmlformats.org/officeDocument/2006/relationships/hyperlink" Target="http://www.aavso.org/sites/default/files/jaavso/v36n2/186.pdf" TargetMode="External"/><Relationship Id="rId4" Type="http://schemas.openxmlformats.org/officeDocument/2006/relationships/hyperlink" Target="http://www.konkoly.hu/cgi-bin/IBVS?5364" TargetMode="External"/><Relationship Id="rId9" Type="http://schemas.openxmlformats.org/officeDocument/2006/relationships/hyperlink" Target="http://www.aavso.org/sites/default/files/jaavso/v36n2/1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94"/>
  <sheetViews>
    <sheetView tabSelected="1" workbookViewId="0">
      <pane xSplit="14" ySplit="22" topLeftCell="O142" activePane="bottomRight" state="frozen"/>
      <selection pane="topRight" activeCell="O1" sqref="O1"/>
      <selection pane="bottomLeft" activeCell="A23" sqref="A23"/>
      <selection pane="bottomRight" activeCell="F12" sqref="F12"/>
    </sheetView>
  </sheetViews>
  <sheetFormatPr defaultColWidth="10.28515625" defaultRowHeight="12.75"/>
  <cols>
    <col min="1" max="1" width="16.5703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80</v>
      </c>
    </row>
    <row r="2" spans="1:6">
      <c r="A2" t="s">
        <v>25</v>
      </c>
      <c r="B2" s="9" t="s">
        <v>79</v>
      </c>
    </row>
    <row r="4" spans="1:6" ht="14.25" thickTop="1" thickBot="1">
      <c r="A4" s="6" t="s">
        <v>1</v>
      </c>
      <c r="C4" s="3">
        <v>44793.451999999997</v>
      </c>
      <c r="D4" s="4">
        <v>1.4234498</v>
      </c>
    </row>
    <row r="5" spans="1:6" ht="13.5" thickTop="1">
      <c r="A5" s="12" t="s">
        <v>83</v>
      </c>
      <c r="B5" s="13"/>
      <c r="C5" s="14">
        <v>-9.5</v>
      </c>
      <c r="D5" s="13" t="s">
        <v>84</v>
      </c>
    </row>
    <row r="6" spans="1:6">
      <c r="A6" s="6" t="s">
        <v>2</v>
      </c>
      <c r="E6" s="79"/>
      <c r="F6" s="79"/>
    </row>
    <row r="7" spans="1:6">
      <c r="A7" t="s">
        <v>3</v>
      </c>
      <c r="C7">
        <v>44793.451999999997</v>
      </c>
      <c r="E7" s="79"/>
      <c r="F7" s="79"/>
    </row>
    <row r="8" spans="1:6">
      <c r="A8" t="s">
        <v>4</v>
      </c>
      <c r="C8">
        <v>1.4234498</v>
      </c>
      <c r="E8" s="79"/>
      <c r="F8" s="80"/>
    </row>
    <row r="9" spans="1:6">
      <c r="A9" s="28" t="s">
        <v>88</v>
      </c>
      <c r="B9" s="29">
        <v>119</v>
      </c>
      <c r="C9" s="17" t="str">
        <f>"F"&amp;B9</f>
        <v>F119</v>
      </c>
      <c r="D9" s="18" t="str">
        <f>"G"&amp;B9</f>
        <v>G119</v>
      </c>
      <c r="E9" s="79"/>
      <c r="F9" s="79"/>
    </row>
    <row r="10" spans="1:6" ht="13.5" thickBot="1">
      <c r="A10" s="13"/>
      <c r="B10" s="13"/>
      <c r="C10" s="5" t="s">
        <v>21</v>
      </c>
      <c r="D10" s="5" t="s">
        <v>22</v>
      </c>
      <c r="E10" s="81"/>
      <c r="F10" s="79"/>
    </row>
    <row r="11" spans="1:6">
      <c r="A11" s="13" t="s">
        <v>17</v>
      </c>
      <c r="B11" s="13"/>
      <c r="C11" s="15">
        <f ca="1">INTERCEPT(INDIRECT($D$9):G986,INDIRECT($C$9):F986)</f>
        <v>-2.4656816477742607E-2</v>
      </c>
      <c r="D11" s="16"/>
      <c r="E11" s="13"/>
    </row>
    <row r="12" spans="1:6">
      <c r="A12" s="13" t="s">
        <v>18</v>
      </c>
      <c r="B12" s="13"/>
      <c r="C12" s="15">
        <f ca="1">SLOPE(INDIRECT($D$9):G986,INDIRECT($C$9):F986)</f>
        <v>1.2596936621151124E-5</v>
      </c>
      <c r="D12" s="16"/>
      <c r="E12" s="13"/>
    </row>
    <row r="13" spans="1:6">
      <c r="A13" s="13" t="s">
        <v>20</v>
      </c>
      <c r="B13" s="13"/>
      <c r="C13" s="16" t="s">
        <v>15</v>
      </c>
    </row>
    <row r="14" spans="1:6">
      <c r="A14" s="13"/>
      <c r="B14" s="13"/>
      <c r="C14" s="13"/>
    </row>
    <row r="15" spans="1:6">
      <c r="A15" s="19" t="s">
        <v>19</v>
      </c>
      <c r="B15" s="13"/>
      <c r="C15" s="20">
        <f ca="1">(C7+C11)+(C8+C12)*INT(MAX(F21:F3527))</f>
        <v>59849.389115582162</v>
      </c>
      <c r="E15" s="21" t="s">
        <v>89</v>
      </c>
      <c r="F15" s="14">
        <v>1</v>
      </c>
    </row>
    <row r="16" spans="1:6">
      <c r="A16" s="23" t="s">
        <v>5</v>
      </c>
      <c r="B16" s="13"/>
      <c r="C16" s="24">
        <f ca="1">+C8+C12</f>
        <v>1.4234623969366211</v>
      </c>
      <c r="E16" s="21" t="s">
        <v>85</v>
      </c>
      <c r="F16" s="22">
        <f ca="1">NOW()+15018.5+$C$5/24</f>
        <v>60325.703113194439</v>
      </c>
    </row>
    <row r="17" spans="1:21" ht="13.5" thickBot="1">
      <c r="A17" s="21" t="s">
        <v>81</v>
      </c>
      <c r="B17" s="13"/>
      <c r="C17" s="13">
        <f>COUNT(C21:C2185)</f>
        <v>137</v>
      </c>
      <c r="E17" s="21" t="s">
        <v>90</v>
      </c>
      <c r="F17" s="22">
        <f ca="1">ROUND(2*(F16-$C$7)/$C$8,0)/2+F15</f>
        <v>10912.5</v>
      </c>
    </row>
    <row r="18" spans="1:21" ht="14.25" thickTop="1" thickBot="1">
      <c r="A18" s="23" t="s">
        <v>6</v>
      </c>
      <c r="B18" s="13"/>
      <c r="C18" s="26">
        <f ca="1">+C15</f>
        <v>59849.389115582162</v>
      </c>
      <c r="D18" s="27">
        <f ca="1">+C16</f>
        <v>1.4234623969366211</v>
      </c>
      <c r="E18" s="21" t="s">
        <v>86</v>
      </c>
      <c r="F18" s="18">
        <f ca="1">ROUND(2*(F16-$C$15)/$C$16,0)/2+F15</f>
        <v>335.5</v>
      </c>
    </row>
    <row r="19" spans="1:21" ht="13.5" thickTop="1">
      <c r="E19" s="21" t="s">
        <v>87</v>
      </c>
      <c r="F19" s="25">
        <f ca="1">+$C$15+$C$16*F18-15018.5-$C$5/24</f>
        <v>45308.856583087734</v>
      </c>
    </row>
    <row r="20" spans="1:21" ht="13.5" thickBot="1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104</v>
      </c>
      <c r="I20" s="8" t="s">
        <v>107</v>
      </c>
      <c r="J20" s="8" t="s">
        <v>101</v>
      </c>
      <c r="K20" s="8" t="s">
        <v>99</v>
      </c>
      <c r="L20" s="8" t="s">
        <v>525</v>
      </c>
      <c r="M20" s="8" t="s">
        <v>26</v>
      </c>
      <c r="N20" s="8" t="s">
        <v>27</v>
      </c>
      <c r="O20" s="8" t="s">
        <v>24</v>
      </c>
      <c r="P20" s="7" t="s">
        <v>23</v>
      </c>
      <c r="Q20" s="5" t="s">
        <v>16</v>
      </c>
      <c r="U20" s="52" t="s">
        <v>514</v>
      </c>
    </row>
    <row r="21" spans="1:21" ht="12.75" customHeight="1">
      <c r="A21" s="50" t="s">
        <v>115</v>
      </c>
      <c r="B21" s="51" t="s">
        <v>78</v>
      </c>
      <c r="C21" s="50">
        <v>25854.359</v>
      </c>
      <c r="D21" s="50" t="s">
        <v>107</v>
      </c>
      <c r="E21">
        <f t="shared" ref="E21:E52" si="0">+(C21-C$7)/C$8</f>
        <v>-13305.065622967524</v>
      </c>
      <c r="F21">
        <f t="shared" ref="F21:F52" si="1">ROUND(2*E21,0)/2</f>
        <v>-13305</v>
      </c>
      <c r="G21">
        <f t="shared" ref="G21:G29" si="2">+C21-(C$7+F21*C$8)</f>
        <v>-9.3410999998013722E-2</v>
      </c>
      <c r="H21">
        <f t="shared" ref="H21:H29" si="3">+G21</f>
        <v>-9.3410999998013722E-2</v>
      </c>
      <c r="Q21" s="2">
        <f t="shared" ref="Q21:Q52" si="4">+C21-15018.5</f>
        <v>10835.859</v>
      </c>
    </row>
    <row r="22" spans="1:21" ht="12.75" customHeight="1">
      <c r="A22" s="50" t="s">
        <v>115</v>
      </c>
      <c r="B22" s="51" t="s">
        <v>78</v>
      </c>
      <c r="C22" s="50">
        <v>26331.21</v>
      </c>
      <c r="D22" s="50" t="s">
        <v>107</v>
      </c>
      <c r="E22">
        <f t="shared" si="0"/>
        <v>-12970.068912862258</v>
      </c>
      <c r="F22">
        <f t="shared" si="1"/>
        <v>-12970</v>
      </c>
      <c r="G22">
        <f t="shared" si="2"/>
        <v>-9.8093999997217907E-2</v>
      </c>
      <c r="H22">
        <f t="shared" si="3"/>
        <v>-9.8093999997217907E-2</v>
      </c>
      <c r="Q22" s="2">
        <f t="shared" si="4"/>
        <v>11312.71</v>
      </c>
    </row>
    <row r="23" spans="1:21" ht="12.75" customHeight="1">
      <c r="A23" s="50" t="s">
        <v>115</v>
      </c>
      <c r="B23" s="51" t="s">
        <v>78</v>
      </c>
      <c r="C23" s="50">
        <v>27303.425999999999</v>
      </c>
      <c r="D23" s="50" t="s">
        <v>107</v>
      </c>
      <c r="E23">
        <f t="shared" si="0"/>
        <v>-12287.069062779732</v>
      </c>
      <c r="F23">
        <f t="shared" si="1"/>
        <v>-12287</v>
      </c>
      <c r="G23">
        <f t="shared" si="2"/>
        <v>-9.8307399999612244E-2</v>
      </c>
      <c r="H23">
        <f t="shared" si="3"/>
        <v>-9.8307399999612244E-2</v>
      </c>
      <c r="Q23" s="2">
        <f t="shared" si="4"/>
        <v>12284.925999999999</v>
      </c>
    </row>
    <row r="24" spans="1:21" ht="12.75" customHeight="1">
      <c r="A24" s="50" t="s">
        <v>115</v>
      </c>
      <c r="B24" s="51" t="s">
        <v>78</v>
      </c>
      <c r="C24" s="50">
        <v>27313.4</v>
      </c>
      <c r="D24" s="50" t="s">
        <v>107</v>
      </c>
      <c r="E24">
        <f t="shared" si="0"/>
        <v>-12280.062141987722</v>
      </c>
      <c r="F24">
        <f t="shared" si="1"/>
        <v>-12280</v>
      </c>
      <c r="G24">
        <f t="shared" si="2"/>
        <v>-8.8455999997677281E-2</v>
      </c>
      <c r="H24">
        <f t="shared" si="3"/>
        <v>-8.8455999997677281E-2</v>
      </c>
      <c r="Q24" s="2">
        <f t="shared" si="4"/>
        <v>12294.900000000001</v>
      </c>
    </row>
    <row r="25" spans="1:21" ht="12.75" customHeight="1">
      <c r="A25" s="50" t="s">
        <v>115</v>
      </c>
      <c r="B25" s="51" t="s">
        <v>78</v>
      </c>
      <c r="C25" s="50">
        <v>27323.37</v>
      </c>
      <c r="D25" s="50" t="s">
        <v>107</v>
      </c>
      <c r="E25">
        <f t="shared" si="0"/>
        <v>-12273.058031270228</v>
      </c>
      <c r="F25">
        <f t="shared" si="1"/>
        <v>-12273</v>
      </c>
      <c r="G25">
        <f t="shared" si="2"/>
        <v>-8.2604600000195205E-2</v>
      </c>
      <c r="H25">
        <f t="shared" si="3"/>
        <v>-8.2604600000195205E-2</v>
      </c>
      <c r="Q25" s="2">
        <f t="shared" si="4"/>
        <v>12304.869999999999</v>
      </c>
    </row>
    <row r="26" spans="1:21" ht="12.75" customHeight="1">
      <c r="A26" s="50" t="s">
        <v>115</v>
      </c>
      <c r="B26" s="51" t="s">
        <v>78</v>
      </c>
      <c r="C26" s="50">
        <v>27340.455999999998</v>
      </c>
      <c r="D26" s="50" t="s">
        <v>107</v>
      </c>
      <c r="E26">
        <f t="shared" si="0"/>
        <v>-12261.054797998497</v>
      </c>
      <c r="F26">
        <f t="shared" si="1"/>
        <v>-12261</v>
      </c>
      <c r="G26">
        <f t="shared" si="2"/>
        <v>-7.8002199999900768E-2</v>
      </c>
      <c r="H26">
        <f t="shared" si="3"/>
        <v>-7.8002199999900768E-2</v>
      </c>
      <c r="Q26" s="2">
        <f t="shared" si="4"/>
        <v>12321.955999999998</v>
      </c>
    </row>
    <row r="27" spans="1:21" ht="12.75" customHeight="1">
      <c r="A27" s="50" t="s">
        <v>115</v>
      </c>
      <c r="B27" s="51" t="s">
        <v>78</v>
      </c>
      <c r="C27" s="50">
        <v>27343.294000000002</v>
      </c>
      <c r="D27" s="50" t="s">
        <v>107</v>
      </c>
      <c r="E27">
        <f t="shared" si="0"/>
        <v>-12259.061050133272</v>
      </c>
      <c r="F27">
        <f t="shared" si="1"/>
        <v>-12259</v>
      </c>
      <c r="G27">
        <f t="shared" si="2"/>
        <v>-8.6901799997576745E-2</v>
      </c>
      <c r="H27">
        <f t="shared" si="3"/>
        <v>-8.6901799997576745E-2</v>
      </c>
      <c r="Q27" s="2">
        <f t="shared" si="4"/>
        <v>12324.794000000002</v>
      </c>
    </row>
    <row r="28" spans="1:21" ht="12.75" customHeight="1">
      <c r="A28" s="50" t="s">
        <v>115</v>
      </c>
      <c r="B28" s="51" t="s">
        <v>78</v>
      </c>
      <c r="C28" s="50">
        <v>27353.284</v>
      </c>
      <c r="D28" s="50" t="s">
        <v>107</v>
      </c>
      <c r="E28">
        <f t="shared" si="0"/>
        <v>-12252.042889043223</v>
      </c>
      <c r="F28">
        <f t="shared" si="1"/>
        <v>-12252</v>
      </c>
      <c r="G28">
        <f t="shared" si="2"/>
        <v>-6.1050399999658111E-2</v>
      </c>
      <c r="H28">
        <f t="shared" si="3"/>
        <v>-6.1050399999658111E-2</v>
      </c>
      <c r="Q28" s="2">
        <f t="shared" si="4"/>
        <v>12334.784</v>
      </c>
    </row>
    <row r="29" spans="1:21" ht="12.75" customHeight="1">
      <c r="A29" s="50" t="s">
        <v>115</v>
      </c>
      <c r="B29" s="51" t="s">
        <v>78</v>
      </c>
      <c r="C29" s="50">
        <v>27370.344000000001</v>
      </c>
      <c r="D29" s="50" t="s">
        <v>107</v>
      </c>
      <c r="E29">
        <f t="shared" si="0"/>
        <v>-12240.05792125581</v>
      </c>
      <c r="F29">
        <f t="shared" si="1"/>
        <v>-12240</v>
      </c>
      <c r="G29">
        <f t="shared" si="2"/>
        <v>-8.2447999997384613E-2</v>
      </c>
      <c r="H29">
        <f t="shared" si="3"/>
        <v>-8.2447999997384613E-2</v>
      </c>
      <c r="Q29" s="2">
        <f t="shared" si="4"/>
        <v>12351.844000000001</v>
      </c>
    </row>
    <row r="30" spans="1:21" ht="12.75" customHeight="1">
      <c r="A30" s="50" t="s">
        <v>145</v>
      </c>
      <c r="B30" s="51" t="s">
        <v>78</v>
      </c>
      <c r="C30" s="50">
        <v>27372.190999999999</v>
      </c>
      <c r="D30" s="50" t="s">
        <v>107</v>
      </c>
      <c r="E30">
        <f t="shared" si="0"/>
        <v>-12238.760369350573</v>
      </c>
      <c r="F30">
        <f t="shared" si="1"/>
        <v>-12239</v>
      </c>
      <c r="Q30" s="2">
        <f t="shared" si="4"/>
        <v>12353.690999999999</v>
      </c>
      <c r="U30">
        <f>+C30-(C$7+F30*C$8)</f>
        <v>0.341102200000023</v>
      </c>
    </row>
    <row r="31" spans="1:21" ht="12.75" customHeight="1">
      <c r="A31" s="50" t="s">
        <v>149</v>
      </c>
      <c r="B31" s="51" t="s">
        <v>78</v>
      </c>
      <c r="C31" s="50">
        <v>27393.190999999999</v>
      </c>
      <c r="D31" s="50" t="s">
        <v>107</v>
      </c>
      <c r="E31">
        <f t="shared" si="0"/>
        <v>-12224.007478170286</v>
      </c>
      <c r="F31">
        <f t="shared" si="1"/>
        <v>-12224</v>
      </c>
      <c r="G31">
        <f t="shared" ref="G31:G62" si="5">+C31-(C$7+F31*C$8)</f>
        <v>-1.0644799996953225E-2</v>
      </c>
      <c r="I31">
        <f>+G31</f>
        <v>-1.0644799996953225E-2</v>
      </c>
      <c r="Q31" s="2">
        <f t="shared" si="4"/>
        <v>12374.690999999999</v>
      </c>
    </row>
    <row r="32" spans="1:21" ht="12.75" customHeight="1">
      <c r="A32" s="50" t="s">
        <v>154</v>
      </c>
      <c r="B32" s="51" t="s">
        <v>78</v>
      </c>
      <c r="C32" s="50">
        <v>27703.434000000001</v>
      </c>
      <c r="D32" s="50" t="s">
        <v>107</v>
      </c>
      <c r="E32">
        <f t="shared" si="0"/>
        <v>-12006.055991577643</v>
      </c>
      <c r="F32">
        <f t="shared" si="1"/>
        <v>-12006</v>
      </c>
      <c r="G32">
        <f t="shared" si="5"/>
        <v>-7.9701199996634386E-2</v>
      </c>
      <c r="H32">
        <f t="shared" ref="H32:H42" si="6">+G32</f>
        <v>-7.9701199996634386E-2</v>
      </c>
      <c r="Q32" s="2">
        <f t="shared" si="4"/>
        <v>12684.934000000001</v>
      </c>
    </row>
    <row r="33" spans="1:17" ht="12.75" customHeight="1">
      <c r="A33" s="50" t="s">
        <v>159</v>
      </c>
      <c r="B33" s="51" t="s">
        <v>78</v>
      </c>
      <c r="C33" s="50">
        <v>27979.599999999999</v>
      </c>
      <c r="D33" s="50" t="s">
        <v>107</v>
      </c>
      <c r="E33">
        <f t="shared" si="0"/>
        <v>-11812.044232258841</v>
      </c>
      <c r="F33">
        <f t="shared" si="1"/>
        <v>-11812</v>
      </c>
      <c r="G33">
        <f t="shared" si="5"/>
        <v>-6.2962399999378249E-2</v>
      </c>
      <c r="H33">
        <f t="shared" si="6"/>
        <v>-6.2962399999378249E-2</v>
      </c>
      <c r="Q33" s="2">
        <f t="shared" si="4"/>
        <v>12961.099999999999</v>
      </c>
    </row>
    <row r="34" spans="1:17" ht="12.75" customHeight="1">
      <c r="A34" s="50" t="s">
        <v>159</v>
      </c>
      <c r="B34" s="51" t="s">
        <v>78</v>
      </c>
      <c r="C34" s="50">
        <v>27989.544000000002</v>
      </c>
      <c r="D34" s="50" t="s">
        <v>107</v>
      </c>
      <c r="E34">
        <f t="shared" si="0"/>
        <v>-11805.058387025658</v>
      </c>
      <c r="F34">
        <f t="shared" si="1"/>
        <v>-11805</v>
      </c>
      <c r="G34">
        <f t="shared" si="5"/>
        <v>-8.3110999996279133E-2</v>
      </c>
      <c r="H34">
        <f t="shared" si="6"/>
        <v>-8.3110999996279133E-2</v>
      </c>
      <c r="Q34" s="2">
        <f t="shared" si="4"/>
        <v>12971.044000000002</v>
      </c>
    </row>
    <row r="35" spans="1:17" ht="12.75" customHeight="1">
      <c r="A35" s="50" t="s">
        <v>159</v>
      </c>
      <c r="B35" s="51" t="s">
        <v>78</v>
      </c>
      <c r="C35" s="50">
        <v>28022.267</v>
      </c>
      <c r="D35" s="50" t="s">
        <v>107</v>
      </c>
      <c r="E35">
        <f t="shared" si="0"/>
        <v>-11782.069869973635</v>
      </c>
      <c r="F35">
        <f t="shared" si="1"/>
        <v>-11782</v>
      </c>
      <c r="G35">
        <f t="shared" si="5"/>
        <v>-9.9456399999326095E-2</v>
      </c>
      <c r="H35">
        <f t="shared" si="6"/>
        <v>-9.9456399999326095E-2</v>
      </c>
      <c r="Q35" s="2">
        <f t="shared" si="4"/>
        <v>13003.767</v>
      </c>
    </row>
    <row r="36" spans="1:17" ht="12.75" customHeight="1">
      <c r="A36" s="50" t="s">
        <v>159</v>
      </c>
      <c r="B36" s="51" t="s">
        <v>78</v>
      </c>
      <c r="C36" s="50">
        <v>28026.548999999999</v>
      </c>
      <c r="D36" s="50" t="s">
        <v>107</v>
      </c>
      <c r="E36">
        <f t="shared" si="0"/>
        <v>-11779.061685210114</v>
      </c>
      <c r="F36">
        <f t="shared" si="1"/>
        <v>-11779</v>
      </c>
      <c r="G36">
        <f t="shared" si="5"/>
        <v>-8.7805799998022849E-2</v>
      </c>
      <c r="H36">
        <f t="shared" si="6"/>
        <v>-8.7805799998022849E-2</v>
      </c>
      <c r="Q36" s="2">
        <f t="shared" si="4"/>
        <v>13008.048999999999</v>
      </c>
    </row>
    <row r="37" spans="1:17" ht="12.75" customHeight="1">
      <c r="A37" s="50" t="s">
        <v>159</v>
      </c>
      <c r="B37" s="51" t="s">
        <v>78</v>
      </c>
      <c r="C37" s="50">
        <v>28036.5</v>
      </c>
      <c r="D37" s="50" t="s">
        <v>107</v>
      </c>
      <c r="E37">
        <f t="shared" si="0"/>
        <v>-11772.07092234654</v>
      </c>
      <c r="F37">
        <f t="shared" si="1"/>
        <v>-11772</v>
      </c>
      <c r="G37">
        <f t="shared" si="5"/>
        <v>-0.10095439999713562</v>
      </c>
      <c r="H37">
        <f t="shared" si="6"/>
        <v>-0.10095439999713562</v>
      </c>
      <c r="Q37" s="2">
        <f t="shared" si="4"/>
        <v>13018</v>
      </c>
    </row>
    <row r="38" spans="1:17" ht="12.75" customHeight="1">
      <c r="A38" s="50" t="s">
        <v>159</v>
      </c>
      <c r="B38" s="51" t="s">
        <v>78</v>
      </c>
      <c r="C38" s="50">
        <v>28066.409</v>
      </c>
      <c r="D38" s="50" t="s">
        <v>107</v>
      </c>
      <c r="E38">
        <f t="shared" si="0"/>
        <v>-11751.059292712675</v>
      </c>
      <c r="F38">
        <f t="shared" si="1"/>
        <v>-11751</v>
      </c>
      <c r="G38">
        <f t="shared" si="5"/>
        <v>-8.4400199997617165E-2</v>
      </c>
      <c r="H38">
        <f t="shared" si="6"/>
        <v>-8.4400199997617165E-2</v>
      </c>
      <c r="Q38" s="2">
        <f t="shared" si="4"/>
        <v>13047.909</v>
      </c>
    </row>
    <row r="39" spans="1:17" ht="12.75" customHeight="1">
      <c r="A39" s="50" t="s">
        <v>159</v>
      </c>
      <c r="B39" s="51" t="s">
        <v>78</v>
      </c>
      <c r="C39" s="50">
        <v>28076.375</v>
      </c>
      <c r="D39" s="50" t="s">
        <v>107</v>
      </c>
      <c r="E39">
        <f t="shared" si="0"/>
        <v>-11744.057992069687</v>
      </c>
      <c r="F39">
        <f t="shared" si="1"/>
        <v>-11744</v>
      </c>
      <c r="G39">
        <f t="shared" si="5"/>
        <v>-8.2548799997312017E-2</v>
      </c>
      <c r="H39">
        <f t="shared" si="6"/>
        <v>-8.2548799997312017E-2</v>
      </c>
      <c r="Q39" s="2">
        <f t="shared" si="4"/>
        <v>13057.875</v>
      </c>
    </row>
    <row r="40" spans="1:17" ht="12.75" customHeight="1">
      <c r="A40" s="50" t="s">
        <v>159</v>
      </c>
      <c r="B40" s="51" t="s">
        <v>78</v>
      </c>
      <c r="C40" s="50">
        <v>28106.269</v>
      </c>
      <c r="D40" s="50" t="s">
        <v>107</v>
      </c>
      <c r="E40">
        <f t="shared" si="0"/>
        <v>-11723.056900215235</v>
      </c>
      <c r="F40">
        <f t="shared" si="1"/>
        <v>-11723</v>
      </c>
      <c r="G40">
        <f t="shared" si="5"/>
        <v>-8.0994599997211481E-2</v>
      </c>
      <c r="H40">
        <f t="shared" si="6"/>
        <v>-8.0994599997211481E-2</v>
      </c>
      <c r="Q40" s="2">
        <f t="shared" si="4"/>
        <v>13087.769</v>
      </c>
    </row>
    <row r="41" spans="1:17" ht="12.75" customHeight="1">
      <c r="A41" s="50" t="s">
        <v>159</v>
      </c>
      <c r="B41" s="51" t="s">
        <v>78</v>
      </c>
      <c r="C41" s="50">
        <v>28109.135999999999</v>
      </c>
      <c r="D41" s="50" t="s">
        <v>107</v>
      </c>
      <c r="E41">
        <f t="shared" si="0"/>
        <v>-11721.042779309813</v>
      </c>
      <c r="F41">
        <f t="shared" si="1"/>
        <v>-11721</v>
      </c>
      <c r="G41">
        <f t="shared" si="5"/>
        <v>-6.0894199999893317E-2</v>
      </c>
      <c r="H41">
        <f t="shared" si="6"/>
        <v>-6.0894199999893317E-2</v>
      </c>
      <c r="Q41" s="2">
        <f t="shared" si="4"/>
        <v>13090.635999999999</v>
      </c>
    </row>
    <row r="42" spans="1:17" ht="12.75" customHeight="1">
      <c r="A42" s="50" t="s">
        <v>159</v>
      </c>
      <c r="B42" s="51" t="s">
        <v>78</v>
      </c>
      <c r="C42" s="50">
        <v>28126.194</v>
      </c>
      <c r="D42" s="50" t="s">
        <v>107</v>
      </c>
      <c r="E42">
        <f t="shared" si="0"/>
        <v>-11709.059216559655</v>
      </c>
      <c r="F42">
        <f t="shared" si="1"/>
        <v>-11709</v>
      </c>
      <c r="G42">
        <f t="shared" si="5"/>
        <v>-8.4291799998027273E-2</v>
      </c>
      <c r="H42">
        <f t="shared" si="6"/>
        <v>-8.4291799998027273E-2</v>
      </c>
      <c r="Q42" s="2">
        <f t="shared" si="4"/>
        <v>13107.694</v>
      </c>
    </row>
    <row r="43" spans="1:17" ht="12.75" customHeight="1">
      <c r="A43" s="50" t="s">
        <v>145</v>
      </c>
      <c r="B43" s="51" t="s">
        <v>78</v>
      </c>
      <c r="C43" s="50">
        <v>29563.895</v>
      </c>
      <c r="D43" s="50" t="s">
        <v>107</v>
      </c>
      <c r="E43">
        <f t="shared" si="0"/>
        <v>-10699.047483093536</v>
      </c>
      <c r="F43">
        <f t="shared" si="1"/>
        <v>-10699</v>
      </c>
      <c r="G43">
        <f t="shared" si="5"/>
        <v>-6.7589799997222144E-2</v>
      </c>
      <c r="I43">
        <f t="shared" ref="I43:I82" si="7">+G43</f>
        <v>-6.7589799997222144E-2</v>
      </c>
      <c r="Q43" s="2">
        <f t="shared" si="4"/>
        <v>14545.395</v>
      </c>
    </row>
    <row r="44" spans="1:17" ht="12.75" customHeight="1">
      <c r="A44" s="50" t="s">
        <v>149</v>
      </c>
      <c r="B44" s="51" t="s">
        <v>78</v>
      </c>
      <c r="C44" s="50">
        <v>30607.308000000001</v>
      </c>
      <c r="D44" s="50" t="s">
        <v>107</v>
      </c>
      <c r="E44">
        <f t="shared" si="0"/>
        <v>-9966.0304142794466</v>
      </c>
      <c r="F44">
        <f t="shared" si="1"/>
        <v>-9966</v>
      </c>
      <c r="G44">
        <f t="shared" si="5"/>
        <v>-4.3293199996696785E-2</v>
      </c>
      <c r="I44">
        <f t="shared" si="7"/>
        <v>-4.3293199996696785E-2</v>
      </c>
      <c r="Q44" s="2">
        <f t="shared" si="4"/>
        <v>15588.808000000001</v>
      </c>
    </row>
    <row r="45" spans="1:17" ht="12.75" customHeight="1">
      <c r="A45" s="50" t="s">
        <v>149</v>
      </c>
      <c r="B45" s="51" t="s">
        <v>78</v>
      </c>
      <c r="C45" s="50">
        <v>30637.212</v>
      </c>
      <c r="D45" s="50" t="s">
        <v>107</v>
      </c>
      <c r="E45">
        <f t="shared" si="0"/>
        <v>-9945.0222972387219</v>
      </c>
      <c r="F45">
        <f t="shared" si="1"/>
        <v>-9945</v>
      </c>
      <c r="G45">
        <f t="shared" si="5"/>
        <v>-3.1738999998196959E-2</v>
      </c>
      <c r="I45">
        <f t="shared" si="7"/>
        <v>-3.1738999998196959E-2</v>
      </c>
      <c r="Q45" s="2">
        <f t="shared" si="4"/>
        <v>15618.712</v>
      </c>
    </row>
    <row r="46" spans="1:17" ht="12.75" customHeight="1">
      <c r="A46" s="50" t="s">
        <v>149</v>
      </c>
      <c r="B46" s="51" t="s">
        <v>78</v>
      </c>
      <c r="C46" s="50">
        <v>30647.162</v>
      </c>
      <c r="D46" s="50" t="s">
        <v>107</v>
      </c>
      <c r="E46">
        <f t="shared" si="0"/>
        <v>-9938.0322368937759</v>
      </c>
      <c r="F46">
        <f t="shared" si="1"/>
        <v>-9938</v>
      </c>
      <c r="G46">
        <f t="shared" si="5"/>
        <v>-4.5887599997513462E-2</v>
      </c>
      <c r="I46">
        <f t="shared" si="7"/>
        <v>-4.5887599997513462E-2</v>
      </c>
      <c r="Q46" s="2">
        <f t="shared" si="4"/>
        <v>15628.662</v>
      </c>
    </row>
    <row r="47" spans="1:17" ht="12.75" customHeight="1">
      <c r="A47" s="50" t="s">
        <v>145</v>
      </c>
      <c r="B47" s="51" t="s">
        <v>78</v>
      </c>
      <c r="C47" s="50">
        <v>32017.955999999998</v>
      </c>
      <c r="D47" s="50" t="s">
        <v>107</v>
      </c>
      <c r="E47">
        <f t="shared" si="0"/>
        <v>-8975.0239172466772</v>
      </c>
      <c r="F47">
        <f t="shared" si="1"/>
        <v>-8975</v>
      </c>
      <c r="G47">
        <f t="shared" si="5"/>
        <v>-3.4045000000332948E-2</v>
      </c>
      <c r="I47">
        <f t="shared" si="7"/>
        <v>-3.4045000000332948E-2</v>
      </c>
      <c r="Q47" s="2">
        <f t="shared" si="4"/>
        <v>16999.455999999998</v>
      </c>
    </row>
    <row r="48" spans="1:17" ht="12.75" customHeight="1">
      <c r="A48" s="50" t="s">
        <v>199</v>
      </c>
      <c r="B48" s="51" t="s">
        <v>78</v>
      </c>
      <c r="C48" s="50">
        <v>34732.508999999998</v>
      </c>
      <c r="D48" s="50" t="s">
        <v>107</v>
      </c>
      <c r="E48">
        <f t="shared" si="0"/>
        <v>-7067.9998690505272</v>
      </c>
      <c r="F48">
        <f t="shared" si="1"/>
        <v>-7068</v>
      </c>
      <c r="G48">
        <f t="shared" si="5"/>
        <v>1.8640000052982941E-4</v>
      </c>
      <c r="I48">
        <f t="shared" si="7"/>
        <v>1.8640000052982941E-4</v>
      </c>
      <c r="Q48" s="2">
        <f t="shared" si="4"/>
        <v>19714.008999999998</v>
      </c>
    </row>
    <row r="49" spans="1:32" ht="12.75" customHeight="1">
      <c r="A49" t="s">
        <v>29</v>
      </c>
      <c r="C49" s="11">
        <v>41176.487000000001</v>
      </c>
      <c r="D49" s="10"/>
      <c r="E49">
        <f t="shared" si="0"/>
        <v>-2540.9852879954014</v>
      </c>
      <c r="F49">
        <f t="shared" si="1"/>
        <v>-2541</v>
      </c>
      <c r="G49">
        <f t="shared" si="5"/>
        <v>2.0941800001310185E-2</v>
      </c>
      <c r="I49">
        <f t="shared" si="7"/>
        <v>2.0941800001310185E-2</v>
      </c>
      <c r="Q49" s="2">
        <f t="shared" si="4"/>
        <v>26157.987000000001</v>
      </c>
      <c r="AB49">
        <v>8</v>
      </c>
      <c r="AD49" t="s">
        <v>28</v>
      </c>
      <c r="AF49" t="s">
        <v>30</v>
      </c>
    </row>
    <row r="50" spans="1:32" ht="12.75" customHeight="1">
      <c r="A50" t="s">
        <v>31</v>
      </c>
      <c r="C50" s="11">
        <v>41216.33</v>
      </c>
      <c r="D50" s="10"/>
      <c r="E50">
        <f t="shared" si="0"/>
        <v>-2512.9948383146325</v>
      </c>
      <c r="F50">
        <f t="shared" si="1"/>
        <v>-2513</v>
      </c>
      <c r="G50">
        <f t="shared" si="5"/>
        <v>7.3474000018904917E-3</v>
      </c>
      <c r="I50">
        <f t="shared" si="7"/>
        <v>7.3474000018904917E-3</v>
      </c>
      <c r="Q50" s="2">
        <f t="shared" si="4"/>
        <v>26197.83</v>
      </c>
      <c r="AB50">
        <v>10</v>
      </c>
      <c r="AD50" t="s">
        <v>28</v>
      </c>
      <c r="AF50" t="s">
        <v>30</v>
      </c>
    </row>
    <row r="51" spans="1:32" ht="12.75" customHeight="1">
      <c r="A51" t="s">
        <v>32</v>
      </c>
      <c r="C51" s="11">
        <v>41472.546000000002</v>
      </c>
      <c r="D51" s="10"/>
      <c r="E51">
        <f t="shared" si="0"/>
        <v>-2332.9983256170999</v>
      </c>
      <c r="F51">
        <f t="shared" si="1"/>
        <v>-2333</v>
      </c>
      <c r="G51">
        <f t="shared" si="5"/>
        <v>2.3834000021452084E-3</v>
      </c>
      <c r="I51">
        <f t="shared" si="7"/>
        <v>2.3834000021452084E-3</v>
      </c>
      <c r="Q51" s="2">
        <f t="shared" si="4"/>
        <v>26454.046000000002</v>
      </c>
      <c r="AB51">
        <v>11</v>
      </c>
      <c r="AD51" t="s">
        <v>28</v>
      </c>
      <c r="AF51" t="s">
        <v>30</v>
      </c>
    </row>
    <row r="52" spans="1:32" ht="12.75" customHeight="1">
      <c r="A52" t="s">
        <v>34</v>
      </c>
      <c r="C52" s="11">
        <v>41539.447</v>
      </c>
      <c r="D52" s="10"/>
      <c r="E52">
        <f t="shared" si="0"/>
        <v>-2285.9991269098477</v>
      </c>
      <c r="F52">
        <f t="shared" si="1"/>
        <v>-2286</v>
      </c>
      <c r="G52">
        <f t="shared" si="5"/>
        <v>1.2428000045474619E-3</v>
      </c>
      <c r="I52">
        <f t="shared" si="7"/>
        <v>1.2428000045474619E-3</v>
      </c>
      <c r="Q52" s="2">
        <f t="shared" si="4"/>
        <v>26520.947</v>
      </c>
      <c r="AB52">
        <v>9</v>
      </c>
      <c r="AD52" t="s">
        <v>33</v>
      </c>
      <c r="AF52" t="s">
        <v>30</v>
      </c>
    </row>
    <row r="53" spans="1:32" ht="12.75" customHeight="1">
      <c r="A53" t="s">
        <v>34</v>
      </c>
      <c r="C53" s="11">
        <v>41569.334000000003</v>
      </c>
      <c r="D53" s="10"/>
      <c r="E53">
        <f t="shared" ref="E53:E84" si="8">+(C53-C$7)/C$8</f>
        <v>-2265.0029526857884</v>
      </c>
      <c r="F53">
        <f t="shared" ref="F53:F84" si="9">ROUND(2*E53,0)/2</f>
        <v>-2265</v>
      </c>
      <c r="G53">
        <f t="shared" si="5"/>
        <v>-4.2029999967780896E-3</v>
      </c>
      <c r="I53">
        <f t="shared" si="7"/>
        <v>-4.2029999967780896E-3</v>
      </c>
      <c r="Q53" s="2">
        <f t="shared" ref="Q53:Q84" si="10">+C53-15018.5</f>
        <v>26550.834000000003</v>
      </c>
      <c r="AB53">
        <v>13</v>
      </c>
      <c r="AD53" t="s">
        <v>33</v>
      </c>
      <c r="AF53" t="s">
        <v>30</v>
      </c>
    </row>
    <row r="54" spans="1:32" ht="12.75" customHeight="1">
      <c r="A54" t="s">
        <v>34</v>
      </c>
      <c r="C54" s="11">
        <v>41589.277999999998</v>
      </c>
      <c r="D54" s="10"/>
      <c r="E54">
        <f t="shared" si="8"/>
        <v>-2250.9919211762854</v>
      </c>
      <c r="F54">
        <f t="shared" si="9"/>
        <v>-2251</v>
      </c>
      <c r="G54">
        <f t="shared" si="5"/>
        <v>1.149979999900097E-2</v>
      </c>
      <c r="I54">
        <f t="shared" si="7"/>
        <v>1.149979999900097E-2</v>
      </c>
      <c r="Q54" s="2">
        <f t="shared" si="10"/>
        <v>26570.777999999998</v>
      </c>
      <c r="AB54">
        <v>10</v>
      </c>
      <c r="AD54" t="s">
        <v>28</v>
      </c>
      <c r="AF54" t="s">
        <v>30</v>
      </c>
    </row>
    <row r="55" spans="1:32" ht="12.75" customHeight="1">
      <c r="A55" t="s">
        <v>35</v>
      </c>
      <c r="C55" s="11">
        <v>41626.269</v>
      </c>
      <c r="D55" s="10"/>
      <c r="E55">
        <f t="shared" si="8"/>
        <v>-2225.0050546215239</v>
      </c>
      <c r="F55">
        <f t="shared" si="9"/>
        <v>-2225</v>
      </c>
      <c r="G55">
        <f t="shared" si="5"/>
        <v>-7.1949999983189628E-3</v>
      </c>
      <c r="I55">
        <f t="shared" si="7"/>
        <v>-7.1949999983189628E-3</v>
      </c>
      <c r="Q55" s="2">
        <f t="shared" si="10"/>
        <v>26607.769</v>
      </c>
      <c r="AB55">
        <v>10</v>
      </c>
      <c r="AD55" t="s">
        <v>28</v>
      </c>
      <c r="AF55" t="s">
        <v>30</v>
      </c>
    </row>
    <row r="56" spans="1:32" ht="12.75" customHeight="1">
      <c r="A56" t="s">
        <v>36</v>
      </c>
      <c r="C56" s="11">
        <v>41815.591</v>
      </c>
      <c r="D56" s="10"/>
      <c r="E56">
        <f t="shared" si="8"/>
        <v>-2092.0028230008511</v>
      </c>
      <c r="F56">
        <f t="shared" si="9"/>
        <v>-2092</v>
      </c>
      <c r="G56">
        <f t="shared" si="5"/>
        <v>-4.018399995402433E-3</v>
      </c>
      <c r="I56">
        <f t="shared" si="7"/>
        <v>-4.018399995402433E-3</v>
      </c>
      <c r="Q56" s="2">
        <f t="shared" si="10"/>
        <v>26797.091</v>
      </c>
      <c r="AB56">
        <v>10</v>
      </c>
      <c r="AD56" t="s">
        <v>28</v>
      </c>
      <c r="AF56" t="s">
        <v>30</v>
      </c>
    </row>
    <row r="57" spans="1:32" ht="12.75" customHeight="1">
      <c r="A57" t="s">
        <v>37</v>
      </c>
      <c r="C57" s="11">
        <v>41865.413999999997</v>
      </c>
      <c r="D57" s="10"/>
      <c r="E57">
        <f t="shared" si="8"/>
        <v>-2057.0012374163111</v>
      </c>
      <c r="F57">
        <f t="shared" si="9"/>
        <v>-2057</v>
      </c>
      <c r="G57">
        <f t="shared" si="5"/>
        <v>-1.7614000025787391E-3</v>
      </c>
      <c r="I57">
        <f t="shared" si="7"/>
        <v>-1.7614000025787391E-3</v>
      </c>
      <c r="Q57" s="2">
        <f t="shared" si="10"/>
        <v>26846.913999999997</v>
      </c>
      <c r="AB57">
        <v>11</v>
      </c>
      <c r="AD57" t="s">
        <v>28</v>
      </c>
      <c r="AF57" t="s">
        <v>30</v>
      </c>
    </row>
    <row r="58" spans="1:32" ht="12.75" customHeight="1">
      <c r="A58" t="s">
        <v>37</v>
      </c>
      <c r="C58" s="11">
        <v>41892.464999999997</v>
      </c>
      <c r="D58" s="10"/>
      <c r="E58">
        <f t="shared" si="8"/>
        <v>-2037.9974060202201</v>
      </c>
      <c r="F58">
        <f t="shared" si="9"/>
        <v>-2038</v>
      </c>
      <c r="G58">
        <f t="shared" si="5"/>
        <v>3.6924000014550984E-3</v>
      </c>
      <c r="I58">
        <f t="shared" si="7"/>
        <v>3.6924000014550984E-3</v>
      </c>
      <c r="Q58" s="2">
        <f t="shared" si="10"/>
        <v>26873.964999999997</v>
      </c>
      <c r="AB58">
        <v>13</v>
      </c>
      <c r="AD58" t="s">
        <v>28</v>
      </c>
      <c r="AF58" t="s">
        <v>30</v>
      </c>
    </row>
    <row r="59" spans="1:32" ht="12.75" customHeight="1">
      <c r="A59" t="s">
        <v>38</v>
      </c>
      <c r="C59" s="11">
        <v>41932.315000000002</v>
      </c>
      <c r="D59" s="10"/>
      <c r="E59">
        <f t="shared" si="8"/>
        <v>-2010.002038709054</v>
      </c>
      <c r="F59">
        <f t="shared" si="9"/>
        <v>-2010</v>
      </c>
      <c r="G59">
        <f t="shared" si="5"/>
        <v>-2.901999992900528E-3</v>
      </c>
      <c r="I59">
        <f t="shared" si="7"/>
        <v>-2.901999992900528E-3</v>
      </c>
      <c r="Q59" s="2">
        <f t="shared" si="10"/>
        <v>26913.815000000002</v>
      </c>
      <c r="AB59">
        <v>11</v>
      </c>
      <c r="AD59" t="s">
        <v>28</v>
      </c>
      <c r="AF59" t="s">
        <v>30</v>
      </c>
    </row>
    <row r="60" spans="1:32" ht="12.75" customHeight="1">
      <c r="A60" t="s">
        <v>39</v>
      </c>
      <c r="C60" s="11">
        <v>41959.360999999997</v>
      </c>
      <c r="D60" s="10"/>
      <c r="E60">
        <f t="shared" si="8"/>
        <v>-1991.0017199061044</v>
      </c>
      <c r="F60">
        <f t="shared" si="9"/>
        <v>-1991</v>
      </c>
      <c r="G60">
        <f t="shared" si="5"/>
        <v>-2.448200000799261E-3</v>
      </c>
      <c r="I60">
        <f t="shared" si="7"/>
        <v>-2.448200000799261E-3</v>
      </c>
      <c r="Q60" s="2">
        <f t="shared" si="10"/>
        <v>26940.860999999997</v>
      </c>
      <c r="AB60">
        <v>6</v>
      </c>
      <c r="AD60" t="s">
        <v>28</v>
      </c>
      <c r="AF60" t="s">
        <v>30</v>
      </c>
    </row>
    <row r="61" spans="1:32" ht="12.75" customHeight="1">
      <c r="A61" t="s">
        <v>39</v>
      </c>
      <c r="C61" s="11">
        <v>41989.254999999997</v>
      </c>
      <c r="D61" s="10"/>
      <c r="E61">
        <f t="shared" si="8"/>
        <v>-1970.0006280516532</v>
      </c>
      <c r="F61">
        <f t="shared" si="9"/>
        <v>-1970</v>
      </c>
      <c r="G61">
        <f t="shared" si="5"/>
        <v>-8.9399999706074595E-4</v>
      </c>
      <c r="I61">
        <f t="shared" si="7"/>
        <v>-8.9399999706074595E-4</v>
      </c>
      <c r="Q61" s="2">
        <f t="shared" si="10"/>
        <v>26970.754999999997</v>
      </c>
      <c r="AB61">
        <v>6</v>
      </c>
      <c r="AD61" t="s">
        <v>28</v>
      </c>
      <c r="AF61" t="s">
        <v>30</v>
      </c>
    </row>
    <row r="62" spans="1:32" ht="12.75" customHeight="1">
      <c r="A62" t="s">
        <v>40</v>
      </c>
      <c r="C62" s="11">
        <v>42272.517999999996</v>
      </c>
      <c r="D62" s="10"/>
      <c r="E62">
        <f t="shared" si="8"/>
        <v>-1771.0030940325405</v>
      </c>
      <c r="F62">
        <f t="shared" si="9"/>
        <v>-1771</v>
      </c>
      <c r="G62">
        <f t="shared" si="5"/>
        <v>-4.4042000008630566E-3</v>
      </c>
      <c r="I62">
        <f t="shared" si="7"/>
        <v>-4.4042000008630566E-3</v>
      </c>
      <c r="Q62" s="2">
        <f t="shared" si="10"/>
        <v>27254.017999999996</v>
      </c>
      <c r="AB62">
        <v>10</v>
      </c>
      <c r="AD62" t="s">
        <v>28</v>
      </c>
      <c r="AF62" t="s">
        <v>30</v>
      </c>
    </row>
    <row r="63" spans="1:32" ht="12.75" customHeight="1">
      <c r="A63" t="s">
        <v>41</v>
      </c>
      <c r="C63" s="11">
        <v>42568.584999999999</v>
      </c>
      <c r="D63" s="10"/>
      <c r="E63">
        <f t="shared" si="8"/>
        <v>-1563.0105115052168</v>
      </c>
      <c r="F63">
        <f t="shared" si="9"/>
        <v>-1563</v>
      </c>
      <c r="G63">
        <f t="shared" ref="G63:G94" si="11">+C63-(C$7+F63*C$8)</f>
        <v>-1.4962599998398218E-2</v>
      </c>
      <c r="I63">
        <f t="shared" si="7"/>
        <v>-1.4962599998398218E-2</v>
      </c>
      <c r="Q63" s="2">
        <f t="shared" si="10"/>
        <v>27550.084999999999</v>
      </c>
      <c r="AB63">
        <v>6</v>
      </c>
      <c r="AD63" t="s">
        <v>28</v>
      </c>
      <c r="AF63" t="s">
        <v>30</v>
      </c>
    </row>
    <row r="64" spans="1:32" ht="12.75" customHeight="1">
      <c r="A64" t="s">
        <v>41</v>
      </c>
      <c r="C64" s="11">
        <v>42628.387000000002</v>
      </c>
      <c r="D64" s="10"/>
      <c r="E64">
        <f t="shared" si="8"/>
        <v>-1520.9984925355254</v>
      </c>
      <c r="F64">
        <f t="shared" si="9"/>
        <v>-1521</v>
      </c>
      <c r="G64">
        <f t="shared" si="11"/>
        <v>2.1458000046550296E-3</v>
      </c>
      <c r="I64">
        <f t="shared" si="7"/>
        <v>2.1458000046550296E-3</v>
      </c>
      <c r="Q64" s="2">
        <f t="shared" si="10"/>
        <v>27609.887000000002</v>
      </c>
      <c r="AB64">
        <v>8</v>
      </c>
      <c r="AD64" t="s">
        <v>28</v>
      </c>
      <c r="AF64" t="s">
        <v>30</v>
      </c>
    </row>
    <row r="65" spans="1:32" ht="12.75" customHeight="1">
      <c r="A65" t="s">
        <v>41</v>
      </c>
      <c r="C65" s="11">
        <v>42638.353000000003</v>
      </c>
      <c r="D65" s="10"/>
      <c r="E65">
        <f t="shared" si="8"/>
        <v>-1513.997191892538</v>
      </c>
      <c r="F65">
        <f t="shared" si="9"/>
        <v>-1514</v>
      </c>
      <c r="G65">
        <f t="shared" si="11"/>
        <v>3.9972000085981563E-3</v>
      </c>
      <c r="I65">
        <f t="shared" si="7"/>
        <v>3.9972000085981563E-3</v>
      </c>
      <c r="Q65" s="2">
        <f t="shared" si="10"/>
        <v>27619.853000000003</v>
      </c>
      <c r="AB65">
        <v>6</v>
      </c>
      <c r="AD65" t="s">
        <v>28</v>
      </c>
      <c r="AF65" t="s">
        <v>30</v>
      </c>
    </row>
    <row r="66" spans="1:32" ht="12.75" customHeight="1">
      <c r="A66" t="s">
        <v>42</v>
      </c>
      <c r="C66" s="11">
        <v>42665.38</v>
      </c>
      <c r="D66" s="10"/>
      <c r="E66">
        <f t="shared" si="8"/>
        <v>-1495.0102209435136</v>
      </c>
      <c r="F66">
        <f t="shared" si="9"/>
        <v>-1495</v>
      </c>
      <c r="G66">
        <f t="shared" si="11"/>
        <v>-1.4548999999533407E-2</v>
      </c>
      <c r="I66">
        <f t="shared" si="7"/>
        <v>-1.4548999999533407E-2</v>
      </c>
      <c r="Q66" s="2">
        <f t="shared" si="10"/>
        <v>27646.879999999997</v>
      </c>
      <c r="AB66">
        <v>6</v>
      </c>
      <c r="AD66" t="s">
        <v>28</v>
      </c>
      <c r="AF66" t="s">
        <v>30</v>
      </c>
    </row>
    <row r="67" spans="1:32" ht="12.75" customHeight="1">
      <c r="A67" s="50" t="s">
        <v>265</v>
      </c>
      <c r="B67" s="51" t="s">
        <v>78</v>
      </c>
      <c r="C67" s="50">
        <v>43069.66</v>
      </c>
      <c r="D67" s="50" t="s">
        <v>107</v>
      </c>
      <c r="E67">
        <f t="shared" si="8"/>
        <v>-1210.995990164173</v>
      </c>
      <c r="F67">
        <f t="shared" si="9"/>
        <v>-1211</v>
      </c>
      <c r="G67">
        <f t="shared" si="11"/>
        <v>5.7078000027104281E-3</v>
      </c>
      <c r="I67">
        <f t="shared" si="7"/>
        <v>5.7078000027104281E-3</v>
      </c>
      <c r="Q67" s="2">
        <f t="shared" si="10"/>
        <v>28051.160000000003</v>
      </c>
    </row>
    <row r="68" spans="1:32" ht="12.75" customHeight="1">
      <c r="A68" t="s">
        <v>43</v>
      </c>
      <c r="C68" s="11">
        <v>43361.455000000002</v>
      </c>
      <c r="D68" s="10"/>
      <c r="E68">
        <f t="shared" si="8"/>
        <v>-1006.004567214099</v>
      </c>
      <c r="F68">
        <f t="shared" si="9"/>
        <v>-1006</v>
      </c>
      <c r="G68">
        <f t="shared" si="11"/>
        <v>-6.5011999977286905E-3</v>
      </c>
      <c r="I68">
        <f t="shared" si="7"/>
        <v>-6.5011999977286905E-3</v>
      </c>
      <c r="Q68" s="2">
        <f t="shared" si="10"/>
        <v>28342.955000000002</v>
      </c>
      <c r="AB68">
        <v>10</v>
      </c>
      <c r="AD68" t="s">
        <v>28</v>
      </c>
      <c r="AF68" t="s">
        <v>30</v>
      </c>
    </row>
    <row r="69" spans="1:32" ht="12.75" customHeight="1">
      <c r="A69" t="s">
        <v>45</v>
      </c>
      <c r="C69" s="11">
        <v>43401.315000000002</v>
      </c>
      <c r="D69" s="10"/>
      <c r="E69">
        <f t="shared" si="8"/>
        <v>-978.00217471666031</v>
      </c>
      <c r="F69">
        <f t="shared" si="9"/>
        <v>-978</v>
      </c>
      <c r="G69">
        <f t="shared" si="11"/>
        <v>-3.0955999973230064E-3</v>
      </c>
      <c r="I69">
        <f t="shared" si="7"/>
        <v>-3.0955999973230064E-3</v>
      </c>
      <c r="Q69" s="2">
        <f t="shared" si="10"/>
        <v>28382.815000000002</v>
      </c>
      <c r="AA69" t="s">
        <v>44</v>
      </c>
      <c r="AB69">
        <v>6</v>
      </c>
      <c r="AD69" t="s">
        <v>28</v>
      </c>
      <c r="AF69" t="s">
        <v>30</v>
      </c>
    </row>
    <row r="70" spans="1:32" ht="12.75" customHeight="1">
      <c r="A70" t="s">
        <v>46</v>
      </c>
      <c r="C70" s="11">
        <v>43657.534</v>
      </c>
      <c r="D70" s="10"/>
      <c r="E70">
        <f t="shared" si="8"/>
        <v>-798.00355446324681</v>
      </c>
      <c r="F70">
        <f t="shared" si="9"/>
        <v>-798</v>
      </c>
      <c r="G70">
        <f t="shared" si="11"/>
        <v>-5.059600000095088E-3</v>
      </c>
      <c r="I70">
        <f t="shared" si="7"/>
        <v>-5.059600000095088E-3</v>
      </c>
      <c r="Q70" s="2">
        <f t="shared" si="10"/>
        <v>28639.034</v>
      </c>
      <c r="AA70" t="s">
        <v>44</v>
      </c>
      <c r="AB70">
        <v>11</v>
      </c>
      <c r="AD70" t="s">
        <v>28</v>
      </c>
      <c r="AF70" t="s">
        <v>30</v>
      </c>
    </row>
    <row r="71" spans="1:32" ht="12.75" customHeight="1">
      <c r="A71" t="s">
        <v>47</v>
      </c>
      <c r="C71" s="11">
        <v>43724.438000000002</v>
      </c>
      <c r="D71" s="10"/>
      <c r="E71">
        <f t="shared" si="8"/>
        <v>-751.00224820010908</v>
      </c>
      <c r="F71">
        <f t="shared" si="9"/>
        <v>-751</v>
      </c>
      <c r="G71">
        <f t="shared" si="11"/>
        <v>-3.2001999934436753E-3</v>
      </c>
      <c r="I71">
        <f t="shared" si="7"/>
        <v>-3.2001999934436753E-3</v>
      </c>
      <c r="Q71" s="2">
        <f t="shared" si="10"/>
        <v>28705.938000000002</v>
      </c>
      <c r="AA71" t="s">
        <v>44</v>
      </c>
      <c r="AB71">
        <v>4</v>
      </c>
      <c r="AD71" t="s">
        <v>28</v>
      </c>
      <c r="AF71" t="s">
        <v>30</v>
      </c>
    </row>
    <row r="72" spans="1:32" ht="12.75" customHeight="1">
      <c r="A72" t="s">
        <v>47</v>
      </c>
      <c r="C72" s="11">
        <v>43744.362999999998</v>
      </c>
      <c r="D72" s="10"/>
      <c r="E72">
        <f t="shared" si="8"/>
        <v>-737.00456454453115</v>
      </c>
      <c r="F72">
        <f t="shared" si="9"/>
        <v>-737</v>
      </c>
      <c r="G72">
        <f t="shared" si="11"/>
        <v>-6.4973999978974462E-3</v>
      </c>
      <c r="I72">
        <f t="shared" si="7"/>
        <v>-6.4973999978974462E-3</v>
      </c>
      <c r="Q72" s="2">
        <f t="shared" si="10"/>
        <v>28725.862999999998</v>
      </c>
      <c r="AA72" t="s">
        <v>44</v>
      </c>
      <c r="AB72">
        <v>7</v>
      </c>
      <c r="AD72" t="s">
        <v>28</v>
      </c>
      <c r="AF72" t="s">
        <v>30</v>
      </c>
    </row>
    <row r="73" spans="1:32" ht="12.75" customHeight="1">
      <c r="A73" t="s">
        <v>48</v>
      </c>
      <c r="C73" s="11">
        <v>43811.27</v>
      </c>
      <c r="D73" s="10"/>
      <c r="E73">
        <f t="shared" si="8"/>
        <v>-690.0011507255125</v>
      </c>
      <c r="F73">
        <f t="shared" si="9"/>
        <v>-690</v>
      </c>
      <c r="G73">
        <f t="shared" si="11"/>
        <v>-1.6380000015487894E-3</v>
      </c>
      <c r="I73">
        <f t="shared" si="7"/>
        <v>-1.6380000015487894E-3</v>
      </c>
      <c r="Q73" s="2">
        <f t="shared" si="10"/>
        <v>28792.769999999997</v>
      </c>
      <c r="AA73" t="s">
        <v>44</v>
      </c>
      <c r="AB73">
        <v>9</v>
      </c>
      <c r="AD73" t="s">
        <v>33</v>
      </c>
      <c r="AF73" t="s">
        <v>30</v>
      </c>
    </row>
    <row r="74" spans="1:32" ht="12.75" customHeight="1">
      <c r="A74" t="s">
        <v>49</v>
      </c>
      <c r="C74" s="11">
        <v>44077.457999999999</v>
      </c>
      <c r="D74" s="10"/>
      <c r="E74">
        <f t="shared" si="8"/>
        <v>-502.99912227322579</v>
      </c>
      <c r="F74">
        <f t="shared" si="9"/>
        <v>-503</v>
      </c>
      <c r="G74">
        <f t="shared" si="11"/>
        <v>1.2494000038714148E-3</v>
      </c>
      <c r="I74">
        <f t="shared" si="7"/>
        <v>1.2494000038714148E-3</v>
      </c>
      <c r="Q74" s="2">
        <f t="shared" si="10"/>
        <v>29058.957999999999</v>
      </c>
      <c r="AA74" t="s">
        <v>44</v>
      </c>
      <c r="AB74">
        <v>6</v>
      </c>
      <c r="AD74" t="s">
        <v>28</v>
      </c>
      <c r="AF74" t="s">
        <v>30</v>
      </c>
    </row>
    <row r="75" spans="1:32" ht="12.75" customHeight="1">
      <c r="A75" s="50" t="s">
        <v>265</v>
      </c>
      <c r="B75" s="51" t="s">
        <v>78</v>
      </c>
      <c r="C75" s="50">
        <v>44101.656999999999</v>
      </c>
      <c r="D75" s="50" t="s">
        <v>107</v>
      </c>
      <c r="E75">
        <f t="shared" si="8"/>
        <v>-485.99887400314242</v>
      </c>
      <c r="F75">
        <f t="shared" si="9"/>
        <v>-486</v>
      </c>
      <c r="G75">
        <f t="shared" si="11"/>
        <v>1.6028000027290545E-3</v>
      </c>
      <c r="I75">
        <f t="shared" si="7"/>
        <v>1.6028000027290545E-3</v>
      </c>
      <c r="Q75" s="2">
        <f t="shared" si="10"/>
        <v>29083.156999999999</v>
      </c>
    </row>
    <row r="76" spans="1:32" ht="12.75" customHeight="1">
      <c r="A76" t="s">
        <v>50</v>
      </c>
      <c r="C76" s="11">
        <v>44134.392999999996</v>
      </c>
      <c r="D76" s="10"/>
      <c r="E76">
        <f t="shared" si="8"/>
        <v>-463.00122420896128</v>
      </c>
      <c r="F76">
        <f t="shared" si="9"/>
        <v>-463</v>
      </c>
      <c r="G76">
        <f t="shared" si="11"/>
        <v>-1.7425999976694584E-3</v>
      </c>
      <c r="I76">
        <f t="shared" si="7"/>
        <v>-1.7425999976694584E-3</v>
      </c>
      <c r="Q76" s="2">
        <f t="shared" si="10"/>
        <v>29115.892999999996</v>
      </c>
      <c r="AA76" t="s">
        <v>44</v>
      </c>
      <c r="AB76">
        <v>10</v>
      </c>
      <c r="AD76" t="s">
        <v>33</v>
      </c>
      <c r="AF76" t="s">
        <v>30</v>
      </c>
    </row>
    <row r="77" spans="1:32" ht="12.75" customHeight="1">
      <c r="A77" t="s">
        <v>50</v>
      </c>
      <c r="C77" s="11">
        <v>44144.364000000001</v>
      </c>
      <c r="D77" s="10"/>
      <c r="E77">
        <f t="shared" si="8"/>
        <v>-455.99641097283239</v>
      </c>
      <c r="F77">
        <f t="shared" si="9"/>
        <v>-456</v>
      </c>
      <c r="G77">
        <f t="shared" si="11"/>
        <v>5.1088000036543235E-3</v>
      </c>
      <c r="I77">
        <f t="shared" si="7"/>
        <v>5.1088000036543235E-3</v>
      </c>
      <c r="Q77" s="2">
        <f t="shared" si="10"/>
        <v>29125.864000000001</v>
      </c>
      <c r="AA77" t="s">
        <v>44</v>
      </c>
      <c r="AB77">
        <v>8</v>
      </c>
      <c r="AD77" t="s">
        <v>33</v>
      </c>
      <c r="AF77" t="s">
        <v>30</v>
      </c>
    </row>
    <row r="78" spans="1:32" ht="12.75" customHeight="1">
      <c r="A78" t="s">
        <v>50</v>
      </c>
      <c r="C78" s="11">
        <v>44164.288999999997</v>
      </c>
      <c r="D78" s="10"/>
      <c r="E78">
        <f t="shared" si="8"/>
        <v>-441.99872731725452</v>
      </c>
      <c r="F78">
        <f t="shared" si="9"/>
        <v>-442</v>
      </c>
      <c r="G78">
        <f t="shared" si="11"/>
        <v>1.8115999992005527E-3</v>
      </c>
      <c r="I78">
        <f t="shared" si="7"/>
        <v>1.8115999992005527E-3</v>
      </c>
      <c r="Q78" s="2">
        <f t="shared" si="10"/>
        <v>29145.788999999997</v>
      </c>
      <c r="AA78" t="s">
        <v>44</v>
      </c>
      <c r="AB78">
        <v>6</v>
      </c>
      <c r="AD78" t="s">
        <v>28</v>
      </c>
      <c r="AF78" t="s">
        <v>30</v>
      </c>
    </row>
    <row r="79" spans="1:32" ht="12.75" customHeight="1">
      <c r="A79" t="s">
        <v>51</v>
      </c>
      <c r="C79" s="11">
        <v>44211.245999999999</v>
      </c>
      <c r="D79" s="10"/>
      <c r="E79">
        <f t="shared" si="8"/>
        <v>-409.01056011950567</v>
      </c>
      <c r="F79">
        <f t="shared" si="9"/>
        <v>-409</v>
      </c>
      <c r="G79">
        <f t="shared" si="11"/>
        <v>-1.5031800001452211E-2</v>
      </c>
      <c r="I79">
        <f t="shared" si="7"/>
        <v>-1.5031800001452211E-2</v>
      </c>
      <c r="Q79" s="2">
        <f t="shared" si="10"/>
        <v>29192.745999999999</v>
      </c>
      <c r="AA79" t="s">
        <v>44</v>
      </c>
      <c r="AB79">
        <v>8</v>
      </c>
      <c r="AD79" t="s">
        <v>28</v>
      </c>
      <c r="AF79" t="s">
        <v>30</v>
      </c>
    </row>
    <row r="80" spans="1:32" ht="12.75" customHeight="1">
      <c r="A80" t="s">
        <v>52</v>
      </c>
      <c r="C80" s="11">
        <v>44487.404999999999</v>
      </c>
      <c r="D80" s="10"/>
      <c r="E80">
        <f t="shared" si="8"/>
        <v>-215.00371843109511</v>
      </c>
      <c r="F80">
        <f t="shared" si="9"/>
        <v>-215</v>
      </c>
      <c r="G80">
        <f t="shared" si="11"/>
        <v>-5.2930000019841827E-3</v>
      </c>
      <c r="I80">
        <f t="shared" si="7"/>
        <v>-5.2930000019841827E-3</v>
      </c>
      <c r="Q80" s="2">
        <f t="shared" si="10"/>
        <v>29468.904999999999</v>
      </c>
      <c r="AA80" t="s">
        <v>44</v>
      </c>
      <c r="AB80">
        <v>13</v>
      </c>
      <c r="AD80" t="s">
        <v>33</v>
      </c>
      <c r="AF80" t="s">
        <v>30</v>
      </c>
    </row>
    <row r="81" spans="1:32" ht="12.75" customHeight="1">
      <c r="A81" t="s">
        <v>52</v>
      </c>
      <c r="C81" s="11">
        <v>44497.375</v>
      </c>
      <c r="D81" s="10"/>
      <c r="E81">
        <f t="shared" si="8"/>
        <v>-207.99960771359656</v>
      </c>
      <c r="F81">
        <f t="shared" si="9"/>
        <v>-208</v>
      </c>
      <c r="G81">
        <f t="shared" si="11"/>
        <v>5.5840000277385116E-4</v>
      </c>
      <c r="I81">
        <f t="shared" si="7"/>
        <v>5.5840000277385116E-4</v>
      </c>
      <c r="Q81" s="2">
        <f t="shared" si="10"/>
        <v>29478.875</v>
      </c>
      <c r="AA81" t="s">
        <v>44</v>
      </c>
      <c r="AB81">
        <v>6</v>
      </c>
      <c r="AD81" t="s">
        <v>28</v>
      </c>
      <c r="AF81" t="s">
        <v>30</v>
      </c>
    </row>
    <row r="82" spans="1:32" ht="12.75" customHeight="1">
      <c r="A82" t="s">
        <v>52</v>
      </c>
      <c r="C82" s="11">
        <v>44507.362999999998</v>
      </c>
      <c r="D82" s="10"/>
      <c r="E82">
        <f t="shared" si="8"/>
        <v>-200.98285166080316</v>
      </c>
      <c r="F82">
        <f t="shared" si="9"/>
        <v>-201</v>
      </c>
      <c r="G82">
        <f t="shared" si="11"/>
        <v>2.4409799996647052E-2</v>
      </c>
      <c r="I82">
        <f t="shared" si="7"/>
        <v>2.4409799996647052E-2</v>
      </c>
      <c r="Q82" s="2">
        <f t="shared" si="10"/>
        <v>29488.862999999998</v>
      </c>
      <c r="AA82" t="s">
        <v>44</v>
      </c>
      <c r="AB82">
        <v>7</v>
      </c>
      <c r="AD82" t="s">
        <v>28</v>
      </c>
      <c r="AF82" t="s">
        <v>30</v>
      </c>
    </row>
    <row r="83" spans="1:32" ht="12.75" customHeight="1">
      <c r="A83" t="s">
        <v>13</v>
      </c>
      <c r="C83" s="10">
        <v>44793.451999999997</v>
      </c>
      <c r="D83" s="10" t="s">
        <v>15</v>
      </c>
      <c r="E83">
        <f t="shared" si="8"/>
        <v>0</v>
      </c>
      <c r="F83">
        <f t="shared" si="9"/>
        <v>0</v>
      </c>
      <c r="G83">
        <f t="shared" si="11"/>
        <v>0</v>
      </c>
      <c r="H83">
        <f>+G83</f>
        <v>0</v>
      </c>
      <c r="Q83" s="2">
        <f t="shared" si="10"/>
        <v>29774.951999999997</v>
      </c>
    </row>
    <row r="84" spans="1:32" ht="12.75" customHeight="1">
      <c r="A84" t="s">
        <v>53</v>
      </c>
      <c r="C84" s="11">
        <v>44793.457999999999</v>
      </c>
      <c r="D84" s="10"/>
      <c r="E84">
        <f t="shared" si="8"/>
        <v>4.2151117666547576E-3</v>
      </c>
      <c r="F84">
        <f t="shared" si="9"/>
        <v>0</v>
      </c>
      <c r="G84">
        <f t="shared" si="11"/>
        <v>6.0000000012223609E-3</v>
      </c>
      <c r="I84">
        <f t="shared" ref="I84:I122" si="12">+G84</f>
        <v>6.0000000012223609E-3</v>
      </c>
      <c r="Q84" s="2">
        <f t="shared" si="10"/>
        <v>29774.957999999999</v>
      </c>
      <c r="AA84" t="s">
        <v>44</v>
      </c>
      <c r="AB84">
        <v>7</v>
      </c>
      <c r="AD84" t="s">
        <v>28</v>
      </c>
      <c r="AF84" t="s">
        <v>30</v>
      </c>
    </row>
    <row r="85" spans="1:32" ht="12.75" customHeight="1">
      <c r="A85" t="s">
        <v>55</v>
      </c>
      <c r="C85" s="11">
        <v>44907.322</v>
      </c>
      <c r="D85" s="10"/>
      <c r="E85">
        <f t="shared" ref="E85:E116" si="13">+(C85-C$7)/C$8</f>
        <v>79.995796128534082</v>
      </c>
      <c r="F85">
        <f t="shared" ref="F85:F116" si="14">ROUND(2*E85,0)/2</f>
        <v>80</v>
      </c>
      <c r="G85">
        <f t="shared" si="11"/>
        <v>-5.9839999958057888E-3</v>
      </c>
      <c r="I85">
        <f t="shared" si="12"/>
        <v>-5.9839999958057888E-3</v>
      </c>
      <c r="Q85" s="2">
        <f t="shared" ref="Q85:Q116" si="15">+C85-15018.5</f>
        <v>29888.822</v>
      </c>
      <c r="AA85" t="s">
        <v>44</v>
      </c>
      <c r="AB85">
        <v>5</v>
      </c>
      <c r="AD85" t="s">
        <v>54</v>
      </c>
      <c r="AF85" t="s">
        <v>30</v>
      </c>
    </row>
    <row r="86" spans="1:32" ht="12.75" customHeight="1">
      <c r="A86" t="s">
        <v>56</v>
      </c>
      <c r="C86" s="11">
        <v>44927.252</v>
      </c>
      <c r="D86" s="10"/>
      <c r="E86">
        <f t="shared" si="13"/>
        <v>93.99699237725342</v>
      </c>
      <c r="F86">
        <f t="shared" si="14"/>
        <v>94</v>
      </c>
      <c r="G86">
        <f t="shared" si="11"/>
        <v>-4.2811999956029467E-3</v>
      </c>
      <c r="I86">
        <f t="shared" si="12"/>
        <v>-4.2811999956029467E-3</v>
      </c>
      <c r="Q86" s="2">
        <f t="shared" si="15"/>
        <v>29908.752</v>
      </c>
      <c r="AA86" t="s">
        <v>44</v>
      </c>
      <c r="AB86">
        <v>4</v>
      </c>
      <c r="AD86" t="s">
        <v>54</v>
      </c>
      <c r="AF86" t="s">
        <v>30</v>
      </c>
    </row>
    <row r="87" spans="1:32" ht="12.75" customHeight="1">
      <c r="A87" t="s">
        <v>57</v>
      </c>
      <c r="C87" s="11">
        <v>45116.574000000001</v>
      </c>
      <c r="D87" s="10"/>
      <c r="E87">
        <f t="shared" si="13"/>
        <v>226.99922399792604</v>
      </c>
      <c r="F87">
        <f t="shared" si="14"/>
        <v>227</v>
      </c>
      <c r="G87">
        <f t="shared" si="11"/>
        <v>-1.1045999999623746E-3</v>
      </c>
      <c r="I87">
        <f t="shared" si="12"/>
        <v>-1.1045999999623746E-3</v>
      </c>
      <c r="Q87" s="2">
        <f t="shared" si="15"/>
        <v>30098.074000000001</v>
      </c>
      <c r="AA87" t="s">
        <v>44</v>
      </c>
      <c r="AB87">
        <v>6</v>
      </c>
      <c r="AD87" t="s">
        <v>28</v>
      </c>
      <c r="AF87" t="s">
        <v>30</v>
      </c>
    </row>
    <row r="88" spans="1:32" ht="12.75" customHeight="1">
      <c r="A88" t="s">
        <v>58</v>
      </c>
      <c r="C88" s="11">
        <v>45193.430999999997</v>
      </c>
      <c r="D88" s="10"/>
      <c r="E88">
        <f t="shared" si="13"/>
        <v>280.99269816188769</v>
      </c>
      <c r="F88">
        <f t="shared" si="14"/>
        <v>281</v>
      </c>
      <c r="G88">
        <f t="shared" si="11"/>
        <v>-1.039380000293022E-2</v>
      </c>
      <c r="I88">
        <f t="shared" si="12"/>
        <v>-1.039380000293022E-2</v>
      </c>
      <c r="Q88" s="2">
        <f t="shared" si="15"/>
        <v>30174.930999999997</v>
      </c>
      <c r="AA88" t="s">
        <v>44</v>
      </c>
      <c r="AB88">
        <v>6</v>
      </c>
      <c r="AD88" t="s">
        <v>28</v>
      </c>
      <c r="AF88" t="s">
        <v>30</v>
      </c>
    </row>
    <row r="89" spans="1:32" ht="12.75" customHeight="1">
      <c r="A89" t="s">
        <v>58</v>
      </c>
      <c r="C89" s="11">
        <v>45193.440000000002</v>
      </c>
      <c r="D89" s="10"/>
      <c r="E89">
        <f t="shared" si="13"/>
        <v>280.9990208295402</v>
      </c>
      <c r="F89">
        <f t="shared" si="14"/>
        <v>281</v>
      </c>
      <c r="G89">
        <f t="shared" si="11"/>
        <v>-1.3937999974587001E-3</v>
      </c>
      <c r="I89">
        <f t="shared" si="12"/>
        <v>-1.3937999974587001E-3</v>
      </c>
      <c r="Q89" s="2">
        <f t="shared" si="15"/>
        <v>30174.940000000002</v>
      </c>
      <c r="AA89" t="s">
        <v>44</v>
      </c>
      <c r="AB89">
        <v>13</v>
      </c>
      <c r="AD89" t="s">
        <v>59</v>
      </c>
      <c r="AF89" t="s">
        <v>30</v>
      </c>
    </row>
    <row r="90" spans="1:32" ht="12.75" customHeight="1">
      <c r="A90" t="s">
        <v>58</v>
      </c>
      <c r="C90" s="11">
        <v>45203.398999999998</v>
      </c>
      <c r="D90" s="10"/>
      <c r="E90">
        <f t="shared" si="13"/>
        <v>287.99540384213066</v>
      </c>
      <c r="F90">
        <f t="shared" si="14"/>
        <v>288</v>
      </c>
      <c r="G90">
        <f t="shared" si="11"/>
        <v>-6.5423999985796399E-3</v>
      </c>
      <c r="I90">
        <f t="shared" si="12"/>
        <v>-6.5423999985796399E-3</v>
      </c>
      <c r="Q90" s="2">
        <f t="shared" si="15"/>
        <v>30184.898999999998</v>
      </c>
      <c r="AA90" t="s">
        <v>44</v>
      </c>
      <c r="AB90">
        <v>9</v>
      </c>
      <c r="AD90" t="s">
        <v>59</v>
      </c>
      <c r="AF90" t="s">
        <v>30</v>
      </c>
    </row>
    <row r="91" spans="1:32" ht="12.75" customHeight="1">
      <c r="A91" t="s">
        <v>58</v>
      </c>
      <c r="C91" s="11">
        <v>45203.404000000002</v>
      </c>
      <c r="D91" s="10"/>
      <c r="E91">
        <f t="shared" si="13"/>
        <v>287.99891643527212</v>
      </c>
      <c r="F91">
        <f t="shared" si="14"/>
        <v>288</v>
      </c>
      <c r="G91">
        <f t="shared" si="11"/>
        <v>-1.5423999939230271E-3</v>
      </c>
      <c r="I91">
        <f t="shared" si="12"/>
        <v>-1.5423999939230271E-3</v>
      </c>
      <c r="Q91" s="2">
        <f t="shared" si="15"/>
        <v>30184.904000000002</v>
      </c>
      <c r="AA91" t="s">
        <v>44</v>
      </c>
      <c r="AB91">
        <v>8</v>
      </c>
      <c r="AD91" t="s">
        <v>33</v>
      </c>
      <c r="AF91" t="s">
        <v>30</v>
      </c>
    </row>
    <row r="92" spans="1:32" ht="12.75" customHeight="1">
      <c r="A92" t="s">
        <v>58</v>
      </c>
      <c r="C92" s="11">
        <v>45223.324999999997</v>
      </c>
      <c r="D92" s="10"/>
      <c r="E92">
        <f t="shared" si="13"/>
        <v>301.99379001633889</v>
      </c>
      <c r="F92">
        <f t="shared" si="14"/>
        <v>302</v>
      </c>
      <c r="G92">
        <f t="shared" si="11"/>
        <v>-8.8395999991917051E-3</v>
      </c>
      <c r="I92">
        <f t="shared" si="12"/>
        <v>-8.8395999991917051E-3</v>
      </c>
      <c r="Q92" s="2">
        <f t="shared" si="15"/>
        <v>30204.824999999997</v>
      </c>
      <c r="AA92" t="s">
        <v>44</v>
      </c>
      <c r="AB92">
        <v>7</v>
      </c>
      <c r="AD92" t="s">
        <v>28</v>
      </c>
      <c r="AF92" t="s">
        <v>30</v>
      </c>
    </row>
    <row r="93" spans="1:32" ht="12.75" customHeight="1">
      <c r="A93" s="50" t="s">
        <v>265</v>
      </c>
      <c r="B93" s="51" t="s">
        <v>78</v>
      </c>
      <c r="C93" s="50">
        <v>45264.627999999997</v>
      </c>
      <c r="D93" s="50" t="s">
        <v>107</v>
      </c>
      <c r="E93">
        <f t="shared" si="13"/>
        <v>331.00991689345102</v>
      </c>
      <c r="F93">
        <f t="shared" si="14"/>
        <v>331</v>
      </c>
      <c r="G93">
        <f t="shared" si="11"/>
        <v>1.4116199999989476E-2</v>
      </c>
      <c r="I93">
        <f t="shared" si="12"/>
        <v>1.4116199999989476E-2</v>
      </c>
      <c r="Q93" s="2">
        <f t="shared" si="15"/>
        <v>30246.127999999997</v>
      </c>
    </row>
    <row r="94" spans="1:32" ht="12.75" customHeight="1">
      <c r="A94" t="s">
        <v>60</v>
      </c>
      <c r="C94" s="11">
        <v>45526.527999999998</v>
      </c>
      <c r="D94" s="10"/>
      <c r="E94">
        <f t="shared" si="13"/>
        <v>514.99954547044854</v>
      </c>
      <c r="F94">
        <f t="shared" si="14"/>
        <v>515</v>
      </c>
      <c r="G94">
        <f t="shared" si="11"/>
        <v>-6.4700000075390562E-4</v>
      </c>
      <c r="I94">
        <f t="shared" si="12"/>
        <v>-6.4700000075390562E-4</v>
      </c>
      <c r="Q94" s="2">
        <f t="shared" si="15"/>
        <v>30508.027999999998</v>
      </c>
      <c r="AA94" t="s">
        <v>44</v>
      </c>
      <c r="AB94">
        <v>6</v>
      </c>
      <c r="AD94" t="s">
        <v>59</v>
      </c>
      <c r="AF94" t="s">
        <v>30</v>
      </c>
    </row>
    <row r="95" spans="1:32" ht="12.75" customHeight="1">
      <c r="A95" t="s">
        <v>61</v>
      </c>
      <c r="C95" s="11">
        <v>45613.345999999998</v>
      </c>
      <c r="D95" s="10"/>
      <c r="E95">
        <f t="shared" si="13"/>
        <v>575.99080768426131</v>
      </c>
      <c r="F95">
        <f t="shared" si="14"/>
        <v>576</v>
      </c>
      <c r="G95">
        <f t="shared" ref="G95:G126" si="16">+C95-(C$7+F95*C$8)</f>
        <v>-1.308479999715928E-2</v>
      </c>
      <c r="I95">
        <f t="shared" si="12"/>
        <v>-1.308479999715928E-2</v>
      </c>
      <c r="Q95" s="2">
        <f t="shared" si="15"/>
        <v>30594.845999999998</v>
      </c>
      <c r="AA95" t="s">
        <v>44</v>
      </c>
      <c r="AB95">
        <v>5</v>
      </c>
      <c r="AD95" t="s">
        <v>54</v>
      </c>
      <c r="AF95" t="s">
        <v>30</v>
      </c>
    </row>
    <row r="96" spans="1:32" ht="12.75" customHeight="1">
      <c r="A96" t="s">
        <v>61</v>
      </c>
      <c r="C96" s="11">
        <v>45613.364000000001</v>
      </c>
      <c r="D96" s="10"/>
      <c r="E96">
        <f t="shared" si="13"/>
        <v>576.00345301956133</v>
      </c>
      <c r="F96">
        <f t="shared" si="14"/>
        <v>576</v>
      </c>
      <c r="G96">
        <f t="shared" si="16"/>
        <v>4.9152000065078028E-3</v>
      </c>
      <c r="I96">
        <f t="shared" si="12"/>
        <v>4.9152000065078028E-3</v>
      </c>
      <c r="Q96" s="2">
        <f t="shared" si="15"/>
        <v>30594.864000000001</v>
      </c>
      <c r="AA96" t="s">
        <v>44</v>
      </c>
      <c r="AB96">
        <v>10</v>
      </c>
      <c r="AD96" t="s">
        <v>33</v>
      </c>
      <c r="AF96" t="s">
        <v>30</v>
      </c>
    </row>
    <row r="97" spans="1:32" ht="12.75" customHeight="1">
      <c r="A97" s="50" t="s">
        <v>265</v>
      </c>
      <c r="B97" s="51" t="s">
        <v>78</v>
      </c>
      <c r="C97" s="50">
        <v>45876.718999999997</v>
      </c>
      <c r="D97" s="50" t="s">
        <v>107</v>
      </c>
      <c r="E97">
        <f t="shared" si="13"/>
        <v>761.01524619976044</v>
      </c>
      <c r="F97">
        <f t="shared" si="14"/>
        <v>761</v>
      </c>
      <c r="G97">
        <f t="shared" si="16"/>
        <v>2.1702199999708682E-2</v>
      </c>
      <c r="I97">
        <f t="shared" si="12"/>
        <v>2.1702199999708682E-2</v>
      </c>
      <c r="Q97" s="2">
        <f t="shared" si="15"/>
        <v>30858.218999999997</v>
      </c>
    </row>
    <row r="98" spans="1:32" ht="12.75" customHeight="1">
      <c r="A98" t="s">
        <v>62</v>
      </c>
      <c r="C98" s="11">
        <v>45902.326999999997</v>
      </c>
      <c r="D98" s="10"/>
      <c r="E98">
        <f t="shared" si="13"/>
        <v>779.00534321617806</v>
      </c>
      <c r="F98">
        <f t="shared" si="14"/>
        <v>779</v>
      </c>
      <c r="G98">
        <f t="shared" si="16"/>
        <v>7.6057999976910651E-3</v>
      </c>
      <c r="I98">
        <f t="shared" si="12"/>
        <v>7.6057999976910651E-3</v>
      </c>
      <c r="Q98" s="2">
        <f t="shared" si="15"/>
        <v>30883.826999999997</v>
      </c>
      <c r="AA98" t="s">
        <v>44</v>
      </c>
      <c r="AB98">
        <v>6</v>
      </c>
      <c r="AD98" t="s">
        <v>28</v>
      </c>
      <c r="AF98" t="s">
        <v>30</v>
      </c>
    </row>
    <row r="99" spans="1:32" ht="12.75" customHeight="1">
      <c r="A99" t="s">
        <v>62</v>
      </c>
      <c r="C99" s="11">
        <v>45909.442000000003</v>
      </c>
      <c r="D99" s="10"/>
      <c r="E99">
        <f t="shared" si="13"/>
        <v>784.0037632517882</v>
      </c>
      <c r="F99">
        <f t="shared" si="14"/>
        <v>784</v>
      </c>
      <c r="G99">
        <f t="shared" si="16"/>
        <v>5.3568000075756572E-3</v>
      </c>
      <c r="I99">
        <f t="shared" si="12"/>
        <v>5.3568000075756572E-3</v>
      </c>
      <c r="Q99" s="2">
        <f t="shared" si="15"/>
        <v>30890.942000000003</v>
      </c>
      <c r="AA99" t="s">
        <v>44</v>
      </c>
      <c r="AB99">
        <v>6</v>
      </c>
      <c r="AD99" t="s">
        <v>28</v>
      </c>
      <c r="AF99" t="s">
        <v>30</v>
      </c>
    </row>
    <row r="100" spans="1:32" ht="12.75" customHeight="1">
      <c r="A100" t="s">
        <v>63</v>
      </c>
      <c r="C100" s="11">
        <v>45946.425000000003</v>
      </c>
      <c r="D100" s="10"/>
      <c r="E100">
        <f t="shared" si="13"/>
        <v>809.98500965752737</v>
      </c>
      <c r="F100">
        <f t="shared" si="14"/>
        <v>810</v>
      </c>
      <c r="G100">
        <f t="shared" si="16"/>
        <v>-2.133799999137409E-2</v>
      </c>
      <c r="I100">
        <f t="shared" si="12"/>
        <v>-2.133799999137409E-2</v>
      </c>
      <c r="Q100" s="2">
        <f t="shared" si="15"/>
        <v>30927.925000000003</v>
      </c>
      <c r="AA100" t="s">
        <v>44</v>
      </c>
      <c r="AB100">
        <v>8</v>
      </c>
      <c r="AD100" t="s">
        <v>59</v>
      </c>
      <c r="AF100" t="s">
        <v>30</v>
      </c>
    </row>
    <row r="101" spans="1:32" ht="12.75" customHeight="1">
      <c r="A101" t="s">
        <v>63</v>
      </c>
      <c r="C101" s="11">
        <v>45946.438000000002</v>
      </c>
      <c r="D101" s="10"/>
      <c r="E101">
        <f t="shared" si="13"/>
        <v>809.99414239968587</v>
      </c>
      <c r="F101">
        <f t="shared" si="14"/>
        <v>810</v>
      </c>
      <c r="G101">
        <f t="shared" si="16"/>
        <v>-8.3379999923636205E-3</v>
      </c>
      <c r="I101">
        <f t="shared" si="12"/>
        <v>-8.3379999923636205E-3</v>
      </c>
      <c r="Q101" s="2">
        <f t="shared" si="15"/>
        <v>30927.938000000002</v>
      </c>
      <c r="AA101" t="s">
        <v>44</v>
      </c>
      <c r="AB101">
        <v>9</v>
      </c>
      <c r="AD101" t="s">
        <v>33</v>
      </c>
      <c r="AF101" t="s">
        <v>30</v>
      </c>
    </row>
    <row r="102" spans="1:32" ht="12.75" customHeight="1">
      <c r="A102" t="s">
        <v>64</v>
      </c>
      <c r="C102" s="11">
        <v>46299.455000000002</v>
      </c>
      <c r="D102" s="10"/>
      <c r="E102">
        <f t="shared" si="13"/>
        <v>1057.9951607706885</v>
      </c>
      <c r="F102">
        <f t="shared" si="14"/>
        <v>1058</v>
      </c>
      <c r="G102">
        <f t="shared" si="16"/>
        <v>-6.888399992021732E-3</v>
      </c>
      <c r="I102">
        <f t="shared" si="12"/>
        <v>-6.888399992021732E-3</v>
      </c>
      <c r="Q102" s="2">
        <f t="shared" si="15"/>
        <v>31280.955000000002</v>
      </c>
      <c r="AA102" t="s">
        <v>44</v>
      </c>
      <c r="AB102">
        <v>7</v>
      </c>
      <c r="AD102" t="s">
        <v>33</v>
      </c>
      <c r="AF102" t="s">
        <v>30</v>
      </c>
    </row>
    <row r="103" spans="1:32" ht="12.75" customHeight="1">
      <c r="A103" t="s">
        <v>64</v>
      </c>
      <c r="C103" s="11">
        <v>46319.356</v>
      </c>
      <c r="D103" s="10"/>
      <c r="E103">
        <f t="shared" si="13"/>
        <v>1071.9759839792048</v>
      </c>
      <c r="F103">
        <f t="shared" si="14"/>
        <v>1072</v>
      </c>
      <c r="G103">
        <f t="shared" si="16"/>
        <v>-3.4185600001364946E-2</v>
      </c>
      <c r="I103">
        <f t="shared" si="12"/>
        <v>-3.4185600001364946E-2</v>
      </c>
      <c r="Q103" s="2">
        <f t="shared" si="15"/>
        <v>31300.856</v>
      </c>
      <c r="AA103" t="s">
        <v>44</v>
      </c>
      <c r="AB103">
        <v>7</v>
      </c>
      <c r="AD103" t="s">
        <v>33</v>
      </c>
      <c r="AF103" t="s">
        <v>30</v>
      </c>
    </row>
    <row r="104" spans="1:32" ht="12.75" customHeight="1">
      <c r="A104" t="s">
        <v>65</v>
      </c>
      <c r="C104" s="11">
        <v>46329.35</v>
      </c>
      <c r="D104" s="10"/>
      <c r="E104">
        <f t="shared" si="13"/>
        <v>1078.9969551437648</v>
      </c>
      <c r="F104">
        <f t="shared" si="14"/>
        <v>1079</v>
      </c>
      <c r="G104">
        <f t="shared" si="16"/>
        <v>-4.3341999989934266E-3</v>
      </c>
      <c r="I104">
        <f t="shared" si="12"/>
        <v>-4.3341999989934266E-3</v>
      </c>
      <c r="Q104" s="2">
        <f t="shared" si="15"/>
        <v>31310.85</v>
      </c>
      <c r="AA104" t="s">
        <v>44</v>
      </c>
      <c r="AF104" t="s">
        <v>66</v>
      </c>
    </row>
    <row r="105" spans="1:32" ht="12.75" customHeight="1">
      <c r="A105" t="s">
        <v>68</v>
      </c>
      <c r="C105" s="11">
        <v>46702.300999999999</v>
      </c>
      <c r="D105" s="10"/>
      <c r="E105">
        <f t="shared" si="13"/>
        <v>1341.0019798379979</v>
      </c>
      <c r="F105">
        <f t="shared" si="14"/>
        <v>1341</v>
      </c>
      <c r="G105">
        <f t="shared" si="16"/>
        <v>2.8182000023662113E-3</v>
      </c>
      <c r="I105">
        <f t="shared" si="12"/>
        <v>2.8182000023662113E-3</v>
      </c>
      <c r="Q105" s="2">
        <f t="shared" si="15"/>
        <v>31683.800999999999</v>
      </c>
      <c r="AA105" t="s">
        <v>44</v>
      </c>
      <c r="AB105">
        <v>22</v>
      </c>
      <c r="AD105" t="s">
        <v>67</v>
      </c>
      <c r="AF105" t="s">
        <v>30</v>
      </c>
    </row>
    <row r="106" spans="1:32" ht="12.75" customHeight="1">
      <c r="A106" t="s">
        <v>69</v>
      </c>
      <c r="C106" s="11">
        <v>47368.483999999997</v>
      </c>
      <c r="D106" s="10"/>
      <c r="E106">
        <f t="shared" si="13"/>
        <v>1809.0079467502114</v>
      </c>
      <c r="F106">
        <f t="shared" si="14"/>
        <v>1809</v>
      </c>
      <c r="G106">
        <f t="shared" si="16"/>
        <v>1.1311800000839867E-2</v>
      </c>
      <c r="I106">
        <f t="shared" si="12"/>
        <v>1.1311800000839867E-2</v>
      </c>
      <c r="Q106" s="2">
        <f t="shared" si="15"/>
        <v>32349.983999999997</v>
      </c>
      <c r="AA106" t="s">
        <v>44</v>
      </c>
      <c r="AB106">
        <v>12</v>
      </c>
      <c r="AD106" t="s">
        <v>59</v>
      </c>
      <c r="AF106" t="s">
        <v>30</v>
      </c>
    </row>
    <row r="107" spans="1:32" ht="12.75" customHeight="1">
      <c r="A107" t="s">
        <v>69</v>
      </c>
      <c r="C107" s="11">
        <v>47388.396999999997</v>
      </c>
      <c r="D107" s="10"/>
      <c r="E107">
        <f t="shared" si="13"/>
        <v>1822.9972001822612</v>
      </c>
      <c r="F107">
        <f t="shared" si="14"/>
        <v>1823</v>
      </c>
      <c r="G107">
        <f t="shared" si="16"/>
        <v>-3.9853999987826683E-3</v>
      </c>
      <c r="I107">
        <f t="shared" si="12"/>
        <v>-3.9853999987826683E-3</v>
      </c>
      <c r="Q107" s="2">
        <f t="shared" si="15"/>
        <v>32369.896999999997</v>
      </c>
      <c r="AA107" t="s">
        <v>44</v>
      </c>
      <c r="AB107">
        <v>9</v>
      </c>
      <c r="AD107" t="s">
        <v>70</v>
      </c>
      <c r="AF107" t="s">
        <v>30</v>
      </c>
    </row>
    <row r="108" spans="1:32" ht="12.75" customHeight="1">
      <c r="A108" s="50" t="s">
        <v>265</v>
      </c>
      <c r="B108" s="51" t="s">
        <v>78</v>
      </c>
      <c r="C108" s="50">
        <v>47465.281999999999</v>
      </c>
      <c r="D108" s="50" t="s">
        <v>107</v>
      </c>
      <c r="E108">
        <f t="shared" si="13"/>
        <v>1877.0103448678005</v>
      </c>
      <c r="F108">
        <f t="shared" si="14"/>
        <v>1877</v>
      </c>
      <c r="G108">
        <f t="shared" si="16"/>
        <v>1.4725400003953837E-2</v>
      </c>
      <c r="I108">
        <f t="shared" si="12"/>
        <v>1.4725400003953837E-2</v>
      </c>
      <c r="O108">
        <f t="shared" ref="O108:O151" ca="1" si="17">+C$11+C$12*$F108</f>
        <v>-1.0123664398419482E-3</v>
      </c>
      <c r="Q108" s="2">
        <f t="shared" si="15"/>
        <v>32446.781999999999</v>
      </c>
    </row>
    <row r="109" spans="1:32" ht="12.75" customHeight="1">
      <c r="A109" s="50" t="s">
        <v>265</v>
      </c>
      <c r="B109" s="51" t="s">
        <v>78</v>
      </c>
      <c r="C109" s="50">
        <v>47688.777999999998</v>
      </c>
      <c r="D109" s="50" t="s">
        <v>107</v>
      </c>
      <c r="E109">
        <f t="shared" si="13"/>
        <v>2034.0204480691914</v>
      </c>
      <c r="F109">
        <f t="shared" si="14"/>
        <v>2034</v>
      </c>
      <c r="G109">
        <f t="shared" si="16"/>
        <v>2.9106800000590738E-2</v>
      </c>
      <c r="I109">
        <f t="shared" si="12"/>
        <v>2.9106800000590738E-2</v>
      </c>
      <c r="O109">
        <f t="shared" ca="1" si="17"/>
        <v>9.6535260967877887E-4</v>
      </c>
      <c r="Q109" s="2">
        <f t="shared" si="15"/>
        <v>32670.277999999998</v>
      </c>
    </row>
    <row r="110" spans="1:32" ht="12.75" customHeight="1">
      <c r="A110" t="s">
        <v>71</v>
      </c>
      <c r="C110" s="11">
        <v>47768.461000000003</v>
      </c>
      <c r="D110" s="10"/>
      <c r="E110">
        <f t="shared" si="13"/>
        <v>2089.9992398748486</v>
      </c>
      <c r="F110">
        <f t="shared" si="14"/>
        <v>2090</v>
      </c>
      <c r="G110">
        <f t="shared" si="16"/>
        <v>-1.0819999952218495E-3</v>
      </c>
      <c r="I110">
        <f t="shared" si="12"/>
        <v>-1.0819999952218495E-3</v>
      </c>
      <c r="O110">
        <f t="shared" ca="1" si="17"/>
        <v>1.6707810604632417E-3</v>
      </c>
      <c r="Q110" s="2">
        <f t="shared" si="15"/>
        <v>32749.961000000003</v>
      </c>
      <c r="AA110" t="s">
        <v>44</v>
      </c>
      <c r="AB110">
        <v>8</v>
      </c>
      <c r="AD110" t="s">
        <v>33</v>
      </c>
      <c r="AF110" t="s">
        <v>30</v>
      </c>
    </row>
    <row r="111" spans="1:32" ht="12.75" customHeight="1">
      <c r="A111" t="s">
        <v>72</v>
      </c>
      <c r="C111" s="11">
        <v>48094.436999999998</v>
      </c>
      <c r="D111" s="10"/>
      <c r="E111">
        <f t="shared" si="13"/>
        <v>2319.0034520360327</v>
      </c>
      <c r="F111">
        <f t="shared" si="14"/>
        <v>2319</v>
      </c>
      <c r="G111">
        <f t="shared" si="16"/>
        <v>4.9138000031234697E-3</v>
      </c>
      <c r="I111">
        <f t="shared" si="12"/>
        <v>4.9138000031234697E-3</v>
      </c>
      <c r="O111">
        <f t="shared" ca="1" si="17"/>
        <v>4.5554795467068476E-3</v>
      </c>
      <c r="Q111" s="2">
        <f t="shared" si="15"/>
        <v>33075.936999999998</v>
      </c>
      <c r="AA111" t="s">
        <v>44</v>
      </c>
      <c r="AB111">
        <v>10</v>
      </c>
      <c r="AD111" t="s">
        <v>59</v>
      </c>
      <c r="AF111" t="s">
        <v>30</v>
      </c>
    </row>
    <row r="112" spans="1:32" ht="12.75" customHeight="1">
      <c r="A112" t="s">
        <v>73</v>
      </c>
      <c r="C112" s="11">
        <v>48484.468000000001</v>
      </c>
      <c r="D112" s="10">
        <v>5.0000000000000001E-3</v>
      </c>
      <c r="E112">
        <f t="shared" si="13"/>
        <v>2593.0074948902329</v>
      </c>
      <c r="F112">
        <f t="shared" si="14"/>
        <v>2593</v>
      </c>
      <c r="G112">
        <f t="shared" si="16"/>
        <v>1.0668599999917205E-2</v>
      </c>
      <c r="I112">
        <f t="shared" si="12"/>
        <v>1.0668599999917205E-2</v>
      </c>
      <c r="O112">
        <f t="shared" ca="1" si="17"/>
        <v>8.0070401809022584E-3</v>
      </c>
      <c r="Q112" s="2">
        <f t="shared" si="15"/>
        <v>33465.968000000001</v>
      </c>
      <c r="AA112" t="s">
        <v>44</v>
      </c>
      <c r="AB112">
        <v>7</v>
      </c>
      <c r="AD112" t="s">
        <v>33</v>
      </c>
      <c r="AF112" t="s">
        <v>30</v>
      </c>
    </row>
    <row r="113" spans="1:32" ht="12.75" customHeight="1">
      <c r="A113" t="s">
        <v>74</v>
      </c>
      <c r="C113" s="11">
        <v>49220.406000000003</v>
      </c>
      <c r="D113" s="10">
        <v>6.0000000000000001E-3</v>
      </c>
      <c r="E113">
        <f t="shared" si="13"/>
        <v>3110.017648672967</v>
      </c>
      <c r="F113">
        <f t="shared" si="14"/>
        <v>3110</v>
      </c>
      <c r="G113">
        <f t="shared" si="16"/>
        <v>2.5122000006376766E-2</v>
      </c>
      <c r="I113">
        <f t="shared" si="12"/>
        <v>2.5122000006376766E-2</v>
      </c>
      <c r="O113">
        <f t="shared" ca="1" si="17"/>
        <v>1.4519656414037387E-2</v>
      </c>
      <c r="Q113" s="2">
        <f t="shared" si="15"/>
        <v>34201.906000000003</v>
      </c>
      <c r="AA113" t="s">
        <v>44</v>
      </c>
      <c r="AB113">
        <v>10</v>
      </c>
      <c r="AD113" t="s">
        <v>33</v>
      </c>
      <c r="AF113" t="s">
        <v>30</v>
      </c>
    </row>
    <row r="114" spans="1:32" ht="12.75" customHeight="1">
      <c r="A114" t="s">
        <v>75</v>
      </c>
      <c r="C114" s="11">
        <v>50336.391000000003</v>
      </c>
      <c r="D114" s="10">
        <v>2E-3</v>
      </c>
      <c r="E114">
        <f t="shared" si="13"/>
        <v>3894.017899331614</v>
      </c>
      <c r="F114">
        <f t="shared" si="14"/>
        <v>3894</v>
      </c>
      <c r="G114">
        <f t="shared" si="16"/>
        <v>2.5478800002019852E-2</v>
      </c>
      <c r="I114">
        <f t="shared" si="12"/>
        <v>2.5478800002019852E-2</v>
      </c>
      <c r="O114">
        <f t="shared" ca="1" si="17"/>
        <v>2.4395654725019866E-2</v>
      </c>
      <c r="Q114" s="2">
        <f t="shared" si="15"/>
        <v>35317.891000000003</v>
      </c>
      <c r="AA114" t="s">
        <v>44</v>
      </c>
      <c r="AB114">
        <v>8</v>
      </c>
      <c r="AD114" t="s">
        <v>59</v>
      </c>
      <c r="AF114" t="s">
        <v>30</v>
      </c>
    </row>
    <row r="115" spans="1:32" ht="12.75" customHeight="1">
      <c r="A115" s="32" t="s">
        <v>76</v>
      </c>
      <c r="B115" s="32"/>
      <c r="C115" s="33">
        <v>50699.377999999997</v>
      </c>
      <c r="D115" s="34">
        <v>4.0000000000000001E-3</v>
      </c>
      <c r="E115">
        <f t="shared" si="13"/>
        <v>4149.0230284201098</v>
      </c>
      <c r="F115">
        <f t="shared" si="14"/>
        <v>4149</v>
      </c>
      <c r="G115">
        <f t="shared" si="16"/>
        <v>3.2779799999843817E-2</v>
      </c>
      <c r="I115">
        <f t="shared" si="12"/>
        <v>3.2779799999843817E-2</v>
      </c>
      <c r="O115">
        <f t="shared" ca="1" si="17"/>
        <v>2.7607873563413404E-2</v>
      </c>
      <c r="Q115" s="2">
        <f t="shared" si="15"/>
        <v>35680.877999999997</v>
      </c>
      <c r="AA115" t="s">
        <v>44</v>
      </c>
      <c r="AB115">
        <v>9</v>
      </c>
      <c r="AD115" t="s">
        <v>59</v>
      </c>
      <c r="AF115" t="s">
        <v>30</v>
      </c>
    </row>
    <row r="116" spans="1:32" ht="12.75" customHeight="1">
      <c r="A116" s="50" t="s">
        <v>265</v>
      </c>
      <c r="B116" s="51" t="s">
        <v>78</v>
      </c>
      <c r="C116" s="50">
        <v>50723.586000000003</v>
      </c>
      <c r="D116" s="50" t="s">
        <v>107</v>
      </c>
      <c r="E116">
        <f t="shared" si="13"/>
        <v>4166.0295993578457</v>
      </c>
      <c r="F116">
        <f t="shared" si="14"/>
        <v>4166</v>
      </c>
      <c r="G116">
        <f t="shared" si="16"/>
        <v>4.2133200004172977E-2</v>
      </c>
      <c r="I116">
        <f t="shared" si="12"/>
        <v>4.2133200004172977E-2</v>
      </c>
      <c r="O116">
        <f t="shared" ca="1" si="17"/>
        <v>2.7822021485972973E-2</v>
      </c>
      <c r="Q116" s="2">
        <f t="shared" si="15"/>
        <v>35705.086000000003</v>
      </c>
    </row>
    <row r="117" spans="1:32" ht="12.75" customHeight="1">
      <c r="A117" s="50" t="s">
        <v>265</v>
      </c>
      <c r="B117" s="51" t="s">
        <v>78</v>
      </c>
      <c r="C117" s="50">
        <v>51486.557000000001</v>
      </c>
      <c r="D117" s="50" t="s">
        <v>107</v>
      </c>
      <c r="E117">
        <f t="shared" ref="E117:E151" si="18">+(C117-C$7)/C$8</f>
        <v>4702.0309392013705</v>
      </c>
      <c r="F117">
        <f t="shared" ref="F117:F148" si="19">ROUND(2*E117,0)/2</f>
        <v>4702</v>
      </c>
      <c r="G117">
        <f t="shared" si="16"/>
        <v>4.4040400003723335E-2</v>
      </c>
      <c r="I117">
        <f t="shared" si="12"/>
        <v>4.4040400003723335E-2</v>
      </c>
      <c r="O117">
        <f t="shared" ca="1" si="17"/>
        <v>3.4573979514909974E-2</v>
      </c>
      <c r="Q117" s="2">
        <f t="shared" ref="Q117:Q151" si="20">+C117-15018.5</f>
        <v>36468.057000000001</v>
      </c>
    </row>
    <row r="118" spans="1:32" ht="12.75" customHeight="1">
      <c r="A118" s="50" t="s">
        <v>427</v>
      </c>
      <c r="B118" s="51" t="s">
        <v>78</v>
      </c>
      <c r="C118" s="50">
        <v>51734.235000000001</v>
      </c>
      <c r="D118" s="50" t="s">
        <v>107</v>
      </c>
      <c r="E118">
        <f t="shared" si="18"/>
        <v>4876.0293478561753</v>
      </c>
      <c r="F118">
        <f t="shared" si="19"/>
        <v>4876</v>
      </c>
      <c r="G118">
        <f t="shared" si="16"/>
        <v>4.1775200006668456E-2</v>
      </c>
      <c r="I118">
        <f t="shared" si="12"/>
        <v>4.1775200006668456E-2</v>
      </c>
      <c r="O118">
        <f t="shared" ca="1" si="17"/>
        <v>3.6765846486990272E-2</v>
      </c>
      <c r="Q118" s="2">
        <f t="shared" si="20"/>
        <v>36715.735000000001</v>
      </c>
    </row>
    <row r="119" spans="1:32" ht="12.75" customHeight="1">
      <c r="A119" s="50" t="s">
        <v>265</v>
      </c>
      <c r="B119" s="51" t="s">
        <v>78</v>
      </c>
      <c r="C119" s="50">
        <v>52182.621299999999</v>
      </c>
      <c r="D119" s="50" t="s">
        <v>107</v>
      </c>
      <c r="E119">
        <f t="shared" si="18"/>
        <v>5191.0290759814652</v>
      </c>
      <c r="F119">
        <f t="shared" si="19"/>
        <v>5191</v>
      </c>
      <c r="G119">
        <f t="shared" si="16"/>
        <v>4.1388199999346398E-2</v>
      </c>
      <c r="I119">
        <f t="shared" si="12"/>
        <v>4.1388199999346398E-2</v>
      </c>
      <c r="O119">
        <f t="shared" ca="1" si="17"/>
        <v>4.0733881522652879E-2</v>
      </c>
      <c r="Q119" s="2">
        <f t="shared" si="20"/>
        <v>37164.121299999999</v>
      </c>
    </row>
    <row r="120" spans="1:32" ht="12.75" customHeight="1">
      <c r="A120" s="50" t="s">
        <v>435</v>
      </c>
      <c r="B120" s="51" t="s">
        <v>78</v>
      </c>
      <c r="C120" s="50">
        <v>52223.902000000002</v>
      </c>
      <c r="D120" s="50" t="s">
        <v>107</v>
      </c>
      <c r="E120">
        <f t="shared" si="18"/>
        <v>5220.0295366931832</v>
      </c>
      <c r="F120">
        <f t="shared" si="19"/>
        <v>5220</v>
      </c>
      <c r="G120">
        <f t="shared" si="16"/>
        <v>4.2044000001624227E-2</v>
      </c>
      <c r="I120">
        <f t="shared" si="12"/>
        <v>4.2044000001624227E-2</v>
      </c>
      <c r="O120">
        <f t="shared" ca="1" si="17"/>
        <v>4.1099192684666261E-2</v>
      </c>
      <c r="Q120" s="2">
        <f t="shared" si="20"/>
        <v>37205.402000000002</v>
      </c>
    </row>
    <row r="121" spans="1:32" ht="12.75" customHeight="1">
      <c r="A121" s="50" t="s">
        <v>265</v>
      </c>
      <c r="B121" s="51" t="s">
        <v>78</v>
      </c>
      <c r="C121" s="50">
        <v>52448.809000000001</v>
      </c>
      <c r="D121" s="50" t="s">
        <v>107</v>
      </c>
      <c r="E121">
        <f t="shared" si="18"/>
        <v>5378.0308936781639</v>
      </c>
      <c r="F121">
        <f t="shared" si="19"/>
        <v>5378</v>
      </c>
      <c r="G121">
        <f t="shared" si="16"/>
        <v>4.3975600005069282E-2</v>
      </c>
      <c r="I121">
        <f t="shared" si="12"/>
        <v>4.3975600005069282E-2</v>
      </c>
      <c r="O121">
        <f t="shared" ca="1" si="17"/>
        <v>4.308950867080813E-2</v>
      </c>
      <c r="Q121" s="2">
        <f t="shared" si="20"/>
        <v>37430.309000000001</v>
      </c>
    </row>
    <row r="122" spans="1:32" ht="12.75" customHeight="1">
      <c r="A122" s="50" t="s">
        <v>265</v>
      </c>
      <c r="B122" s="51" t="s">
        <v>78</v>
      </c>
      <c r="C122" s="50">
        <v>52468.736499999999</v>
      </c>
      <c r="D122" s="50" t="s">
        <v>107</v>
      </c>
      <c r="E122">
        <f t="shared" si="18"/>
        <v>5392.0303336303123</v>
      </c>
      <c r="F122">
        <f t="shared" si="19"/>
        <v>5392</v>
      </c>
      <c r="G122">
        <f t="shared" si="16"/>
        <v>4.3178400002943818E-2</v>
      </c>
      <c r="I122">
        <f t="shared" si="12"/>
        <v>4.3178400002943818E-2</v>
      </c>
      <c r="O122">
        <f t="shared" ca="1" si="17"/>
        <v>4.3265865783504248E-2</v>
      </c>
      <c r="Q122" s="2">
        <f t="shared" si="20"/>
        <v>37450.236499999999</v>
      </c>
    </row>
    <row r="123" spans="1:32" ht="12.75" customHeight="1">
      <c r="A123" s="32" t="s">
        <v>77</v>
      </c>
      <c r="B123" s="32" t="s">
        <v>78</v>
      </c>
      <c r="C123" s="34">
        <v>52521.405599999998</v>
      </c>
      <c r="D123" s="34">
        <v>2.9999999999999997E-4</v>
      </c>
      <c r="E123">
        <f t="shared" si="18"/>
        <v>5429.0313574809597</v>
      </c>
      <c r="F123">
        <f t="shared" si="19"/>
        <v>5429</v>
      </c>
      <c r="G123">
        <f t="shared" si="16"/>
        <v>4.4635800004471093E-2</v>
      </c>
      <c r="J123">
        <f>+G123</f>
        <v>4.4635800004471093E-2</v>
      </c>
      <c r="O123">
        <f t="shared" ca="1" si="17"/>
        <v>4.3731952438486849E-2</v>
      </c>
      <c r="Q123" s="2">
        <f t="shared" si="20"/>
        <v>37502.905599999998</v>
      </c>
    </row>
    <row r="124" spans="1:32" ht="12.75" customHeight="1">
      <c r="A124" s="50" t="s">
        <v>265</v>
      </c>
      <c r="B124" s="51" t="s">
        <v>78</v>
      </c>
      <c r="C124" s="50">
        <v>52525.674700000003</v>
      </c>
      <c r="D124" s="50" t="s">
        <v>107</v>
      </c>
      <c r="E124">
        <f t="shared" si="18"/>
        <v>5432.0304797541903</v>
      </c>
      <c r="F124">
        <f t="shared" si="19"/>
        <v>5432</v>
      </c>
      <c r="G124">
        <f t="shared" si="16"/>
        <v>4.3386400007875636E-2</v>
      </c>
      <c r="I124">
        <f>+G124</f>
        <v>4.3386400007875636E-2</v>
      </c>
      <c r="O124">
        <f t="shared" ca="1" si="17"/>
        <v>4.3769743248350299E-2</v>
      </c>
      <c r="Q124" s="2">
        <f t="shared" si="20"/>
        <v>37507.174700000003</v>
      </c>
    </row>
    <row r="125" spans="1:32" ht="12.75" customHeight="1">
      <c r="A125" s="50" t="s">
        <v>265</v>
      </c>
      <c r="B125" s="51" t="s">
        <v>78</v>
      </c>
      <c r="C125" s="50">
        <v>52861.614000000001</v>
      </c>
      <c r="D125" s="50" t="s">
        <v>107</v>
      </c>
      <c r="E125">
        <f t="shared" si="18"/>
        <v>5668.0340957580693</v>
      </c>
      <c r="F125">
        <f t="shared" si="19"/>
        <v>5668</v>
      </c>
      <c r="G125">
        <f t="shared" si="16"/>
        <v>4.8533600005612243E-2</v>
      </c>
      <c r="I125">
        <f>+G125</f>
        <v>4.8533600005612243E-2</v>
      </c>
      <c r="O125">
        <f t="shared" ca="1" si="17"/>
        <v>4.6742620290941964E-2</v>
      </c>
      <c r="Q125" s="2">
        <f t="shared" si="20"/>
        <v>37843.114000000001</v>
      </c>
    </row>
    <row r="126" spans="1:32" ht="12.75" customHeight="1">
      <c r="A126" s="50" t="s">
        <v>460</v>
      </c>
      <c r="B126" s="51" t="s">
        <v>78</v>
      </c>
      <c r="C126" s="50">
        <v>53196.125699999997</v>
      </c>
      <c r="D126" s="50" t="s">
        <v>107</v>
      </c>
      <c r="E126">
        <f t="shared" si="18"/>
        <v>5903.0347961691377</v>
      </c>
      <c r="F126">
        <f t="shared" si="19"/>
        <v>5903</v>
      </c>
      <c r="G126">
        <f t="shared" si="16"/>
        <v>4.9530600001162384E-2</v>
      </c>
      <c r="K126">
        <f t="shared" ref="K126:K151" si="21">+G126</f>
        <v>4.9530600001162384E-2</v>
      </c>
      <c r="O126">
        <f t="shared" ca="1" si="17"/>
        <v>4.9702900396912469E-2</v>
      </c>
      <c r="Q126" s="2">
        <f t="shared" si="20"/>
        <v>38177.625699999997</v>
      </c>
    </row>
    <row r="127" spans="1:32" ht="12.75" customHeight="1">
      <c r="A127" s="50" t="s">
        <v>464</v>
      </c>
      <c r="B127" s="51" t="s">
        <v>78</v>
      </c>
      <c r="C127" s="50">
        <v>53251.639300000003</v>
      </c>
      <c r="D127" s="50" t="s">
        <v>107</v>
      </c>
      <c r="E127">
        <f t="shared" si="18"/>
        <v>5942.0341342560905</v>
      </c>
      <c r="F127">
        <f t="shared" si="19"/>
        <v>5942</v>
      </c>
      <c r="G127">
        <f t="shared" ref="G127:G151" si="22">+C127-(C$7+F127*C$8)</f>
        <v>4.8588400000880938E-2</v>
      </c>
      <c r="K127">
        <f t="shared" si="21"/>
        <v>4.8588400000880938E-2</v>
      </c>
      <c r="O127">
        <f t="shared" ca="1" si="17"/>
        <v>5.0194180925137374E-2</v>
      </c>
      <c r="Q127" s="2">
        <f t="shared" si="20"/>
        <v>38233.139300000003</v>
      </c>
    </row>
    <row r="128" spans="1:32" ht="12.75" customHeight="1">
      <c r="A128" s="50" t="s">
        <v>464</v>
      </c>
      <c r="B128" s="51" t="s">
        <v>78</v>
      </c>
      <c r="C128" s="50">
        <v>53624.584199999998</v>
      </c>
      <c r="D128" s="50" t="s">
        <v>107</v>
      </c>
      <c r="E128">
        <f t="shared" si="18"/>
        <v>6204.034873586691</v>
      </c>
      <c r="F128">
        <f t="shared" si="19"/>
        <v>6204</v>
      </c>
      <c r="G128">
        <f t="shared" si="22"/>
        <v>4.9640800003544427E-2</v>
      </c>
      <c r="K128">
        <f t="shared" si="21"/>
        <v>4.9640800003544427E-2</v>
      </c>
      <c r="O128">
        <f t="shared" ca="1" si="17"/>
        <v>5.3494578319878958E-2</v>
      </c>
      <c r="Q128" s="2">
        <f t="shared" si="20"/>
        <v>38606.084199999998</v>
      </c>
    </row>
    <row r="129" spans="1:17" ht="12.75" customHeight="1">
      <c r="A129" s="30" t="s">
        <v>82</v>
      </c>
      <c r="B129" s="31" t="s">
        <v>78</v>
      </c>
      <c r="C129" s="30">
        <v>54296.461199999998</v>
      </c>
      <c r="D129" s="30">
        <v>1E-4</v>
      </c>
      <c r="E129">
        <f t="shared" si="18"/>
        <v>6676.0409815646472</v>
      </c>
      <c r="F129">
        <f t="shared" si="19"/>
        <v>6676</v>
      </c>
      <c r="G129">
        <f t="shared" si="22"/>
        <v>5.8335200003057253E-2</v>
      </c>
      <c r="K129">
        <f t="shared" si="21"/>
        <v>5.8335200003057253E-2</v>
      </c>
      <c r="O129">
        <f t="shared" ca="1" si="17"/>
        <v>5.9440332405062288E-2</v>
      </c>
      <c r="Q129" s="2">
        <f t="shared" si="20"/>
        <v>39277.961199999998</v>
      </c>
    </row>
    <row r="130" spans="1:17" ht="12.75" customHeight="1">
      <c r="A130" s="50" t="s">
        <v>464</v>
      </c>
      <c r="B130" s="51" t="s">
        <v>78</v>
      </c>
      <c r="C130" s="50">
        <v>54310.695699999997</v>
      </c>
      <c r="D130" s="50" t="s">
        <v>107</v>
      </c>
      <c r="E130">
        <f t="shared" si="18"/>
        <v>6686.0409829696837</v>
      </c>
      <c r="F130">
        <f t="shared" si="19"/>
        <v>6686</v>
      </c>
      <c r="G130">
        <f t="shared" si="22"/>
        <v>5.8337199996458367E-2</v>
      </c>
      <c r="K130">
        <f t="shared" si="21"/>
        <v>5.8337199996458367E-2</v>
      </c>
      <c r="O130">
        <f t="shared" ca="1" si="17"/>
        <v>5.9566301771273811E-2</v>
      </c>
      <c r="Q130" s="2">
        <f t="shared" si="20"/>
        <v>39292.195699999997</v>
      </c>
    </row>
    <row r="131" spans="1:17" ht="12.75" customHeight="1">
      <c r="A131" s="30" t="s">
        <v>82</v>
      </c>
      <c r="B131" s="31" t="s">
        <v>78</v>
      </c>
      <c r="C131" s="30">
        <v>54363.364800000003</v>
      </c>
      <c r="D131" s="30">
        <v>1E-4</v>
      </c>
      <c r="E131">
        <f t="shared" si="18"/>
        <v>6723.0420068203357</v>
      </c>
      <c r="F131">
        <f t="shared" si="19"/>
        <v>6723</v>
      </c>
      <c r="G131">
        <f t="shared" si="22"/>
        <v>5.97946000052616E-2</v>
      </c>
      <c r="K131">
        <f t="shared" si="21"/>
        <v>5.97946000052616E-2</v>
      </c>
      <c r="O131">
        <f t="shared" ca="1" si="17"/>
        <v>6.0032388426256397E-2</v>
      </c>
      <c r="Q131" s="2">
        <f t="shared" si="20"/>
        <v>39344.864800000003</v>
      </c>
    </row>
    <row r="132" spans="1:17" ht="12.75" customHeight="1">
      <c r="A132" s="30" t="s">
        <v>82</v>
      </c>
      <c r="B132" s="31" t="s">
        <v>78</v>
      </c>
      <c r="C132" s="30">
        <v>54373.328200000004</v>
      </c>
      <c r="D132" s="30">
        <v>1E-4</v>
      </c>
      <c r="E132">
        <f t="shared" si="18"/>
        <v>6730.0414809148915</v>
      </c>
      <c r="F132">
        <f t="shared" si="19"/>
        <v>6730</v>
      </c>
      <c r="G132">
        <f t="shared" si="22"/>
        <v>5.9046000009402633E-2</v>
      </c>
      <c r="K132">
        <f t="shared" si="21"/>
        <v>5.9046000009402633E-2</v>
      </c>
      <c r="O132">
        <f t="shared" ca="1" si="17"/>
        <v>6.0120566982604456E-2</v>
      </c>
      <c r="Q132" s="2">
        <f t="shared" si="20"/>
        <v>39354.828200000004</v>
      </c>
    </row>
    <row r="133" spans="1:17" ht="12.75" customHeight="1">
      <c r="A133" s="35" t="s">
        <v>91</v>
      </c>
      <c r="B133" s="36" t="s">
        <v>78</v>
      </c>
      <c r="C133" s="34">
        <v>54384.716800000002</v>
      </c>
      <c r="D133" s="34">
        <v>4.0000000000000002E-4</v>
      </c>
      <c r="E133">
        <f t="shared" si="18"/>
        <v>6738.0421845575474</v>
      </c>
      <c r="F133">
        <f t="shared" si="19"/>
        <v>6738</v>
      </c>
      <c r="G133">
        <f t="shared" si="22"/>
        <v>6.0047600003599655E-2</v>
      </c>
      <c r="K133">
        <f t="shared" si="21"/>
        <v>6.0047600003599655E-2</v>
      </c>
      <c r="O133">
        <f t="shared" ca="1" si="17"/>
        <v>6.0221342475573661E-2</v>
      </c>
      <c r="Q133" s="2">
        <f t="shared" si="20"/>
        <v>39366.216800000002</v>
      </c>
    </row>
    <row r="134" spans="1:17" ht="12.75" customHeight="1">
      <c r="A134" s="35" t="s">
        <v>94</v>
      </c>
      <c r="B134" s="36" t="s">
        <v>78</v>
      </c>
      <c r="C134" s="34">
        <v>54680.797299999998</v>
      </c>
      <c r="D134" s="34">
        <v>4.0000000000000002E-4</v>
      </c>
      <c r="E134">
        <f t="shared" si="18"/>
        <v>6946.0442510863404</v>
      </c>
      <c r="F134">
        <f t="shared" si="19"/>
        <v>6946</v>
      </c>
      <c r="G134">
        <f t="shared" si="22"/>
        <v>6.2989199999719858E-2</v>
      </c>
      <c r="K134">
        <f t="shared" si="21"/>
        <v>6.2989199999719858E-2</v>
      </c>
      <c r="O134">
        <f t="shared" ca="1" si="17"/>
        <v>6.2841505292773103E-2</v>
      </c>
      <c r="Q134" s="2">
        <f t="shared" si="20"/>
        <v>39662.297299999998</v>
      </c>
    </row>
    <row r="135" spans="1:17" ht="12.75" customHeight="1">
      <c r="A135" s="30" t="s">
        <v>82</v>
      </c>
      <c r="B135" s="31" t="s">
        <v>78</v>
      </c>
      <c r="C135" s="30">
        <v>54716.380400000002</v>
      </c>
      <c r="D135" s="30">
        <v>4.0000000000000002E-4</v>
      </c>
      <c r="E135">
        <f t="shared" si="18"/>
        <v>6971.0420416652587</v>
      </c>
      <c r="F135">
        <f t="shared" si="19"/>
        <v>6971</v>
      </c>
      <c r="G135">
        <f t="shared" si="22"/>
        <v>5.9844200004590675E-2</v>
      </c>
      <c r="K135">
        <f t="shared" si="21"/>
        <v>5.9844200004590675E-2</v>
      </c>
      <c r="O135">
        <f t="shared" ca="1" si="17"/>
        <v>6.3156428708301876E-2</v>
      </c>
      <c r="Q135" s="2">
        <f t="shared" si="20"/>
        <v>39697.880400000002</v>
      </c>
    </row>
    <row r="136" spans="1:17" ht="12.75" customHeight="1">
      <c r="A136" s="35" t="s">
        <v>92</v>
      </c>
      <c r="B136" s="36" t="s">
        <v>78</v>
      </c>
      <c r="C136" s="34">
        <v>55043.782500000001</v>
      </c>
      <c r="D136" s="34">
        <v>2.0000000000000001E-4</v>
      </c>
      <c r="E136">
        <f t="shared" si="18"/>
        <v>7201.0481156413125</v>
      </c>
      <c r="F136">
        <f t="shared" si="19"/>
        <v>7201</v>
      </c>
      <c r="G136">
        <f t="shared" si="22"/>
        <v>6.849020000663586E-2</v>
      </c>
      <c r="K136">
        <f t="shared" si="21"/>
        <v>6.849020000663586E-2</v>
      </c>
      <c r="O136">
        <f t="shared" ca="1" si="17"/>
        <v>6.6053724131166627E-2</v>
      </c>
      <c r="Q136" s="2">
        <f t="shared" si="20"/>
        <v>40025.282500000001</v>
      </c>
    </row>
    <row r="137" spans="1:17" ht="12.75" customHeight="1">
      <c r="A137" s="50" t="s">
        <v>504</v>
      </c>
      <c r="B137" s="51" t="s">
        <v>78</v>
      </c>
      <c r="C137" s="50">
        <v>55775.442600000002</v>
      </c>
      <c r="D137" s="50" t="s">
        <v>107</v>
      </c>
      <c r="E137">
        <f t="shared" si="18"/>
        <v>7715.0529649868968</v>
      </c>
      <c r="F137">
        <f t="shared" si="19"/>
        <v>7715</v>
      </c>
      <c r="G137">
        <f t="shared" si="22"/>
        <v>7.539300000644289E-2</v>
      </c>
      <c r="K137">
        <f t="shared" si="21"/>
        <v>7.539300000644289E-2</v>
      </c>
      <c r="O137">
        <f t="shared" ca="1" si="17"/>
        <v>7.2528549554438312E-2</v>
      </c>
      <c r="Q137" s="2">
        <f t="shared" si="20"/>
        <v>40756.942600000002</v>
      </c>
    </row>
    <row r="138" spans="1:17" ht="12.75" customHeight="1">
      <c r="A138" s="53" t="s">
        <v>95</v>
      </c>
      <c r="B138" s="54" t="s">
        <v>78</v>
      </c>
      <c r="C138" s="55">
        <v>55836.6486</v>
      </c>
      <c r="D138" s="55">
        <v>2.0000000000000001E-4</v>
      </c>
      <c r="E138">
        <f t="shared" si="18"/>
        <v>7758.0513201097801</v>
      </c>
      <c r="F138">
        <f t="shared" si="19"/>
        <v>7758</v>
      </c>
      <c r="G138">
        <f t="shared" si="22"/>
        <v>7.3051600003964268E-2</v>
      </c>
      <c r="K138">
        <f t="shared" si="21"/>
        <v>7.3051600003964268E-2</v>
      </c>
      <c r="O138">
        <f t="shared" ca="1" si="17"/>
        <v>7.3070217829147813E-2</v>
      </c>
      <c r="Q138" s="2">
        <f t="shared" si="20"/>
        <v>40818.1486</v>
      </c>
    </row>
    <row r="139" spans="1:17" ht="12.75" customHeight="1">
      <c r="A139" s="53" t="s">
        <v>93</v>
      </c>
      <c r="B139" s="54" t="s">
        <v>78</v>
      </c>
      <c r="C139" s="55">
        <v>55836.6486</v>
      </c>
      <c r="D139" s="55">
        <v>2.0000000000000001E-4</v>
      </c>
      <c r="E139">
        <f t="shared" si="18"/>
        <v>7758.0513201097801</v>
      </c>
      <c r="F139">
        <f t="shared" si="19"/>
        <v>7758</v>
      </c>
      <c r="G139">
        <f t="shared" si="22"/>
        <v>7.3051600003964268E-2</v>
      </c>
      <c r="K139">
        <f t="shared" si="21"/>
        <v>7.3051600003964268E-2</v>
      </c>
      <c r="O139">
        <f t="shared" ca="1" si="17"/>
        <v>7.3070217829147813E-2</v>
      </c>
      <c r="Q139" s="2">
        <f t="shared" si="20"/>
        <v>40818.1486</v>
      </c>
    </row>
    <row r="140" spans="1:17" ht="12.75" customHeight="1">
      <c r="A140" s="53" t="s">
        <v>96</v>
      </c>
      <c r="B140" s="54" t="s">
        <v>78</v>
      </c>
      <c r="C140" s="55">
        <v>56552.650900000001</v>
      </c>
      <c r="D140" s="55">
        <v>2.9999999999999997E-4</v>
      </c>
      <c r="E140">
        <f t="shared" si="18"/>
        <v>8261.0562732876169</v>
      </c>
      <c r="F140">
        <f t="shared" si="19"/>
        <v>8261</v>
      </c>
      <c r="G140">
        <f t="shared" si="22"/>
        <v>8.0102200001419988E-2</v>
      </c>
      <c r="K140">
        <f t="shared" si="21"/>
        <v>8.0102200001419988E-2</v>
      </c>
      <c r="O140">
        <f t="shared" ca="1" si="17"/>
        <v>7.9406476949586829E-2</v>
      </c>
      <c r="Q140" s="2">
        <f t="shared" si="20"/>
        <v>41534.150900000001</v>
      </c>
    </row>
    <row r="141" spans="1:17" ht="12.75" customHeight="1">
      <c r="A141" s="58" t="s">
        <v>515</v>
      </c>
      <c r="B141" s="59" t="s">
        <v>78</v>
      </c>
      <c r="C141" s="60">
        <v>57258.688199999997</v>
      </c>
      <c r="D141" s="60">
        <v>1E-4</v>
      </c>
      <c r="E141">
        <f t="shared" si="18"/>
        <v>8757.0606283410907</v>
      </c>
      <c r="F141">
        <f t="shared" si="19"/>
        <v>8757</v>
      </c>
      <c r="G141">
        <f t="shared" si="22"/>
        <v>8.6301399998774286E-2</v>
      </c>
      <c r="K141">
        <f t="shared" si="21"/>
        <v>8.6301399998774286E-2</v>
      </c>
      <c r="O141">
        <f t="shared" ca="1" si="17"/>
        <v>8.5654557513677787E-2</v>
      </c>
      <c r="Q141" s="2">
        <f t="shared" si="20"/>
        <v>42240.188199999997</v>
      </c>
    </row>
    <row r="142" spans="1:17" ht="12.75" customHeight="1">
      <c r="A142" s="58" t="s">
        <v>516</v>
      </c>
      <c r="B142" s="59" t="s">
        <v>78</v>
      </c>
      <c r="C142" s="60">
        <v>57611.708400000003</v>
      </c>
      <c r="D142" s="60">
        <v>1E-4</v>
      </c>
      <c r="E142">
        <f t="shared" si="18"/>
        <v>9005.0638947717052</v>
      </c>
      <c r="F142">
        <f t="shared" si="19"/>
        <v>9005</v>
      </c>
      <c r="G142">
        <f t="shared" si="22"/>
        <v>9.0951000005588867E-2</v>
      </c>
      <c r="K142">
        <f t="shared" si="21"/>
        <v>9.0951000005588867E-2</v>
      </c>
      <c r="O142">
        <f t="shared" ca="1" si="17"/>
        <v>8.8778597795723266E-2</v>
      </c>
      <c r="Q142" s="2">
        <f t="shared" si="20"/>
        <v>42593.208400000003</v>
      </c>
    </row>
    <row r="143" spans="1:17" ht="12.75" customHeight="1">
      <c r="A143" s="61" t="s">
        <v>517</v>
      </c>
      <c r="B143" s="62" t="s">
        <v>78</v>
      </c>
      <c r="C143" s="56">
        <v>57974.691099999996</v>
      </c>
      <c r="D143" s="56">
        <v>1E-4</v>
      </c>
      <c r="E143">
        <f t="shared" si="18"/>
        <v>9260.0660030301024</v>
      </c>
      <c r="F143">
        <f t="shared" si="19"/>
        <v>9260</v>
      </c>
      <c r="G143">
        <f t="shared" si="22"/>
        <v>9.3951999995624647E-2</v>
      </c>
      <c r="K143">
        <f t="shared" si="21"/>
        <v>9.3951999995624647E-2</v>
      </c>
      <c r="O143">
        <f t="shared" ca="1" si="17"/>
        <v>9.1990816634116804E-2</v>
      </c>
      <c r="Q143" s="2">
        <f t="shared" si="20"/>
        <v>42956.191099999996</v>
      </c>
    </row>
    <row r="144" spans="1:17" ht="12.75" customHeight="1">
      <c r="A144" s="63" t="s">
        <v>518</v>
      </c>
      <c r="B144" s="64" t="s">
        <v>78</v>
      </c>
      <c r="C144" s="65">
        <v>58323.437599999997</v>
      </c>
      <c r="D144" s="65">
        <v>2.0000000000000001E-4</v>
      </c>
      <c r="E144">
        <f t="shared" si="18"/>
        <v>9505.0669156018012</v>
      </c>
      <c r="F144">
        <f t="shared" si="19"/>
        <v>9505</v>
      </c>
      <c r="G144">
        <f t="shared" si="22"/>
        <v>9.5250999998825137E-2</v>
      </c>
      <c r="K144">
        <f t="shared" si="21"/>
        <v>9.5250999998825137E-2</v>
      </c>
      <c r="O144">
        <f t="shared" ca="1" si="17"/>
        <v>9.5077066106298819E-2</v>
      </c>
      <c r="Q144" s="2">
        <f t="shared" si="20"/>
        <v>43304.937599999997</v>
      </c>
    </row>
    <row r="145" spans="1:22" ht="12.75" customHeight="1">
      <c r="A145" s="56" t="s">
        <v>0</v>
      </c>
      <c r="B145" s="57" t="s">
        <v>78</v>
      </c>
      <c r="C145" s="56">
        <v>58401.7264</v>
      </c>
      <c r="D145" s="56">
        <v>2.9999999999999997E-4</v>
      </c>
      <c r="E145">
        <f t="shared" si="18"/>
        <v>9560.0662559368102</v>
      </c>
      <c r="F145">
        <f t="shared" si="19"/>
        <v>9560</v>
      </c>
      <c r="G145">
        <f t="shared" si="22"/>
        <v>9.4312000001082197E-2</v>
      </c>
      <c r="K145">
        <f t="shared" si="21"/>
        <v>9.4312000001082197E-2</v>
      </c>
      <c r="O145">
        <f t="shared" ca="1" si="17"/>
        <v>9.5769897620462133E-2</v>
      </c>
      <c r="Q145" s="2">
        <f t="shared" si="20"/>
        <v>43383.2264</v>
      </c>
    </row>
    <row r="146" spans="1:22" ht="12.75" customHeight="1">
      <c r="A146" s="66" t="s">
        <v>519</v>
      </c>
      <c r="B146" s="67" t="s">
        <v>78</v>
      </c>
      <c r="C146" s="68">
        <v>58697.810100000002</v>
      </c>
      <c r="D146" s="68">
        <v>1E-4</v>
      </c>
      <c r="E146">
        <f t="shared" si="18"/>
        <v>9768.0705705252167</v>
      </c>
      <c r="F146">
        <f t="shared" si="19"/>
        <v>9768</v>
      </c>
      <c r="G146">
        <f t="shared" si="22"/>
        <v>0.10045360000367509</v>
      </c>
      <c r="K146">
        <f t="shared" si="21"/>
        <v>0.10045360000367509</v>
      </c>
      <c r="O146">
        <f t="shared" ca="1" si="17"/>
        <v>9.8390060437661561E-2</v>
      </c>
      <c r="Q146" s="2">
        <f t="shared" si="20"/>
        <v>43679.310100000002</v>
      </c>
    </row>
    <row r="147" spans="1:22" ht="12.75" customHeight="1">
      <c r="A147" s="66" t="s">
        <v>519</v>
      </c>
      <c r="B147" s="67" t="s">
        <v>78</v>
      </c>
      <c r="C147" s="68">
        <v>58723.432000000001</v>
      </c>
      <c r="D147" s="68">
        <v>1E-4</v>
      </c>
      <c r="E147">
        <f t="shared" si="18"/>
        <v>9786.0704325505558</v>
      </c>
      <c r="F147">
        <f t="shared" si="19"/>
        <v>9786</v>
      </c>
      <c r="G147">
        <f t="shared" si="22"/>
        <v>0.10025719999975991</v>
      </c>
      <c r="K147">
        <f t="shared" si="21"/>
        <v>0.10025719999975991</v>
      </c>
      <c r="O147">
        <f t="shared" ca="1" si="17"/>
        <v>9.8616805296842289E-2</v>
      </c>
      <c r="Q147" s="2">
        <f t="shared" si="20"/>
        <v>43704.932000000001</v>
      </c>
    </row>
    <row r="148" spans="1:22" ht="12.75" customHeight="1">
      <c r="A148" s="69" t="s">
        <v>520</v>
      </c>
      <c r="B148" s="64" t="s">
        <v>78</v>
      </c>
      <c r="C148" s="65">
        <v>59076.450299999997</v>
      </c>
      <c r="D148" s="65">
        <v>2.9999999999999997E-4</v>
      </c>
      <c r="E148">
        <f t="shared" si="18"/>
        <v>10034.072364195772</v>
      </c>
      <c r="F148">
        <f t="shared" si="19"/>
        <v>10034</v>
      </c>
      <c r="G148">
        <f t="shared" si="22"/>
        <v>0.10300679999636486</v>
      </c>
      <c r="K148">
        <f t="shared" si="21"/>
        <v>0.10300679999636486</v>
      </c>
      <c r="O148">
        <f t="shared" ca="1" si="17"/>
        <v>0.10174084557888775</v>
      </c>
      <c r="Q148" s="2">
        <f t="shared" si="20"/>
        <v>44057.950299999997</v>
      </c>
    </row>
    <row r="149" spans="1:22" ht="12.75" customHeight="1">
      <c r="A149" s="73" t="s">
        <v>522</v>
      </c>
      <c r="B149" s="71" t="s">
        <v>78</v>
      </c>
      <c r="C149" s="72">
        <v>59168.974899999797</v>
      </c>
      <c r="D149" s="73">
        <v>1.66E-3</v>
      </c>
      <c r="E149">
        <f t="shared" si="18"/>
        <v>10099.072619209894</v>
      </c>
      <c r="F149">
        <f t="shared" ref="F149:F151" si="23">ROUND(2*E149,0)/2</f>
        <v>10099</v>
      </c>
      <c r="G149">
        <f t="shared" si="22"/>
        <v>0.10336979979911121</v>
      </c>
      <c r="K149">
        <f t="shared" si="21"/>
        <v>0.10336979979911121</v>
      </c>
      <c r="O149">
        <f t="shared" ca="1" si="17"/>
        <v>0.10255964645926259</v>
      </c>
      <c r="Q149" s="2">
        <f t="shared" si="20"/>
        <v>44150.474899999797</v>
      </c>
    </row>
    <row r="150" spans="1:22" ht="12.75" customHeight="1">
      <c r="A150" s="69" t="s">
        <v>521</v>
      </c>
      <c r="B150" s="64" t="s">
        <v>78</v>
      </c>
      <c r="C150" s="65">
        <v>59413.808499999999</v>
      </c>
      <c r="D150" s="65">
        <v>2.9999999999999997E-4</v>
      </c>
      <c r="E150">
        <f t="shared" si="18"/>
        <v>10271.072783880401</v>
      </c>
      <c r="F150">
        <f t="shared" si="23"/>
        <v>10271</v>
      </c>
      <c r="G150">
        <f t="shared" si="22"/>
        <v>0.10360420000506565</v>
      </c>
      <c r="K150">
        <f t="shared" si="21"/>
        <v>0.10360420000506565</v>
      </c>
      <c r="O150">
        <f t="shared" ca="1" si="17"/>
        <v>0.10472631955810059</v>
      </c>
      <c r="Q150" s="2">
        <f t="shared" si="20"/>
        <v>44395.308499999999</v>
      </c>
    </row>
    <row r="151" spans="1:22" ht="12.75" customHeight="1">
      <c r="A151" s="70" t="s">
        <v>523</v>
      </c>
      <c r="B151" s="71" t="s">
        <v>78</v>
      </c>
      <c r="C151" s="72">
        <v>59476.441400000003</v>
      </c>
      <c r="D151" s="73">
        <v>2.9999999999999997E-4</v>
      </c>
      <c r="E151">
        <f t="shared" si="18"/>
        <v>10315.07356283306</v>
      </c>
      <c r="F151">
        <f t="shared" si="23"/>
        <v>10315</v>
      </c>
      <c r="G151">
        <f t="shared" si="22"/>
        <v>0.10471300000790507</v>
      </c>
      <c r="K151">
        <f t="shared" si="21"/>
        <v>0.10471300000790507</v>
      </c>
      <c r="O151">
        <f t="shared" ca="1" si="17"/>
        <v>0.10528058476943124</v>
      </c>
      <c r="Q151" s="2">
        <f t="shared" si="20"/>
        <v>44457.941400000003</v>
      </c>
    </row>
    <row r="152" spans="1:22" ht="12.75" customHeight="1">
      <c r="A152" s="74" t="s">
        <v>524</v>
      </c>
      <c r="B152" s="75" t="s">
        <v>78</v>
      </c>
      <c r="C152" s="74">
        <v>59771.097836980131</v>
      </c>
      <c r="D152" s="74">
        <v>1.6379999999999999E-3</v>
      </c>
      <c r="E152">
        <f t="shared" ref="E152:E154" si="24">+(C152-C$7)/C$8</f>
        <v>10522.075198563471</v>
      </c>
      <c r="F152">
        <f t="shared" ref="F152:F154" si="25">ROUND(2*E152,0)/2</f>
        <v>10522</v>
      </c>
      <c r="G152">
        <f t="shared" ref="G152:G154" si="26">+C152-(C$7+F152*C$8)</f>
        <v>0.10704138013534248</v>
      </c>
      <c r="L152">
        <f>+G152</f>
        <v>0.10704138013534248</v>
      </c>
      <c r="O152">
        <f t="shared" ref="O152:O154" ca="1" si="27">+C$11+C$12*$F152</f>
        <v>0.10788815065000952</v>
      </c>
      <c r="Q152" s="2">
        <f t="shared" ref="Q152:Q154" si="28">+C152-15018.5</f>
        <v>44752.597836980131</v>
      </c>
      <c r="V152" s="78" t="s">
        <v>527</v>
      </c>
    </row>
    <row r="153" spans="1:22" ht="12.75" customHeight="1">
      <c r="A153" s="74" t="s">
        <v>524</v>
      </c>
      <c r="B153" s="75" t="s">
        <v>78</v>
      </c>
      <c r="C153" s="74">
        <v>59781.06056664139</v>
      </c>
      <c r="D153" s="74">
        <v>2.6459999999999999E-3</v>
      </c>
      <c r="E153">
        <f t="shared" si="24"/>
        <v>10529.074201732574</v>
      </c>
      <c r="F153">
        <f t="shared" si="25"/>
        <v>10529</v>
      </c>
      <c r="G153">
        <f t="shared" si="26"/>
        <v>0.1056224413914606</v>
      </c>
      <c r="L153">
        <f>+G153</f>
        <v>0.1056224413914606</v>
      </c>
      <c r="O153">
        <f t="shared" ca="1" si="27"/>
        <v>0.10797632920635757</v>
      </c>
      <c r="Q153" s="2">
        <f t="shared" si="28"/>
        <v>44762.56056664139</v>
      </c>
      <c r="V153" s="78" t="s">
        <v>527</v>
      </c>
    </row>
    <row r="154" spans="1:22" ht="12.75" customHeight="1">
      <c r="A154" s="74" t="s">
        <v>524</v>
      </c>
      <c r="B154" s="75" t="s">
        <v>78</v>
      </c>
      <c r="C154" s="74">
        <v>59795.296246140264</v>
      </c>
      <c r="D154" s="74">
        <v>1.5889999999999999E-3</v>
      </c>
      <c r="E154">
        <f t="shared" si="24"/>
        <v>10539.075031757542</v>
      </c>
      <c r="F154">
        <f t="shared" si="25"/>
        <v>10539</v>
      </c>
      <c r="G154">
        <f t="shared" si="26"/>
        <v>0.10680394026712747</v>
      </c>
      <c r="L154">
        <f>+G154</f>
        <v>0.10680394026712747</v>
      </c>
      <c r="O154">
        <f t="shared" ca="1" si="27"/>
        <v>0.10810229857256907</v>
      </c>
      <c r="Q154" s="2">
        <f t="shared" si="28"/>
        <v>44776.796246140264</v>
      </c>
      <c r="V154" s="78" t="s">
        <v>527</v>
      </c>
    </row>
    <row r="155" spans="1:22" ht="12.75" customHeight="1">
      <c r="A155" s="76" t="s">
        <v>526</v>
      </c>
      <c r="B155" s="77" t="s">
        <v>78</v>
      </c>
      <c r="C155" s="72">
        <v>59796.719799999999</v>
      </c>
      <c r="D155" s="73">
        <v>1E-4</v>
      </c>
      <c r="E155">
        <f t="shared" ref="E155:E157" si="29">+(C155-C$7)/C$8</f>
        <v>10540.075104861444</v>
      </c>
      <c r="F155">
        <f t="shared" ref="F155:F157" si="30">ROUND(2*E155,0)/2</f>
        <v>10540</v>
      </c>
      <c r="G155">
        <f t="shared" ref="G155:G157" si="31">+C155-(C$7+F155*C$8)</f>
        <v>0.10690800000156742</v>
      </c>
      <c r="K155">
        <f>+G155</f>
        <v>0.10690800000156742</v>
      </c>
      <c r="O155">
        <f t="shared" ref="O155:O157" ca="1" si="32">+C$11+C$12*$F155</f>
        <v>0.10811489550919025</v>
      </c>
      <c r="Q155" s="2">
        <f t="shared" ref="Q155:Q157" si="33">+C155-15018.5</f>
        <v>44778.219799999999</v>
      </c>
    </row>
    <row r="156" spans="1:22" ht="12.75" customHeight="1">
      <c r="A156" s="76" t="s">
        <v>526</v>
      </c>
      <c r="B156" s="77" t="s">
        <v>78</v>
      </c>
      <c r="C156" s="72">
        <v>59826.613899999997</v>
      </c>
      <c r="D156" s="73">
        <v>5.9999999999999995E-4</v>
      </c>
      <c r="E156">
        <f t="shared" si="29"/>
        <v>10561.076266967757</v>
      </c>
      <c r="F156">
        <f t="shared" si="30"/>
        <v>10561</v>
      </c>
      <c r="G156">
        <f t="shared" si="31"/>
        <v>0.10856219999550376</v>
      </c>
      <c r="K156">
        <f>+G156</f>
        <v>0.10856219999550376</v>
      </c>
      <c r="O156">
        <f t="shared" ca="1" si="32"/>
        <v>0.10837943117823441</v>
      </c>
      <c r="Q156" s="2">
        <f t="shared" si="33"/>
        <v>44808.113899999997</v>
      </c>
    </row>
    <row r="157" spans="1:22" ht="12.75" customHeight="1">
      <c r="A157" s="76" t="s">
        <v>526</v>
      </c>
      <c r="B157" s="77" t="s">
        <v>78</v>
      </c>
      <c r="C157" s="72">
        <v>59849.389000000003</v>
      </c>
      <c r="D157" s="73">
        <v>2.0000000000000001E-4</v>
      </c>
      <c r="E157">
        <f t="shared" si="29"/>
        <v>10577.076198963958</v>
      </c>
      <c r="F157">
        <f t="shared" si="30"/>
        <v>10577</v>
      </c>
      <c r="G157">
        <f t="shared" si="31"/>
        <v>0.10846540000784444</v>
      </c>
      <c r="K157">
        <f>+G157</f>
        <v>0.10846540000784444</v>
      </c>
      <c r="O157">
        <f t="shared" ca="1" si="32"/>
        <v>0.10858098216417282</v>
      </c>
      <c r="Q157" s="2">
        <f t="shared" si="33"/>
        <v>44830.889000000003</v>
      </c>
    </row>
    <row r="158" spans="1:22" ht="12.75" customHeight="1">
      <c r="B158" s="16"/>
      <c r="C158" s="10"/>
      <c r="D158" s="10"/>
    </row>
    <row r="159" spans="1:22" ht="12.75" customHeight="1">
      <c r="B159" s="16"/>
      <c r="C159" s="10"/>
      <c r="D159" s="10"/>
    </row>
    <row r="160" spans="1:22" ht="12.75" customHeight="1">
      <c r="B160" s="16"/>
      <c r="C160" s="10"/>
      <c r="D160" s="10"/>
    </row>
    <row r="161" spans="2:4" ht="12.75" customHeight="1">
      <c r="B161" s="16"/>
      <c r="C161" s="10"/>
      <c r="D161" s="10"/>
    </row>
    <row r="162" spans="2:4" ht="12.75" customHeight="1">
      <c r="C162" s="10"/>
      <c r="D162" s="10"/>
    </row>
    <row r="163" spans="2:4" ht="12.75" customHeight="1">
      <c r="C163" s="10"/>
      <c r="D163" s="10"/>
    </row>
    <row r="164" spans="2:4" ht="12.75" customHeight="1">
      <c r="C164" s="10"/>
      <c r="D164" s="10"/>
    </row>
    <row r="165" spans="2:4" ht="12.75" customHeight="1">
      <c r="C165" s="10"/>
      <c r="D165" s="10"/>
    </row>
    <row r="166" spans="2:4" ht="12.75" customHeight="1">
      <c r="C166" s="10"/>
      <c r="D166" s="10"/>
    </row>
    <row r="167" spans="2:4" ht="12.75" customHeight="1">
      <c r="C167" s="10"/>
      <c r="D167" s="10"/>
    </row>
    <row r="168" spans="2:4" ht="12.75" customHeight="1">
      <c r="C168" s="10"/>
      <c r="D168" s="10"/>
    </row>
    <row r="169" spans="2:4" ht="12.75" customHeight="1">
      <c r="C169" s="10"/>
      <c r="D169" s="10"/>
    </row>
    <row r="170" spans="2:4" ht="12.75" customHeight="1">
      <c r="C170" s="10"/>
      <c r="D170" s="10"/>
    </row>
    <row r="171" spans="2:4" ht="12.75" customHeight="1">
      <c r="C171" s="10"/>
      <c r="D171" s="10"/>
    </row>
    <row r="172" spans="2:4" ht="12.75" customHeight="1">
      <c r="C172" s="10"/>
      <c r="D172" s="10"/>
    </row>
    <row r="173" spans="2:4" ht="12.75" customHeight="1">
      <c r="C173" s="10"/>
      <c r="D173" s="10"/>
    </row>
    <row r="174" spans="2:4" ht="12.75" customHeight="1">
      <c r="C174" s="10"/>
      <c r="D174" s="10"/>
    </row>
    <row r="175" spans="2:4" ht="12.75" customHeight="1">
      <c r="C175" s="10"/>
      <c r="D175" s="10"/>
    </row>
    <row r="176" spans="2:4" ht="12.75" customHeight="1">
      <c r="C176" s="10"/>
      <c r="D176" s="10"/>
    </row>
    <row r="177" spans="3:4" ht="12.75" customHeight="1">
      <c r="C177" s="10"/>
      <c r="D177" s="10"/>
    </row>
    <row r="178" spans="3:4" ht="12.75" customHeight="1">
      <c r="C178" s="10"/>
      <c r="D178" s="10"/>
    </row>
    <row r="179" spans="3:4" ht="12.75" customHeight="1">
      <c r="C179" s="10"/>
      <c r="D179" s="10"/>
    </row>
    <row r="180" spans="3:4" ht="12.75" customHeight="1">
      <c r="C180" s="10"/>
      <c r="D180" s="10"/>
    </row>
    <row r="181" spans="3:4" ht="12.75" customHeight="1">
      <c r="C181" s="10"/>
      <c r="D181" s="10"/>
    </row>
    <row r="182" spans="3:4" ht="12.75" customHeight="1">
      <c r="C182" s="10"/>
      <c r="D182" s="10"/>
    </row>
    <row r="183" spans="3:4" ht="12.75" customHeight="1">
      <c r="C183" s="10"/>
      <c r="D183" s="10"/>
    </row>
    <row r="184" spans="3:4" ht="12.75" customHeight="1">
      <c r="C184" s="10"/>
      <c r="D184" s="10"/>
    </row>
    <row r="185" spans="3:4" ht="12.75" customHeight="1">
      <c r="C185" s="10"/>
      <c r="D185" s="10"/>
    </row>
    <row r="186" spans="3:4" ht="12.75" customHeight="1">
      <c r="C186" s="10"/>
      <c r="D186" s="10"/>
    </row>
    <row r="187" spans="3:4" ht="12.75" customHeight="1">
      <c r="C187" s="10"/>
      <c r="D187" s="10"/>
    </row>
    <row r="188" spans="3:4" ht="12.75" customHeight="1">
      <c r="C188" s="10"/>
      <c r="D188" s="10"/>
    </row>
    <row r="189" spans="3:4" ht="12.75" customHeight="1">
      <c r="C189" s="10"/>
      <c r="D189" s="10"/>
    </row>
    <row r="190" spans="3:4">
      <c r="C190" s="10"/>
      <c r="D190" s="10"/>
    </row>
    <row r="191" spans="3:4">
      <c r="C191" s="10"/>
      <c r="D191" s="10"/>
    </row>
    <row r="192" spans="3:4">
      <c r="C192" s="10"/>
      <c r="D192" s="10"/>
    </row>
    <row r="193" spans="3:4">
      <c r="C193" s="10"/>
      <c r="D193" s="10"/>
    </row>
    <row r="194" spans="3:4">
      <c r="C194" s="10"/>
      <c r="D194" s="10"/>
    </row>
    <row r="195" spans="3:4">
      <c r="C195" s="10"/>
      <c r="D195" s="10"/>
    </row>
    <row r="196" spans="3:4">
      <c r="C196" s="10"/>
      <c r="D196" s="10"/>
    </row>
    <row r="197" spans="3:4">
      <c r="C197" s="10"/>
      <c r="D197" s="10"/>
    </row>
    <row r="198" spans="3:4">
      <c r="C198" s="10"/>
      <c r="D198" s="10"/>
    </row>
    <row r="199" spans="3:4">
      <c r="C199" s="10"/>
      <c r="D199" s="10"/>
    </row>
    <row r="200" spans="3:4">
      <c r="C200" s="10"/>
      <c r="D200" s="10"/>
    </row>
    <row r="201" spans="3:4">
      <c r="C201" s="10"/>
      <c r="D201" s="10"/>
    </row>
    <row r="202" spans="3:4">
      <c r="C202" s="10"/>
      <c r="D202" s="10"/>
    </row>
    <row r="203" spans="3:4">
      <c r="C203" s="10"/>
      <c r="D203" s="10"/>
    </row>
    <row r="204" spans="3:4">
      <c r="C204" s="10"/>
      <c r="D204" s="10"/>
    </row>
    <row r="205" spans="3:4">
      <c r="C205" s="10"/>
      <c r="D205" s="10"/>
    </row>
    <row r="206" spans="3:4">
      <c r="C206" s="10"/>
      <c r="D206" s="10"/>
    </row>
    <row r="207" spans="3:4">
      <c r="C207" s="10"/>
      <c r="D207" s="10"/>
    </row>
    <row r="208" spans="3:4">
      <c r="C208" s="10"/>
      <c r="D208" s="10"/>
    </row>
    <row r="209" spans="3:4">
      <c r="C209" s="10"/>
      <c r="D209" s="10"/>
    </row>
    <row r="210" spans="3:4">
      <c r="C210" s="10"/>
      <c r="D210" s="10"/>
    </row>
    <row r="211" spans="3:4">
      <c r="C211" s="10"/>
      <c r="D211" s="10"/>
    </row>
    <row r="212" spans="3:4">
      <c r="C212" s="10"/>
      <c r="D212" s="10"/>
    </row>
    <row r="213" spans="3:4">
      <c r="C213" s="10"/>
      <c r="D213" s="10"/>
    </row>
    <row r="214" spans="3:4">
      <c r="C214" s="10"/>
      <c r="D214" s="10"/>
    </row>
    <row r="215" spans="3:4">
      <c r="C215" s="10"/>
      <c r="D215" s="10"/>
    </row>
    <row r="216" spans="3:4">
      <c r="C216" s="10"/>
      <c r="D216" s="10"/>
    </row>
    <row r="217" spans="3:4">
      <c r="C217" s="10"/>
      <c r="D217" s="10"/>
    </row>
    <row r="218" spans="3:4">
      <c r="C218" s="10"/>
      <c r="D218" s="10"/>
    </row>
    <row r="219" spans="3:4">
      <c r="C219" s="10"/>
      <c r="D219" s="10"/>
    </row>
    <row r="220" spans="3:4">
      <c r="C220" s="10"/>
      <c r="D220" s="10"/>
    </row>
    <row r="221" spans="3:4">
      <c r="C221" s="10"/>
      <c r="D221" s="10"/>
    </row>
    <row r="222" spans="3:4">
      <c r="C222" s="10"/>
      <c r="D222" s="10"/>
    </row>
    <row r="223" spans="3:4">
      <c r="C223" s="10"/>
      <c r="D223" s="10"/>
    </row>
    <row r="224" spans="3:4">
      <c r="C224" s="10"/>
      <c r="D224" s="10"/>
    </row>
    <row r="225" spans="3:4">
      <c r="C225" s="10"/>
      <c r="D225" s="10"/>
    </row>
    <row r="226" spans="3:4">
      <c r="C226" s="10"/>
      <c r="D226" s="10"/>
    </row>
    <row r="227" spans="3:4">
      <c r="C227" s="10"/>
      <c r="D227" s="10"/>
    </row>
    <row r="228" spans="3:4">
      <c r="C228" s="10"/>
      <c r="D228" s="10"/>
    </row>
    <row r="229" spans="3:4">
      <c r="C229" s="10"/>
      <c r="D229" s="10"/>
    </row>
    <row r="230" spans="3:4">
      <c r="C230" s="10"/>
      <c r="D230" s="10"/>
    </row>
    <row r="231" spans="3:4">
      <c r="C231" s="10"/>
      <c r="D231" s="10"/>
    </row>
    <row r="232" spans="3:4">
      <c r="C232" s="10"/>
      <c r="D232" s="10"/>
    </row>
    <row r="233" spans="3:4">
      <c r="C233" s="10"/>
      <c r="D233" s="10"/>
    </row>
    <row r="234" spans="3:4">
      <c r="C234" s="10"/>
      <c r="D234" s="10"/>
    </row>
    <row r="235" spans="3:4">
      <c r="C235" s="10"/>
      <c r="D235" s="10"/>
    </row>
    <row r="236" spans="3:4">
      <c r="C236" s="10"/>
      <c r="D236" s="10"/>
    </row>
    <row r="237" spans="3:4">
      <c r="C237" s="10"/>
      <c r="D237" s="10"/>
    </row>
    <row r="238" spans="3:4">
      <c r="C238" s="10"/>
      <c r="D238" s="10"/>
    </row>
    <row r="239" spans="3:4">
      <c r="C239" s="10"/>
      <c r="D239" s="10"/>
    </row>
    <row r="240" spans="3:4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  <row r="403" spans="3:4">
      <c r="C403" s="10"/>
      <c r="D403" s="10"/>
    </row>
    <row r="404" spans="3:4">
      <c r="C404" s="10"/>
      <c r="D404" s="10"/>
    </row>
    <row r="405" spans="3:4">
      <c r="C405" s="10"/>
      <c r="D405" s="10"/>
    </row>
    <row r="406" spans="3:4">
      <c r="C406" s="10"/>
      <c r="D406" s="10"/>
    </row>
    <row r="407" spans="3:4">
      <c r="C407" s="10"/>
      <c r="D407" s="10"/>
    </row>
    <row r="408" spans="3:4">
      <c r="C408" s="10"/>
      <c r="D408" s="10"/>
    </row>
    <row r="409" spans="3:4">
      <c r="C409" s="10"/>
      <c r="D409" s="10"/>
    </row>
    <row r="410" spans="3:4">
      <c r="C410" s="10"/>
      <c r="D410" s="10"/>
    </row>
    <row r="411" spans="3:4">
      <c r="C411" s="10"/>
      <c r="D411" s="10"/>
    </row>
    <row r="412" spans="3:4">
      <c r="C412" s="10"/>
      <c r="D412" s="10"/>
    </row>
    <row r="413" spans="3:4">
      <c r="C413" s="10"/>
      <c r="D413" s="10"/>
    </row>
    <row r="414" spans="3:4">
      <c r="C414" s="10"/>
      <c r="D414" s="10"/>
    </row>
    <row r="415" spans="3:4">
      <c r="C415" s="10"/>
      <c r="D415" s="10"/>
    </row>
    <row r="416" spans="3:4">
      <c r="C416" s="10"/>
      <c r="D416" s="10"/>
    </row>
    <row r="417" spans="3:4">
      <c r="C417" s="10"/>
      <c r="D417" s="10"/>
    </row>
    <row r="418" spans="3:4">
      <c r="C418" s="10"/>
      <c r="D418" s="10"/>
    </row>
    <row r="419" spans="3:4">
      <c r="C419" s="10"/>
      <c r="D419" s="10"/>
    </row>
    <row r="420" spans="3:4">
      <c r="C420" s="10"/>
      <c r="D420" s="10"/>
    </row>
    <row r="421" spans="3:4">
      <c r="C421" s="10"/>
      <c r="D421" s="10"/>
    </row>
    <row r="422" spans="3:4">
      <c r="C422" s="10"/>
      <c r="D422" s="10"/>
    </row>
    <row r="423" spans="3:4">
      <c r="C423" s="10"/>
      <c r="D423" s="10"/>
    </row>
    <row r="424" spans="3:4">
      <c r="C424" s="10"/>
      <c r="D424" s="10"/>
    </row>
    <row r="425" spans="3:4">
      <c r="C425" s="10"/>
      <c r="D425" s="10"/>
    </row>
    <row r="426" spans="3:4">
      <c r="C426" s="10"/>
      <c r="D426" s="10"/>
    </row>
    <row r="427" spans="3:4">
      <c r="C427" s="10"/>
      <c r="D427" s="10"/>
    </row>
    <row r="428" spans="3:4">
      <c r="C428" s="10"/>
      <c r="D428" s="10"/>
    </row>
    <row r="429" spans="3:4">
      <c r="C429" s="10"/>
      <c r="D429" s="10"/>
    </row>
    <row r="430" spans="3:4">
      <c r="C430" s="10"/>
      <c r="D430" s="10"/>
    </row>
    <row r="431" spans="3:4">
      <c r="C431" s="10"/>
      <c r="D431" s="10"/>
    </row>
    <row r="432" spans="3:4">
      <c r="C432" s="10"/>
      <c r="D432" s="10"/>
    </row>
    <row r="433" spans="3:4">
      <c r="C433" s="10"/>
      <c r="D433" s="10"/>
    </row>
    <row r="434" spans="3:4">
      <c r="C434" s="10"/>
      <c r="D434" s="10"/>
    </row>
    <row r="435" spans="3:4">
      <c r="C435" s="10"/>
      <c r="D435" s="10"/>
    </row>
    <row r="436" spans="3:4">
      <c r="C436" s="10"/>
      <c r="D436" s="10"/>
    </row>
    <row r="437" spans="3:4">
      <c r="C437" s="10"/>
      <c r="D437" s="10"/>
    </row>
    <row r="438" spans="3:4">
      <c r="C438" s="10"/>
      <c r="D438" s="10"/>
    </row>
    <row r="439" spans="3:4">
      <c r="C439" s="10"/>
      <c r="D439" s="10"/>
    </row>
    <row r="440" spans="3:4">
      <c r="C440" s="10"/>
      <c r="D440" s="10"/>
    </row>
    <row r="441" spans="3:4">
      <c r="C441" s="10"/>
      <c r="D441" s="10"/>
    </row>
    <row r="442" spans="3:4">
      <c r="C442" s="10"/>
      <c r="D442" s="10"/>
    </row>
    <row r="443" spans="3:4">
      <c r="C443" s="10"/>
      <c r="D443" s="10"/>
    </row>
    <row r="444" spans="3:4">
      <c r="C444" s="10"/>
      <c r="D444" s="10"/>
    </row>
    <row r="445" spans="3:4">
      <c r="C445" s="10"/>
      <c r="D445" s="10"/>
    </row>
    <row r="446" spans="3:4">
      <c r="C446" s="10"/>
      <c r="D446" s="10"/>
    </row>
    <row r="447" spans="3:4">
      <c r="C447" s="10"/>
      <c r="D447" s="10"/>
    </row>
    <row r="448" spans="3:4">
      <c r="C448" s="10"/>
      <c r="D448" s="10"/>
    </row>
    <row r="449" spans="3:4">
      <c r="C449" s="10"/>
      <c r="D449" s="10"/>
    </row>
    <row r="450" spans="3:4">
      <c r="C450" s="10"/>
      <c r="D450" s="10"/>
    </row>
    <row r="451" spans="3:4">
      <c r="C451" s="10"/>
      <c r="D451" s="10"/>
    </row>
    <row r="452" spans="3:4">
      <c r="C452" s="10"/>
      <c r="D452" s="10"/>
    </row>
    <row r="453" spans="3:4">
      <c r="C453" s="10"/>
      <c r="D453" s="10"/>
    </row>
    <row r="454" spans="3:4">
      <c r="C454" s="10"/>
      <c r="D454" s="10"/>
    </row>
    <row r="455" spans="3:4">
      <c r="C455" s="10"/>
      <c r="D455" s="10"/>
    </row>
    <row r="456" spans="3:4">
      <c r="C456" s="10"/>
      <c r="D456" s="10"/>
    </row>
    <row r="457" spans="3:4">
      <c r="C457" s="10"/>
      <c r="D457" s="10"/>
    </row>
    <row r="458" spans="3:4">
      <c r="C458" s="10"/>
      <c r="D458" s="10"/>
    </row>
    <row r="459" spans="3:4">
      <c r="C459" s="10"/>
      <c r="D459" s="10"/>
    </row>
    <row r="460" spans="3:4">
      <c r="C460" s="10"/>
      <c r="D460" s="10"/>
    </row>
    <row r="461" spans="3:4">
      <c r="C461" s="10"/>
      <c r="D461" s="10"/>
    </row>
    <row r="462" spans="3:4">
      <c r="C462" s="10"/>
      <c r="D462" s="10"/>
    </row>
    <row r="463" spans="3:4">
      <c r="C463" s="10"/>
      <c r="D463" s="10"/>
    </row>
    <row r="464" spans="3:4">
      <c r="C464" s="10"/>
      <c r="D464" s="10"/>
    </row>
    <row r="465" spans="3:4">
      <c r="C465" s="10"/>
      <c r="D465" s="10"/>
    </row>
    <row r="466" spans="3:4">
      <c r="C466" s="10"/>
      <c r="D466" s="10"/>
    </row>
    <row r="467" spans="3:4">
      <c r="C467" s="10"/>
      <c r="D467" s="10"/>
    </row>
    <row r="468" spans="3:4">
      <c r="C468" s="10"/>
      <c r="D468" s="10"/>
    </row>
    <row r="469" spans="3:4">
      <c r="C469" s="10"/>
      <c r="D469" s="10"/>
    </row>
    <row r="470" spans="3:4">
      <c r="C470" s="10"/>
      <c r="D470" s="10"/>
    </row>
    <row r="471" spans="3:4">
      <c r="C471" s="10"/>
      <c r="D471" s="10"/>
    </row>
    <row r="472" spans="3:4">
      <c r="C472" s="10"/>
      <c r="D472" s="10"/>
    </row>
    <row r="473" spans="3:4">
      <c r="C473" s="10"/>
      <c r="D473" s="10"/>
    </row>
    <row r="474" spans="3:4">
      <c r="C474" s="10"/>
      <c r="D474" s="10"/>
    </row>
    <row r="475" spans="3:4">
      <c r="C475" s="10"/>
      <c r="D475" s="10"/>
    </row>
    <row r="476" spans="3:4">
      <c r="C476" s="10"/>
      <c r="D476" s="10"/>
    </row>
    <row r="477" spans="3:4">
      <c r="C477" s="10"/>
      <c r="D477" s="10"/>
    </row>
    <row r="478" spans="3:4">
      <c r="C478" s="10"/>
      <c r="D478" s="10"/>
    </row>
    <row r="479" spans="3:4">
      <c r="C479" s="10"/>
      <c r="D479" s="10"/>
    </row>
    <row r="480" spans="3:4">
      <c r="C480" s="10"/>
      <c r="D480" s="10"/>
    </row>
    <row r="481" spans="3:4">
      <c r="C481" s="10"/>
      <c r="D481" s="10"/>
    </row>
    <row r="482" spans="3:4">
      <c r="C482" s="10"/>
      <c r="D482" s="10"/>
    </row>
    <row r="483" spans="3:4">
      <c r="C483" s="10"/>
      <c r="D483" s="10"/>
    </row>
    <row r="484" spans="3:4">
      <c r="C484" s="10"/>
      <c r="D484" s="10"/>
    </row>
    <row r="485" spans="3:4">
      <c r="C485" s="10"/>
      <c r="D485" s="10"/>
    </row>
    <row r="486" spans="3:4">
      <c r="C486" s="10"/>
      <c r="D486" s="10"/>
    </row>
    <row r="487" spans="3:4">
      <c r="C487" s="10"/>
      <c r="D487" s="10"/>
    </row>
    <row r="488" spans="3:4">
      <c r="C488" s="10"/>
      <c r="D488" s="10"/>
    </row>
    <row r="489" spans="3:4">
      <c r="C489" s="10"/>
      <c r="D489" s="10"/>
    </row>
    <row r="490" spans="3:4">
      <c r="C490" s="10"/>
      <c r="D490" s="10"/>
    </row>
    <row r="491" spans="3:4">
      <c r="C491" s="10"/>
      <c r="D491" s="10"/>
    </row>
    <row r="492" spans="3:4">
      <c r="C492" s="10"/>
      <c r="D492" s="10"/>
    </row>
    <row r="493" spans="3:4">
      <c r="C493" s="10"/>
      <c r="D493" s="10"/>
    </row>
    <row r="494" spans="3:4">
      <c r="C494" s="10"/>
      <c r="D494" s="10"/>
    </row>
    <row r="495" spans="3:4">
      <c r="C495" s="10"/>
      <c r="D495" s="10"/>
    </row>
    <row r="496" spans="3:4">
      <c r="C496" s="10"/>
      <c r="D496" s="10"/>
    </row>
    <row r="497" spans="3:4">
      <c r="C497" s="10"/>
      <c r="D497" s="10"/>
    </row>
    <row r="498" spans="3:4">
      <c r="C498" s="10"/>
      <c r="D498" s="10"/>
    </row>
    <row r="499" spans="3:4">
      <c r="C499" s="10"/>
      <c r="D499" s="10"/>
    </row>
    <row r="500" spans="3:4">
      <c r="C500" s="10"/>
      <c r="D500" s="10"/>
    </row>
    <row r="501" spans="3:4">
      <c r="C501" s="10"/>
      <c r="D501" s="10"/>
    </row>
    <row r="502" spans="3:4">
      <c r="C502" s="10"/>
      <c r="D502" s="10"/>
    </row>
    <row r="503" spans="3:4">
      <c r="C503" s="10"/>
      <c r="D503" s="10"/>
    </row>
    <row r="504" spans="3:4">
      <c r="C504" s="10"/>
      <c r="D504" s="10"/>
    </row>
    <row r="505" spans="3:4">
      <c r="C505" s="10"/>
      <c r="D505" s="10"/>
    </row>
    <row r="506" spans="3:4">
      <c r="C506" s="10"/>
      <c r="D506" s="10"/>
    </row>
    <row r="507" spans="3:4">
      <c r="C507" s="10"/>
      <c r="D507" s="10"/>
    </row>
    <row r="508" spans="3:4">
      <c r="C508" s="10"/>
      <c r="D508" s="10"/>
    </row>
    <row r="509" spans="3:4">
      <c r="C509" s="10"/>
      <c r="D509" s="10"/>
    </row>
    <row r="510" spans="3:4">
      <c r="C510" s="10"/>
      <c r="D510" s="10"/>
    </row>
    <row r="511" spans="3:4">
      <c r="C511" s="10"/>
      <c r="D511" s="10"/>
    </row>
    <row r="512" spans="3:4">
      <c r="C512" s="10"/>
      <c r="D512" s="10"/>
    </row>
    <row r="513" spans="3:4">
      <c r="C513" s="10"/>
      <c r="D513" s="10"/>
    </row>
    <row r="514" spans="3:4">
      <c r="C514" s="10"/>
      <c r="D514" s="10"/>
    </row>
    <row r="515" spans="3:4">
      <c r="C515" s="10"/>
      <c r="D515" s="10"/>
    </row>
    <row r="516" spans="3:4">
      <c r="C516" s="10"/>
      <c r="D516" s="10"/>
    </row>
    <row r="517" spans="3:4">
      <c r="C517" s="10"/>
      <c r="D517" s="10"/>
    </row>
    <row r="518" spans="3:4">
      <c r="C518" s="10"/>
      <c r="D518" s="10"/>
    </row>
    <row r="519" spans="3:4">
      <c r="C519" s="10"/>
      <c r="D519" s="10"/>
    </row>
    <row r="520" spans="3:4">
      <c r="C520" s="10"/>
      <c r="D520" s="10"/>
    </row>
    <row r="521" spans="3:4">
      <c r="C521" s="10"/>
      <c r="D521" s="10"/>
    </row>
    <row r="522" spans="3:4">
      <c r="C522" s="10"/>
      <c r="D522" s="10"/>
    </row>
    <row r="523" spans="3:4">
      <c r="C523" s="10"/>
      <c r="D523" s="10"/>
    </row>
    <row r="524" spans="3:4">
      <c r="C524" s="10"/>
      <c r="D524" s="10"/>
    </row>
    <row r="525" spans="3:4">
      <c r="C525" s="10"/>
      <c r="D525" s="10"/>
    </row>
    <row r="526" spans="3:4">
      <c r="C526" s="10"/>
      <c r="D526" s="10"/>
    </row>
    <row r="527" spans="3:4">
      <c r="C527" s="10"/>
      <c r="D527" s="10"/>
    </row>
    <row r="528" spans="3:4">
      <c r="C528" s="10"/>
      <c r="D528" s="10"/>
    </row>
    <row r="529" spans="3:4">
      <c r="C529" s="10"/>
      <c r="D529" s="10"/>
    </row>
    <row r="530" spans="3:4">
      <c r="C530" s="10"/>
      <c r="D530" s="10"/>
    </row>
    <row r="531" spans="3:4">
      <c r="C531" s="10"/>
      <c r="D531" s="10"/>
    </row>
    <row r="532" spans="3:4">
      <c r="C532" s="10"/>
      <c r="D532" s="10"/>
    </row>
    <row r="533" spans="3:4">
      <c r="C533" s="10"/>
      <c r="D533" s="10"/>
    </row>
    <row r="534" spans="3:4">
      <c r="C534" s="10"/>
      <c r="D534" s="10"/>
    </row>
    <row r="535" spans="3:4">
      <c r="C535" s="10"/>
      <c r="D535" s="10"/>
    </row>
    <row r="536" spans="3:4">
      <c r="C536" s="10"/>
      <c r="D536" s="10"/>
    </row>
    <row r="537" spans="3:4">
      <c r="C537" s="10"/>
      <c r="D537" s="10"/>
    </row>
    <row r="538" spans="3:4">
      <c r="C538" s="10"/>
      <c r="D538" s="10"/>
    </row>
    <row r="539" spans="3:4">
      <c r="C539" s="10"/>
      <c r="D539" s="10"/>
    </row>
    <row r="540" spans="3:4">
      <c r="C540" s="10"/>
      <c r="D540" s="10"/>
    </row>
    <row r="541" spans="3:4">
      <c r="C541" s="10"/>
      <c r="D541" s="10"/>
    </row>
    <row r="542" spans="3:4">
      <c r="C542" s="10"/>
      <c r="D542" s="10"/>
    </row>
    <row r="543" spans="3:4">
      <c r="C543" s="10"/>
      <c r="D543" s="10"/>
    </row>
    <row r="544" spans="3:4">
      <c r="C544" s="10"/>
      <c r="D544" s="10"/>
    </row>
    <row r="545" spans="3:4">
      <c r="C545" s="10"/>
      <c r="D545" s="10"/>
    </row>
    <row r="546" spans="3:4">
      <c r="C546" s="10"/>
      <c r="D546" s="10"/>
    </row>
    <row r="547" spans="3:4">
      <c r="C547" s="10"/>
      <c r="D547" s="10"/>
    </row>
    <row r="548" spans="3:4">
      <c r="C548" s="10"/>
      <c r="D548" s="10"/>
    </row>
    <row r="549" spans="3:4">
      <c r="C549" s="10"/>
      <c r="D549" s="10"/>
    </row>
    <row r="550" spans="3:4">
      <c r="C550" s="10"/>
      <c r="D550" s="10"/>
    </row>
    <row r="551" spans="3:4">
      <c r="C551" s="10"/>
      <c r="D551" s="10"/>
    </row>
    <row r="552" spans="3:4">
      <c r="C552" s="10"/>
      <c r="D552" s="10"/>
    </row>
    <row r="553" spans="3:4">
      <c r="C553" s="10"/>
      <c r="D553" s="10"/>
    </row>
    <row r="554" spans="3:4">
      <c r="C554" s="10"/>
      <c r="D554" s="10"/>
    </row>
    <row r="555" spans="3:4">
      <c r="C555" s="10"/>
      <c r="D555" s="10"/>
    </row>
    <row r="556" spans="3:4">
      <c r="C556" s="10"/>
      <c r="D556" s="10"/>
    </row>
    <row r="557" spans="3:4">
      <c r="C557" s="10"/>
      <c r="D557" s="10"/>
    </row>
    <row r="558" spans="3:4">
      <c r="C558" s="10"/>
      <c r="D558" s="10"/>
    </row>
    <row r="559" spans="3:4">
      <c r="C559" s="10"/>
      <c r="D559" s="10"/>
    </row>
    <row r="560" spans="3:4">
      <c r="C560" s="10"/>
      <c r="D560" s="10"/>
    </row>
    <row r="561" spans="3:4">
      <c r="C561" s="10"/>
      <c r="D561" s="10"/>
    </row>
    <row r="562" spans="3:4">
      <c r="C562" s="10"/>
      <c r="D562" s="10"/>
    </row>
    <row r="563" spans="3:4">
      <c r="C563" s="10"/>
      <c r="D563" s="10"/>
    </row>
    <row r="564" spans="3:4">
      <c r="C564" s="10"/>
      <c r="D564" s="10"/>
    </row>
    <row r="565" spans="3:4">
      <c r="C565" s="10"/>
      <c r="D565" s="10"/>
    </row>
    <row r="566" spans="3:4">
      <c r="C566" s="10"/>
      <c r="D566" s="10"/>
    </row>
    <row r="567" spans="3:4">
      <c r="C567" s="10"/>
      <c r="D567" s="10"/>
    </row>
    <row r="568" spans="3:4">
      <c r="C568" s="10"/>
      <c r="D568" s="10"/>
    </row>
    <row r="569" spans="3:4">
      <c r="C569" s="10"/>
      <c r="D569" s="10"/>
    </row>
    <row r="570" spans="3:4">
      <c r="C570" s="10"/>
      <c r="D570" s="10"/>
    </row>
    <row r="571" spans="3:4">
      <c r="C571" s="10"/>
      <c r="D571" s="10"/>
    </row>
    <row r="572" spans="3:4">
      <c r="C572" s="10"/>
      <c r="D572" s="10"/>
    </row>
    <row r="573" spans="3:4">
      <c r="C573" s="10"/>
      <c r="D573" s="10"/>
    </row>
    <row r="574" spans="3:4">
      <c r="C574" s="10"/>
      <c r="D574" s="10"/>
    </row>
    <row r="575" spans="3:4">
      <c r="C575" s="10"/>
      <c r="D575" s="10"/>
    </row>
    <row r="576" spans="3:4">
      <c r="C576" s="10"/>
      <c r="D576" s="10"/>
    </row>
    <row r="577" spans="3:4">
      <c r="C577" s="10"/>
      <c r="D577" s="10"/>
    </row>
    <row r="578" spans="3:4">
      <c r="C578" s="10"/>
      <c r="D578" s="10"/>
    </row>
    <row r="579" spans="3:4">
      <c r="C579" s="10"/>
      <c r="D579" s="10"/>
    </row>
    <row r="580" spans="3:4">
      <c r="C580" s="10"/>
      <c r="D580" s="10"/>
    </row>
    <row r="581" spans="3:4">
      <c r="C581" s="10"/>
      <c r="D581" s="10"/>
    </row>
    <row r="582" spans="3:4">
      <c r="C582" s="10"/>
      <c r="D582" s="10"/>
    </row>
    <row r="583" spans="3:4">
      <c r="C583" s="10"/>
      <c r="D583" s="10"/>
    </row>
    <row r="584" spans="3:4">
      <c r="C584" s="10"/>
      <c r="D584" s="10"/>
    </row>
    <row r="585" spans="3:4">
      <c r="C585" s="10"/>
      <c r="D585" s="10"/>
    </row>
    <row r="586" spans="3:4">
      <c r="C586" s="10"/>
      <c r="D586" s="10"/>
    </row>
    <row r="587" spans="3:4">
      <c r="C587" s="10"/>
      <c r="D587" s="10"/>
    </row>
    <row r="588" spans="3:4">
      <c r="C588" s="10"/>
      <c r="D588" s="10"/>
    </row>
    <row r="589" spans="3:4">
      <c r="C589" s="10"/>
      <c r="D589" s="10"/>
    </row>
    <row r="590" spans="3:4">
      <c r="C590" s="10"/>
      <c r="D590" s="10"/>
    </row>
    <row r="591" spans="3:4">
      <c r="C591" s="10"/>
      <c r="D591" s="10"/>
    </row>
    <row r="592" spans="3:4">
      <c r="C592" s="10"/>
      <c r="D592" s="10"/>
    </row>
    <row r="593" spans="3:4">
      <c r="C593" s="10"/>
      <c r="D593" s="10"/>
    </row>
    <row r="594" spans="3:4">
      <c r="C594" s="10"/>
      <c r="D594" s="10"/>
    </row>
    <row r="595" spans="3:4">
      <c r="C595" s="10"/>
      <c r="D595" s="10"/>
    </row>
    <row r="596" spans="3:4">
      <c r="C596" s="10"/>
      <c r="D596" s="10"/>
    </row>
    <row r="597" spans="3:4">
      <c r="C597" s="10"/>
      <c r="D597" s="10"/>
    </row>
    <row r="598" spans="3:4">
      <c r="C598" s="10"/>
      <c r="D598" s="10"/>
    </row>
    <row r="599" spans="3:4">
      <c r="C599" s="10"/>
      <c r="D599" s="10"/>
    </row>
    <row r="600" spans="3:4">
      <c r="C600" s="10"/>
      <c r="D600" s="10"/>
    </row>
    <row r="601" spans="3:4">
      <c r="C601" s="10"/>
      <c r="D601" s="10"/>
    </row>
    <row r="602" spans="3:4">
      <c r="C602" s="10"/>
      <c r="D602" s="10"/>
    </row>
    <row r="603" spans="3:4">
      <c r="C603" s="10"/>
      <c r="D603" s="10"/>
    </row>
    <row r="604" spans="3:4">
      <c r="C604" s="10"/>
      <c r="D604" s="10"/>
    </row>
    <row r="605" spans="3:4">
      <c r="C605" s="10"/>
      <c r="D605" s="10"/>
    </row>
    <row r="606" spans="3:4">
      <c r="C606" s="10"/>
      <c r="D606" s="10"/>
    </row>
    <row r="607" spans="3:4">
      <c r="C607" s="10"/>
      <c r="D607" s="10"/>
    </row>
    <row r="608" spans="3:4">
      <c r="C608" s="10"/>
      <c r="D608" s="10"/>
    </row>
    <row r="609" spans="3:4">
      <c r="C609" s="10"/>
      <c r="D609" s="10"/>
    </row>
    <row r="610" spans="3:4">
      <c r="C610" s="10"/>
      <c r="D610" s="10"/>
    </row>
    <row r="611" spans="3:4">
      <c r="C611" s="10"/>
      <c r="D611" s="10"/>
    </row>
    <row r="612" spans="3:4">
      <c r="C612" s="10"/>
      <c r="D612" s="10"/>
    </row>
    <row r="613" spans="3:4">
      <c r="C613" s="10"/>
      <c r="D613" s="10"/>
    </row>
    <row r="614" spans="3:4">
      <c r="C614" s="10"/>
      <c r="D614" s="10"/>
    </row>
    <row r="615" spans="3:4">
      <c r="C615" s="10"/>
      <c r="D615" s="10"/>
    </row>
    <row r="616" spans="3:4">
      <c r="C616" s="10"/>
      <c r="D616" s="10"/>
    </row>
    <row r="617" spans="3:4">
      <c r="C617" s="10"/>
      <c r="D617" s="10"/>
    </row>
    <row r="618" spans="3:4">
      <c r="C618" s="10"/>
      <c r="D618" s="10"/>
    </row>
    <row r="619" spans="3:4">
      <c r="C619" s="10"/>
      <c r="D619" s="10"/>
    </row>
    <row r="620" spans="3:4">
      <c r="C620" s="10"/>
      <c r="D620" s="10"/>
    </row>
    <row r="621" spans="3:4">
      <c r="C621" s="10"/>
      <c r="D621" s="10"/>
    </row>
    <row r="622" spans="3:4">
      <c r="C622" s="10"/>
      <c r="D622" s="10"/>
    </row>
    <row r="623" spans="3:4">
      <c r="C623" s="10"/>
      <c r="D623" s="10"/>
    </row>
    <row r="624" spans="3:4">
      <c r="C624" s="10"/>
      <c r="D624" s="10"/>
    </row>
    <row r="625" spans="3:4">
      <c r="C625" s="10"/>
      <c r="D625" s="10"/>
    </row>
    <row r="626" spans="3:4">
      <c r="C626" s="10"/>
      <c r="D626" s="10"/>
    </row>
    <row r="627" spans="3:4">
      <c r="C627" s="10"/>
      <c r="D627" s="10"/>
    </row>
    <row r="628" spans="3:4">
      <c r="C628" s="10"/>
      <c r="D628" s="10"/>
    </row>
    <row r="629" spans="3:4">
      <c r="C629" s="10"/>
      <c r="D629" s="10"/>
    </row>
    <row r="630" spans="3:4">
      <c r="C630" s="10"/>
      <c r="D630" s="10"/>
    </row>
    <row r="631" spans="3:4">
      <c r="C631" s="10"/>
      <c r="D631" s="10"/>
    </row>
    <row r="632" spans="3:4">
      <c r="C632" s="10"/>
      <c r="D632" s="10"/>
    </row>
    <row r="633" spans="3:4">
      <c r="C633" s="10"/>
      <c r="D633" s="10"/>
    </row>
    <row r="634" spans="3:4">
      <c r="C634" s="10"/>
      <c r="D634" s="10"/>
    </row>
    <row r="635" spans="3:4">
      <c r="C635" s="10"/>
      <c r="D635" s="10"/>
    </row>
    <row r="636" spans="3:4">
      <c r="C636" s="10"/>
      <c r="D636" s="10"/>
    </row>
    <row r="637" spans="3:4">
      <c r="C637" s="10"/>
      <c r="D637" s="10"/>
    </row>
    <row r="638" spans="3:4">
      <c r="C638" s="10"/>
      <c r="D638" s="10"/>
    </row>
    <row r="639" spans="3:4">
      <c r="C639" s="10"/>
      <c r="D639" s="10"/>
    </row>
    <row r="640" spans="3:4">
      <c r="C640" s="10"/>
      <c r="D640" s="10"/>
    </row>
    <row r="641" spans="3:4">
      <c r="C641" s="10"/>
      <c r="D641" s="10"/>
    </row>
    <row r="642" spans="3:4">
      <c r="C642" s="10"/>
      <c r="D642" s="10"/>
    </row>
    <row r="643" spans="3:4">
      <c r="C643" s="10"/>
      <c r="D643" s="10"/>
    </row>
    <row r="644" spans="3:4">
      <c r="C644" s="10"/>
      <c r="D644" s="10"/>
    </row>
    <row r="645" spans="3:4">
      <c r="C645" s="10"/>
      <c r="D645" s="10"/>
    </row>
    <row r="646" spans="3:4">
      <c r="C646" s="10"/>
      <c r="D646" s="10"/>
    </row>
    <row r="647" spans="3:4">
      <c r="C647" s="10"/>
      <c r="D647" s="10"/>
    </row>
    <row r="648" spans="3:4">
      <c r="C648" s="10"/>
      <c r="D648" s="10"/>
    </row>
    <row r="649" spans="3:4">
      <c r="C649" s="10"/>
      <c r="D649" s="10"/>
    </row>
    <row r="650" spans="3:4">
      <c r="C650" s="10"/>
      <c r="D650" s="10"/>
    </row>
    <row r="651" spans="3:4">
      <c r="C651" s="10"/>
      <c r="D651" s="10"/>
    </row>
    <row r="652" spans="3:4">
      <c r="C652" s="10"/>
      <c r="D652" s="10"/>
    </row>
    <row r="653" spans="3:4">
      <c r="C653" s="10"/>
      <c r="D653" s="10"/>
    </row>
    <row r="654" spans="3:4">
      <c r="C654" s="10"/>
      <c r="D654" s="10"/>
    </row>
    <row r="655" spans="3:4">
      <c r="C655" s="10"/>
      <c r="D655" s="10"/>
    </row>
    <row r="656" spans="3:4">
      <c r="C656" s="10"/>
      <c r="D656" s="10"/>
    </row>
    <row r="657" spans="3:4">
      <c r="C657" s="10"/>
      <c r="D657" s="10"/>
    </row>
    <row r="658" spans="3:4">
      <c r="C658" s="10"/>
      <c r="D658" s="10"/>
    </row>
    <row r="659" spans="3:4">
      <c r="C659" s="10"/>
      <c r="D659" s="10"/>
    </row>
    <row r="660" spans="3:4">
      <c r="C660" s="10"/>
      <c r="D660" s="10"/>
    </row>
    <row r="661" spans="3:4">
      <c r="C661" s="10"/>
      <c r="D661" s="10"/>
    </row>
    <row r="662" spans="3:4">
      <c r="C662" s="10"/>
      <c r="D662" s="10"/>
    </row>
    <row r="663" spans="3:4">
      <c r="C663" s="10"/>
      <c r="D663" s="10"/>
    </row>
    <row r="664" spans="3:4">
      <c r="C664" s="10"/>
      <c r="D664" s="10"/>
    </row>
    <row r="665" spans="3:4">
      <c r="C665" s="10"/>
      <c r="D665" s="10"/>
    </row>
    <row r="666" spans="3:4">
      <c r="C666" s="10"/>
      <c r="D666" s="10"/>
    </row>
    <row r="667" spans="3:4">
      <c r="C667" s="10"/>
      <c r="D667" s="10"/>
    </row>
    <row r="668" spans="3:4">
      <c r="C668" s="10"/>
      <c r="D668" s="10"/>
    </row>
    <row r="669" spans="3:4">
      <c r="C669" s="10"/>
      <c r="D669" s="10"/>
    </row>
    <row r="670" spans="3:4">
      <c r="C670" s="10"/>
      <c r="D670" s="10"/>
    </row>
    <row r="671" spans="3:4">
      <c r="C671" s="10"/>
      <c r="D671" s="10"/>
    </row>
    <row r="672" spans="3:4">
      <c r="C672" s="10"/>
      <c r="D672" s="10"/>
    </row>
    <row r="673" spans="3:4">
      <c r="C673" s="10"/>
      <c r="D673" s="10"/>
    </row>
    <row r="674" spans="3:4">
      <c r="C674" s="10"/>
      <c r="D674" s="10"/>
    </row>
    <row r="675" spans="3:4">
      <c r="C675" s="10"/>
      <c r="D675" s="10"/>
    </row>
    <row r="676" spans="3:4">
      <c r="C676" s="10"/>
      <c r="D676" s="10"/>
    </row>
    <row r="677" spans="3:4">
      <c r="C677" s="10"/>
      <c r="D677" s="10"/>
    </row>
    <row r="678" spans="3:4">
      <c r="C678" s="10"/>
      <c r="D678" s="10"/>
    </row>
    <row r="679" spans="3:4">
      <c r="C679" s="10"/>
      <c r="D679" s="10"/>
    </row>
    <row r="680" spans="3:4">
      <c r="C680" s="10"/>
      <c r="D680" s="10"/>
    </row>
    <row r="681" spans="3:4">
      <c r="C681" s="10"/>
      <c r="D681" s="10"/>
    </row>
    <row r="682" spans="3:4">
      <c r="C682" s="10"/>
      <c r="D682" s="10"/>
    </row>
    <row r="683" spans="3:4">
      <c r="C683" s="10"/>
      <c r="D683" s="10"/>
    </row>
    <row r="684" spans="3:4">
      <c r="C684" s="10"/>
      <c r="D684" s="10"/>
    </row>
    <row r="685" spans="3:4">
      <c r="C685" s="10"/>
      <c r="D685" s="10"/>
    </row>
    <row r="686" spans="3:4">
      <c r="C686" s="10"/>
      <c r="D686" s="10"/>
    </row>
    <row r="687" spans="3:4">
      <c r="C687" s="10"/>
      <c r="D687" s="10"/>
    </row>
    <row r="688" spans="3:4">
      <c r="C688" s="10"/>
      <c r="D688" s="10"/>
    </row>
    <row r="689" spans="3:4">
      <c r="C689" s="10"/>
      <c r="D689" s="10"/>
    </row>
    <row r="690" spans="3:4">
      <c r="C690" s="10"/>
      <c r="D690" s="10"/>
    </row>
    <row r="691" spans="3:4">
      <c r="C691" s="10"/>
      <c r="D691" s="10"/>
    </row>
    <row r="692" spans="3:4">
      <c r="C692" s="10"/>
      <c r="D692" s="10"/>
    </row>
    <row r="693" spans="3:4">
      <c r="C693" s="10"/>
      <c r="D693" s="10"/>
    </row>
    <row r="694" spans="3:4">
      <c r="C694" s="10"/>
      <c r="D694" s="10"/>
    </row>
    <row r="695" spans="3:4">
      <c r="C695" s="10"/>
      <c r="D695" s="10"/>
    </row>
    <row r="696" spans="3:4">
      <c r="C696" s="10"/>
      <c r="D696" s="10"/>
    </row>
    <row r="697" spans="3:4">
      <c r="C697" s="10"/>
      <c r="D697" s="10"/>
    </row>
    <row r="698" spans="3:4">
      <c r="C698" s="10"/>
      <c r="D698" s="10"/>
    </row>
    <row r="699" spans="3:4">
      <c r="C699" s="10"/>
      <c r="D699" s="10"/>
    </row>
    <row r="700" spans="3:4">
      <c r="C700" s="10"/>
      <c r="D700" s="10"/>
    </row>
    <row r="701" spans="3:4">
      <c r="C701" s="10"/>
      <c r="D701" s="10"/>
    </row>
    <row r="702" spans="3:4">
      <c r="C702" s="10"/>
      <c r="D702" s="10"/>
    </row>
    <row r="703" spans="3:4">
      <c r="C703" s="10"/>
      <c r="D703" s="10"/>
    </row>
    <row r="704" spans="3:4">
      <c r="C704" s="10"/>
      <c r="D704" s="10"/>
    </row>
    <row r="705" spans="3:4">
      <c r="C705" s="10"/>
      <c r="D705" s="10"/>
    </row>
    <row r="706" spans="3:4">
      <c r="C706" s="10"/>
      <c r="D706" s="10"/>
    </row>
    <row r="707" spans="3:4">
      <c r="C707" s="10"/>
      <c r="D707" s="10"/>
    </row>
    <row r="708" spans="3:4">
      <c r="C708" s="10"/>
      <c r="D708" s="10"/>
    </row>
    <row r="709" spans="3:4">
      <c r="C709" s="10"/>
      <c r="D709" s="10"/>
    </row>
    <row r="710" spans="3:4">
      <c r="C710" s="10"/>
      <c r="D710" s="10"/>
    </row>
    <row r="711" spans="3:4">
      <c r="C711" s="10"/>
      <c r="D711" s="10"/>
    </row>
    <row r="712" spans="3:4">
      <c r="C712" s="10"/>
      <c r="D712" s="10"/>
    </row>
    <row r="713" spans="3:4">
      <c r="C713" s="10"/>
      <c r="D713" s="10"/>
    </row>
    <row r="714" spans="3:4">
      <c r="C714" s="10"/>
      <c r="D714" s="10"/>
    </row>
    <row r="715" spans="3:4">
      <c r="C715" s="10"/>
      <c r="D715" s="10"/>
    </row>
    <row r="716" spans="3:4">
      <c r="C716" s="10"/>
      <c r="D716" s="10"/>
    </row>
    <row r="717" spans="3:4">
      <c r="C717" s="10"/>
      <c r="D717" s="10"/>
    </row>
    <row r="718" spans="3:4">
      <c r="C718" s="10"/>
      <c r="D718" s="10"/>
    </row>
    <row r="719" spans="3:4">
      <c r="C719" s="10"/>
      <c r="D719" s="10"/>
    </row>
    <row r="720" spans="3:4">
      <c r="C720" s="10"/>
      <c r="D720" s="10"/>
    </row>
    <row r="721" spans="3:4">
      <c r="C721" s="10"/>
      <c r="D721" s="10"/>
    </row>
    <row r="722" spans="3:4">
      <c r="C722" s="10"/>
      <c r="D722" s="10"/>
    </row>
    <row r="723" spans="3:4">
      <c r="C723" s="10"/>
      <c r="D723" s="10"/>
    </row>
    <row r="724" spans="3:4">
      <c r="C724" s="10"/>
      <c r="D724" s="10"/>
    </row>
    <row r="725" spans="3:4">
      <c r="C725" s="10"/>
      <c r="D725" s="10"/>
    </row>
    <row r="726" spans="3:4">
      <c r="C726" s="10"/>
      <c r="D726" s="10"/>
    </row>
    <row r="727" spans="3:4">
      <c r="C727" s="10"/>
      <c r="D727" s="10"/>
    </row>
    <row r="728" spans="3:4">
      <c r="C728" s="10"/>
      <c r="D728" s="10"/>
    </row>
    <row r="729" spans="3:4">
      <c r="C729" s="10"/>
      <c r="D729" s="10"/>
    </row>
    <row r="730" spans="3:4">
      <c r="C730" s="10"/>
      <c r="D730" s="10"/>
    </row>
    <row r="731" spans="3:4">
      <c r="C731" s="10"/>
      <c r="D731" s="10"/>
    </row>
    <row r="732" spans="3:4">
      <c r="C732" s="10"/>
      <c r="D732" s="10"/>
    </row>
    <row r="733" spans="3:4">
      <c r="C733" s="10"/>
      <c r="D733" s="10"/>
    </row>
    <row r="734" spans="3:4">
      <c r="C734" s="10"/>
      <c r="D734" s="10"/>
    </row>
    <row r="735" spans="3:4">
      <c r="C735" s="10"/>
      <c r="D735" s="10"/>
    </row>
    <row r="736" spans="3:4">
      <c r="C736" s="10"/>
      <c r="D736" s="10"/>
    </row>
    <row r="737" spans="3:4">
      <c r="C737" s="10"/>
      <c r="D737" s="10"/>
    </row>
    <row r="738" spans="3:4">
      <c r="C738" s="10"/>
      <c r="D738" s="10"/>
    </row>
    <row r="739" spans="3:4">
      <c r="C739" s="10"/>
      <c r="D739" s="10"/>
    </row>
    <row r="740" spans="3:4">
      <c r="C740" s="10"/>
      <c r="D740" s="10"/>
    </row>
    <row r="741" spans="3:4">
      <c r="C741" s="10"/>
      <c r="D741" s="10"/>
    </row>
    <row r="742" spans="3:4">
      <c r="C742" s="10"/>
      <c r="D742" s="10"/>
    </row>
    <row r="743" spans="3:4">
      <c r="C743" s="10"/>
      <c r="D743" s="10"/>
    </row>
    <row r="744" spans="3:4">
      <c r="C744" s="10"/>
      <c r="D744" s="10"/>
    </row>
    <row r="745" spans="3:4">
      <c r="C745" s="10"/>
      <c r="D745" s="10"/>
    </row>
    <row r="746" spans="3:4">
      <c r="C746" s="10"/>
      <c r="D746" s="10"/>
    </row>
    <row r="747" spans="3:4">
      <c r="C747" s="10"/>
      <c r="D747" s="10"/>
    </row>
    <row r="748" spans="3:4">
      <c r="C748" s="10"/>
      <c r="D748" s="10"/>
    </row>
    <row r="749" spans="3:4">
      <c r="C749" s="10"/>
      <c r="D749" s="10"/>
    </row>
    <row r="750" spans="3:4">
      <c r="C750" s="10"/>
      <c r="D750" s="10"/>
    </row>
    <row r="751" spans="3:4">
      <c r="C751" s="10"/>
      <c r="D751" s="10"/>
    </row>
    <row r="752" spans="3:4">
      <c r="C752" s="10"/>
      <c r="D752" s="10"/>
    </row>
    <row r="753" spans="3:4">
      <c r="C753" s="10"/>
      <c r="D753" s="10"/>
    </row>
    <row r="754" spans="3:4">
      <c r="C754" s="10"/>
      <c r="D754" s="10"/>
    </row>
    <row r="755" spans="3:4">
      <c r="C755" s="10"/>
      <c r="D755" s="10"/>
    </row>
    <row r="756" spans="3:4">
      <c r="C756" s="10"/>
      <c r="D756" s="10"/>
    </row>
    <row r="757" spans="3:4">
      <c r="C757" s="10"/>
      <c r="D757" s="10"/>
    </row>
    <row r="758" spans="3:4">
      <c r="C758" s="10"/>
      <c r="D758" s="10"/>
    </row>
    <row r="759" spans="3:4">
      <c r="C759" s="10"/>
      <c r="D759" s="10"/>
    </row>
    <row r="760" spans="3:4">
      <c r="C760" s="10"/>
      <c r="D760" s="10"/>
    </row>
    <row r="761" spans="3:4">
      <c r="C761" s="10"/>
      <c r="D761" s="10"/>
    </row>
    <row r="762" spans="3:4">
      <c r="C762" s="10"/>
      <c r="D762" s="10"/>
    </row>
    <row r="763" spans="3:4">
      <c r="C763" s="10"/>
      <c r="D763" s="10"/>
    </row>
    <row r="764" spans="3:4">
      <c r="C764" s="10"/>
      <c r="D764" s="10"/>
    </row>
    <row r="765" spans="3:4">
      <c r="C765" s="10"/>
      <c r="D765" s="10"/>
    </row>
    <row r="766" spans="3:4">
      <c r="C766" s="10"/>
      <c r="D766" s="10"/>
    </row>
    <row r="767" spans="3:4">
      <c r="C767" s="10"/>
      <c r="D767" s="10"/>
    </row>
    <row r="768" spans="3:4">
      <c r="C768" s="10"/>
      <c r="D768" s="10"/>
    </row>
    <row r="769" spans="3:4">
      <c r="C769" s="10"/>
      <c r="D769" s="10"/>
    </row>
    <row r="770" spans="3:4">
      <c r="C770" s="10"/>
      <c r="D770" s="10"/>
    </row>
    <row r="771" spans="3:4">
      <c r="C771" s="10"/>
      <c r="D771" s="10"/>
    </row>
    <row r="772" spans="3:4">
      <c r="C772" s="10"/>
      <c r="D772" s="10"/>
    </row>
    <row r="773" spans="3:4">
      <c r="C773" s="10"/>
      <c r="D773" s="10"/>
    </row>
    <row r="774" spans="3:4">
      <c r="C774" s="10"/>
      <c r="D774" s="10"/>
    </row>
    <row r="775" spans="3:4">
      <c r="C775" s="10"/>
      <c r="D775" s="10"/>
    </row>
    <row r="776" spans="3:4">
      <c r="C776" s="10"/>
      <c r="D776" s="10"/>
    </row>
    <row r="777" spans="3:4">
      <c r="C777" s="10"/>
      <c r="D777" s="10"/>
    </row>
    <row r="778" spans="3:4">
      <c r="C778" s="10"/>
      <c r="D778" s="10"/>
    </row>
    <row r="779" spans="3:4">
      <c r="C779" s="10"/>
      <c r="D779" s="10"/>
    </row>
    <row r="780" spans="3:4">
      <c r="C780" s="10"/>
      <c r="D780" s="10"/>
    </row>
    <row r="781" spans="3:4">
      <c r="C781" s="10"/>
      <c r="D781" s="10"/>
    </row>
    <row r="782" spans="3:4">
      <c r="C782" s="10"/>
      <c r="D782" s="10"/>
    </row>
    <row r="783" spans="3:4">
      <c r="C783" s="10"/>
      <c r="D783" s="10"/>
    </row>
    <row r="784" spans="3:4">
      <c r="C784" s="10"/>
      <c r="D784" s="10"/>
    </row>
    <row r="785" spans="3:4">
      <c r="C785" s="10"/>
      <c r="D785" s="10"/>
    </row>
    <row r="786" spans="3:4">
      <c r="C786" s="10"/>
      <c r="D786" s="10"/>
    </row>
    <row r="787" spans="3:4">
      <c r="C787" s="10"/>
      <c r="D787" s="10"/>
    </row>
    <row r="788" spans="3:4">
      <c r="C788" s="10"/>
      <c r="D788" s="10"/>
    </row>
    <row r="789" spans="3:4">
      <c r="C789" s="10"/>
      <c r="D789" s="10"/>
    </row>
    <row r="790" spans="3:4">
      <c r="C790" s="10"/>
      <c r="D790" s="10"/>
    </row>
    <row r="791" spans="3:4">
      <c r="C791" s="10"/>
      <c r="D791" s="10"/>
    </row>
    <row r="792" spans="3:4">
      <c r="C792" s="10"/>
      <c r="D792" s="10"/>
    </row>
    <row r="793" spans="3:4">
      <c r="C793" s="10"/>
      <c r="D793" s="10"/>
    </row>
    <row r="794" spans="3:4">
      <c r="C794" s="10"/>
      <c r="D794" s="10"/>
    </row>
    <row r="795" spans="3:4">
      <c r="C795" s="10"/>
      <c r="D795" s="10"/>
    </row>
    <row r="796" spans="3:4">
      <c r="C796" s="10"/>
      <c r="D796" s="10"/>
    </row>
    <row r="797" spans="3:4">
      <c r="C797" s="10"/>
      <c r="D797" s="10"/>
    </row>
    <row r="798" spans="3:4">
      <c r="C798" s="10"/>
      <c r="D798" s="10"/>
    </row>
    <row r="799" spans="3:4">
      <c r="C799" s="10"/>
      <c r="D799" s="10"/>
    </row>
    <row r="800" spans="3:4">
      <c r="C800" s="10"/>
      <c r="D800" s="10"/>
    </row>
    <row r="801" spans="3:4">
      <c r="C801" s="10"/>
      <c r="D801" s="10"/>
    </row>
    <row r="802" spans="3:4">
      <c r="C802" s="10"/>
      <c r="D802" s="10"/>
    </row>
    <row r="803" spans="3:4">
      <c r="C803" s="10"/>
      <c r="D803" s="10"/>
    </row>
    <row r="804" spans="3:4">
      <c r="C804" s="10"/>
      <c r="D804" s="10"/>
    </row>
    <row r="805" spans="3:4">
      <c r="C805" s="10"/>
      <c r="D805" s="10"/>
    </row>
    <row r="806" spans="3:4">
      <c r="C806" s="10"/>
      <c r="D806" s="10"/>
    </row>
    <row r="807" spans="3:4">
      <c r="C807" s="10"/>
      <c r="D807" s="10"/>
    </row>
    <row r="808" spans="3:4">
      <c r="C808" s="10"/>
      <c r="D808" s="10"/>
    </row>
    <row r="809" spans="3:4">
      <c r="C809" s="10"/>
      <c r="D809" s="10"/>
    </row>
    <row r="810" spans="3:4">
      <c r="C810" s="10"/>
      <c r="D810" s="10"/>
    </row>
    <row r="811" spans="3:4">
      <c r="C811" s="10"/>
      <c r="D811" s="10"/>
    </row>
    <row r="812" spans="3:4">
      <c r="C812" s="10"/>
      <c r="D812" s="10"/>
    </row>
    <row r="813" spans="3:4">
      <c r="C813" s="10"/>
      <c r="D813" s="10"/>
    </row>
    <row r="814" spans="3:4">
      <c r="C814" s="10"/>
      <c r="D814" s="10"/>
    </row>
    <row r="815" spans="3:4">
      <c r="C815" s="10"/>
      <c r="D815" s="10"/>
    </row>
    <row r="816" spans="3:4">
      <c r="C816" s="10"/>
      <c r="D816" s="10"/>
    </row>
    <row r="817" spans="3:4">
      <c r="C817" s="10"/>
      <c r="D817" s="10"/>
    </row>
    <row r="818" spans="3:4">
      <c r="C818" s="10"/>
      <c r="D818" s="10"/>
    </row>
    <row r="819" spans="3:4">
      <c r="C819" s="10"/>
      <c r="D819" s="10"/>
    </row>
    <row r="820" spans="3:4">
      <c r="C820" s="10"/>
      <c r="D820" s="10"/>
    </row>
    <row r="821" spans="3:4">
      <c r="C821" s="10"/>
      <c r="D821" s="10"/>
    </row>
    <row r="822" spans="3:4">
      <c r="C822" s="10"/>
      <c r="D822" s="10"/>
    </row>
    <row r="823" spans="3:4">
      <c r="C823" s="10"/>
      <c r="D823" s="10"/>
    </row>
    <row r="824" spans="3:4">
      <c r="C824" s="10"/>
      <c r="D824" s="10"/>
    </row>
    <row r="825" spans="3:4">
      <c r="C825" s="10"/>
      <c r="D825" s="10"/>
    </row>
    <row r="826" spans="3:4">
      <c r="C826" s="10"/>
      <c r="D826" s="10"/>
    </row>
    <row r="827" spans="3:4">
      <c r="C827" s="10"/>
      <c r="D827" s="10"/>
    </row>
    <row r="828" spans="3:4">
      <c r="C828" s="10"/>
      <c r="D828" s="10"/>
    </row>
    <row r="829" spans="3:4">
      <c r="C829" s="10"/>
      <c r="D829" s="10"/>
    </row>
    <row r="830" spans="3:4">
      <c r="C830" s="10"/>
      <c r="D830" s="10"/>
    </row>
    <row r="831" spans="3:4">
      <c r="C831" s="10"/>
      <c r="D831" s="10"/>
    </row>
    <row r="832" spans="3:4">
      <c r="C832" s="10"/>
      <c r="D832" s="10"/>
    </row>
    <row r="833" spans="3:4">
      <c r="C833" s="10"/>
      <c r="D833" s="10"/>
    </row>
    <row r="834" spans="3:4">
      <c r="C834" s="10"/>
      <c r="D834" s="10"/>
    </row>
    <row r="835" spans="3:4">
      <c r="C835" s="10"/>
      <c r="D835" s="10"/>
    </row>
    <row r="836" spans="3:4">
      <c r="C836" s="10"/>
      <c r="D836" s="10"/>
    </row>
    <row r="837" spans="3:4">
      <c r="C837" s="10"/>
      <c r="D837" s="10"/>
    </row>
    <row r="838" spans="3:4">
      <c r="C838" s="10"/>
      <c r="D838" s="10"/>
    </row>
    <row r="839" spans="3:4">
      <c r="C839" s="10"/>
      <c r="D839" s="10"/>
    </row>
    <row r="840" spans="3:4">
      <c r="C840" s="10"/>
      <c r="D840" s="10"/>
    </row>
    <row r="841" spans="3:4">
      <c r="C841" s="10"/>
      <c r="D841" s="10"/>
    </row>
    <row r="842" spans="3:4">
      <c r="C842" s="10"/>
      <c r="D842" s="10"/>
    </row>
    <row r="843" spans="3:4">
      <c r="C843" s="10"/>
      <c r="D843" s="10"/>
    </row>
    <row r="844" spans="3:4">
      <c r="C844" s="10"/>
      <c r="D844" s="10"/>
    </row>
    <row r="845" spans="3:4">
      <c r="C845" s="10"/>
      <c r="D845" s="10"/>
    </row>
    <row r="846" spans="3:4">
      <c r="C846" s="10"/>
      <c r="D846" s="10"/>
    </row>
    <row r="847" spans="3:4">
      <c r="C847" s="10"/>
      <c r="D847" s="10"/>
    </row>
    <row r="848" spans="3:4">
      <c r="C848" s="10"/>
      <c r="D848" s="10"/>
    </row>
    <row r="849" spans="3:4">
      <c r="C849" s="10"/>
      <c r="D849" s="10"/>
    </row>
    <row r="850" spans="3:4">
      <c r="C850" s="10"/>
      <c r="D850" s="10"/>
    </row>
    <row r="851" spans="3:4">
      <c r="C851" s="10"/>
      <c r="D851" s="10"/>
    </row>
    <row r="852" spans="3:4">
      <c r="C852" s="10"/>
      <c r="D852" s="10"/>
    </row>
    <row r="853" spans="3:4">
      <c r="C853" s="10"/>
      <c r="D853" s="10"/>
    </row>
    <row r="854" spans="3:4">
      <c r="C854" s="10"/>
      <c r="D854" s="10"/>
    </row>
    <row r="855" spans="3:4">
      <c r="C855" s="10"/>
      <c r="D855" s="10"/>
    </row>
    <row r="856" spans="3:4">
      <c r="C856" s="10"/>
      <c r="D856" s="10"/>
    </row>
    <row r="857" spans="3:4">
      <c r="C857" s="10"/>
      <c r="D857" s="10"/>
    </row>
    <row r="858" spans="3:4">
      <c r="C858" s="10"/>
      <c r="D858" s="10"/>
    </row>
    <row r="859" spans="3:4">
      <c r="C859" s="10"/>
      <c r="D859" s="10"/>
    </row>
    <row r="860" spans="3:4">
      <c r="C860" s="10"/>
      <c r="D860" s="10"/>
    </row>
    <row r="861" spans="3:4">
      <c r="C861" s="10"/>
      <c r="D861" s="10"/>
    </row>
    <row r="862" spans="3:4">
      <c r="C862" s="10"/>
      <c r="D862" s="10"/>
    </row>
    <row r="863" spans="3:4">
      <c r="C863" s="10"/>
      <c r="D863" s="10"/>
    </row>
    <row r="864" spans="3:4">
      <c r="C864" s="10"/>
      <c r="D864" s="10"/>
    </row>
    <row r="865" spans="3:4">
      <c r="C865" s="10"/>
      <c r="D865" s="10"/>
    </row>
    <row r="866" spans="3:4">
      <c r="C866" s="10"/>
      <c r="D866" s="10"/>
    </row>
    <row r="867" spans="3:4">
      <c r="C867" s="10"/>
      <c r="D867" s="10"/>
    </row>
    <row r="868" spans="3:4">
      <c r="C868" s="10"/>
      <c r="D868" s="10"/>
    </row>
    <row r="869" spans="3:4">
      <c r="C869" s="10"/>
      <c r="D869" s="10"/>
    </row>
    <row r="870" spans="3:4">
      <c r="C870" s="10"/>
      <c r="D870" s="10"/>
    </row>
    <row r="871" spans="3:4">
      <c r="C871" s="10"/>
      <c r="D871" s="10"/>
    </row>
    <row r="872" spans="3:4">
      <c r="C872" s="10"/>
      <c r="D872" s="10"/>
    </row>
    <row r="873" spans="3:4">
      <c r="C873" s="10"/>
      <c r="D873" s="10"/>
    </row>
    <row r="874" spans="3:4">
      <c r="C874" s="10"/>
      <c r="D874" s="10"/>
    </row>
    <row r="875" spans="3:4">
      <c r="C875" s="10"/>
      <c r="D875" s="10"/>
    </row>
    <row r="876" spans="3:4">
      <c r="C876" s="10"/>
      <c r="D876" s="10"/>
    </row>
    <row r="877" spans="3:4">
      <c r="C877" s="10"/>
      <c r="D877" s="10"/>
    </row>
    <row r="878" spans="3:4">
      <c r="C878" s="10"/>
      <c r="D878" s="10"/>
    </row>
    <row r="879" spans="3:4">
      <c r="C879" s="10"/>
      <c r="D879" s="10"/>
    </row>
    <row r="880" spans="3:4">
      <c r="C880" s="10"/>
      <c r="D880" s="10"/>
    </row>
    <row r="881" spans="3:4">
      <c r="C881" s="10"/>
      <c r="D881" s="10"/>
    </row>
    <row r="882" spans="3:4">
      <c r="C882" s="10"/>
      <c r="D882" s="10"/>
    </row>
    <row r="883" spans="3:4">
      <c r="C883" s="10"/>
      <c r="D883" s="10"/>
    </row>
    <row r="884" spans="3:4">
      <c r="C884" s="10"/>
      <c r="D884" s="10"/>
    </row>
    <row r="885" spans="3:4">
      <c r="C885" s="10"/>
      <c r="D885" s="10"/>
    </row>
    <row r="886" spans="3:4">
      <c r="C886" s="10"/>
      <c r="D886" s="10"/>
    </row>
    <row r="887" spans="3:4">
      <c r="C887" s="10"/>
      <c r="D887" s="10"/>
    </row>
    <row r="888" spans="3:4">
      <c r="C888" s="10"/>
      <c r="D888" s="10"/>
    </row>
    <row r="889" spans="3:4">
      <c r="C889" s="10"/>
      <c r="D889" s="10"/>
    </row>
    <row r="890" spans="3:4">
      <c r="C890" s="10"/>
      <c r="D890" s="10"/>
    </row>
    <row r="891" spans="3:4">
      <c r="C891" s="10"/>
      <c r="D891" s="10"/>
    </row>
    <row r="892" spans="3:4">
      <c r="C892" s="10"/>
      <c r="D892" s="10"/>
    </row>
    <row r="893" spans="3:4">
      <c r="C893" s="10"/>
      <c r="D893" s="10"/>
    </row>
    <row r="894" spans="3:4">
      <c r="C894" s="10"/>
      <c r="D894" s="10"/>
    </row>
    <row r="895" spans="3:4">
      <c r="C895" s="10"/>
      <c r="D895" s="10"/>
    </row>
    <row r="896" spans="3:4">
      <c r="C896" s="10"/>
      <c r="D896" s="10"/>
    </row>
    <row r="897" spans="3:4">
      <c r="C897" s="10"/>
      <c r="D897" s="10"/>
    </row>
    <row r="898" spans="3:4">
      <c r="C898" s="10"/>
      <c r="D898" s="10"/>
    </row>
    <row r="899" spans="3:4">
      <c r="C899" s="10"/>
      <c r="D899" s="10"/>
    </row>
    <row r="900" spans="3:4">
      <c r="C900" s="10"/>
      <c r="D900" s="10"/>
    </row>
    <row r="901" spans="3:4">
      <c r="C901" s="10"/>
      <c r="D901" s="10"/>
    </row>
    <row r="902" spans="3:4">
      <c r="C902" s="10"/>
      <c r="D902" s="10"/>
    </row>
    <row r="903" spans="3:4">
      <c r="C903" s="10"/>
      <c r="D903" s="10"/>
    </row>
    <row r="904" spans="3:4">
      <c r="C904" s="10"/>
      <c r="D904" s="10"/>
    </row>
    <row r="905" spans="3:4">
      <c r="C905" s="10"/>
      <c r="D905" s="10"/>
    </row>
    <row r="906" spans="3:4">
      <c r="C906" s="10"/>
      <c r="D906" s="10"/>
    </row>
    <row r="907" spans="3:4">
      <c r="C907" s="10"/>
      <c r="D907" s="10"/>
    </row>
    <row r="908" spans="3:4">
      <c r="C908" s="10"/>
      <c r="D908" s="10"/>
    </row>
    <row r="909" spans="3:4">
      <c r="C909" s="10"/>
      <c r="D909" s="10"/>
    </row>
    <row r="910" spans="3:4">
      <c r="C910" s="10"/>
      <c r="D910" s="10"/>
    </row>
    <row r="911" spans="3:4">
      <c r="C911" s="10"/>
      <c r="D911" s="10"/>
    </row>
    <row r="912" spans="3:4">
      <c r="C912" s="10"/>
      <c r="D912" s="10"/>
    </row>
    <row r="913" spans="3:4">
      <c r="C913" s="10"/>
      <c r="D913" s="10"/>
    </row>
    <row r="914" spans="3:4">
      <c r="C914" s="10"/>
      <c r="D914" s="10"/>
    </row>
    <row r="915" spans="3:4">
      <c r="C915" s="10"/>
      <c r="D915" s="10"/>
    </row>
    <row r="916" spans="3:4">
      <c r="C916" s="10"/>
      <c r="D916" s="10"/>
    </row>
    <row r="917" spans="3:4">
      <c r="C917" s="10"/>
      <c r="D917" s="10"/>
    </row>
    <row r="918" spans="3:4">
      <c r="C918" s="10"/>
      <c r="D918" s="10"/>
    </row>
    <row r="919" spans="3:4">
      <c r="C919" s="10"/>
      <c r="D919" s="10"/>
    </row>
    <row r="920" spans="3:4">
      <c r="C920" s="10"/>
      <c r="D920" s="10"/>
    </row>
    <row r="921" spans="3:4">
      <c r="C921" s="10"/>
      <c r="D921" s="10"/>
    </row>
    <row r="922" spans="3:4">
      <c r="C922" s="10"/>
      <c r="D922" s="10"/>
    </row>
    <row r="923" spans="3:4">
      <c r="C923" s="10"/>
      <c r="D923" s="10"/>
    </row>
    <row r="924" spans="3:4">
      <c r="C924" s="10"/>
      <c r="D924" s="10"/>
    </row>
    <row r="925" spans="3:4">
      <c r="C925" s="10"/>
      <c r="D925" s="10"/>
    </row>
    <row r="926" spans="3:4">
      <c r="C926" s="10"/>
      <c r="D926" s="10"/>
    </row>
    <row r="927" spans="3:4">
      <c r="C927" s="10"/>
      <c r="D927" s="10"/>
    </row>
    <row r="928" spans="3:4">
      <c r="C928" s="10"/>
      <c r="D928" s="10"/>
    </row>
    <row r="929" spans="3:4">
      <c r="C929" s="10"/>
      <c r="D929" s="10"/>
    </row>
    <row r="930" spans="3:4">
      <c r="C930" s="10"/>
      <c r="D930" s="10"/>
    </row>
    <row r="931" spans="3:4">
      <c r="C931" s="10"/>
      <c r="D931" s="10"/>
    </row>
    <row r="932" spans="3:4">
      <c r="C932" s="10"/>
      <c r="D932" s="10"/>
    </row>
    <row r="933" spans="3:4">
      <c r="C933" s="10"/>
      <c r="D933" s="10"/>
    </row>
    <row r="934" spans="3:4">
      <c r="C934" s="10"/>
      <c r="D934" s="10"/>
    </row>
    <row r="935" spans="3:4">
      <c r="C935" s="10"/>
      <c r="D935" s="10"/>
    </row>
    <row r="936" spans="3:4">
      <c r="C936" s="10"/>
      <c r="D936" s="10"/>
    </row>
    <row r="937" spans="3:4">
      <c r="C937" s="10"/>
      <c r="D937" s="10"/>
    </row>
    <row r="938" spans="3:4">
      <c r="C938" s="10"/>
      <c r="D938" s="10"/>
    </row>
    <row r="939" spans="3:4">
      <c r="C939" s="10"/>
      <c r="D939" s="10"/>
    </row>
    <row r="940" spans="3:4">
      <c r="C940" s="10"/>
      <c r="D940" s="10"/>
    </row>
    <row r="941" spans="3:4">
      <c r="C941" s="10"/>
      <c r="D941" s="10"/>
    </row>
    <row r="942" spans="3:4">
      <c r="C942" s="10"/>
      <c r="D942" s="10"/>
    </row>
    <row r="943" spans="3:4">
      <c r="C943" s="10"/>
      <c r="D943" s="10"/>
    </row>
    <row r="944" spans="3:4">
      <c r="C944" s="10"/>
      <c r="D944" s="10"/>
    </row>
    <row r="945" spans="3:4">
      <c r="C945" s="10"/>
      <c r="D945" s="10"/>
    </row>
    <row r="946" spans="3:4">
      <c r="C946" s="10"/>
      <c r="D946" s="10"/>
    </row>
    <row r="947" spans="3:4">
      <c r="C947" s="10"/>
      <c r="D947" s="10"/>
    </row>
    <row r="948" spans="3:4">
      <c r="C948" s="10"/>
      <c r="D948" s="10"/>
    </row>
    <row r="949" spans="3:4">
      <c r="C949" s="10"/>
      <c r="D949" s="10"/>
    </row>
    <row r="950" spans="3:4">
      <c r="C950" s="10"/>
      <c r="D950" s="10"/>
    </row>
    <row r="951" spans="3:4">
      <c r="C951" s="10"/>
      <c r="D951" s="10"/>
    </row>
    <row r="952" spans="3:4">
      <c r="C952" s="10"/>
      <c r="D952" s="10"/>
    </row>
    <row r="953" spans="3:4">
      <c r="C953" s="10"/>
      <c r="D953" s="10"/>
    </row>
    <row r="954" spans="3:4">
      <c r="C954" s="10"/>
      <c r="D954" s="10"/>
    </row>
    <row r="955" spans="3:4">
      <c r="C955" s="10"/>
      <c r="D955" s="10"/>
    </row>
    <row r="956" spans="3:4">
      <c r="C956" s="10"/>
      <c r="D956" s="10"/>
    </row>
    <row r="957" spans="3:4">
      <c r="C957" s="10"/>
      <c r="D957" s="10"/>
    </row>
    <row r="958" spans="3:4">
      <c r="C958" s="10"/>
      <c r="D958" s="10"/>
    </row>
    <row r="959" spans="3:4">
      <c r="C959" s="10"/>
      <c r="D959" s="10"/>
    </row>
    <row r="960" spans="3:4">
      <c r="C960" s="10"/>
      <c r="D960" s="10"/>
    </row>
    <row r="961" spans="3:4">
      <c r="C961" s="10"/>
      <c r="D961" s="10"/>
    </row>
    <row r="962" spans="3:4">
      <c r="C962" s="10"/>
      <c r="D962" s="10"/>
    </row>
    <row r="963" spans="3:4">
      <c r="C963" s="10"/>
      <c r="D963" s="10"/>
    </row>
    <row r="964" spans="3:4">
      <c r="C964" s="10"/>
      <c r="D964" s="10"/>
    </row>
    <row r="965" spans="3:4">
      <c r="C965" s="10"/>
      <c r="D965" s="10"/>
    </row>
    <row r="966" spans="3:4">
      <c r="C966" s="10"/>
      <c r="D966" s="10"/>
    </row>
    <row r="967" spans="3:4">
      <c r="C967" s="10"/>
      <c r="D967" s="10"/>
    </row>
    <row r="968" spans="3:4">
      <c r="C968" s="10"/>
      <c r="D968" s="10"/>
    </row>
    <row r="969" spans="3:4">
      <c r="C969" s="10"/>
      <c r="D969" s="10"/>
    </row>
    <row r="970" spans="3:4">
      <c r="C970" s="10"/>
      <c r="D970" s="10"/>
    </row>
    <row r="971" spans="3:4">
      <c r="C971" s="10"/>
      <c r="D971" s="10"/>
    </row>
    <row r="972" spans="3:4">
      <c r="C972" s="10"/>
      <c r="D972" s="10"/>
    </row>
    <row r="973" spans="3:4">
      <c r="C973" s="10"/>
      <c r="D973" s="10"/>
    </row>
    <row r="974" spans="3:4">
      <c r="C974" s="10"/>
      <c r="D974" s="10"/>
    </row>
    <row r="975" spans="3:4">
      <c r="C975" s="10"/>
      <c r="D975" s="10"/>
    </row>
    <row r="976" spans="3:4">
      <c r="C976" s="10"/>
      <c r="D976" s="10"/>
    </row>
    <row r="977" spans="3:4">
      <c r="C977" s="10"/>
      <c r="D977" s="10"/>
    </row>
    <row r="978" spans="3:4">
      <c r="C978" s="10"/>
      <c r="D978" s="10"/>
    </row>
    <row r="979" spans="3:4">
      <c r="C979" s="10"/>
      <c r="D979" s="10"/>
    </row>
    <row r="980" spans="3:4">
      <c r="C980" s="10"/>
      <c r="D980" s="10"/>
    </row>
    <row r="981" spans="3:4">
      <c r="C981" s="10"/>
      <c r="D981" s="10"/>
    </row>
    <row r="982" spans="3:4">
      <c r="C982" s="10"/>
      <c r="D982" s="10"/>
    </row>
    <row r="983" spans="3:4">
      <c r="C983" s="10"/>
      <c r="D983" s="10"/>
    </row>
    <row r="984" spans="3:4">
      <c r="C984" s="10"/>
      <c r="D984" s="10"/>
    </row>
    <row r="985" spans="3:4">
      <c r="C985" s="10"/>
      <c r="D985" s="10"/>
    </row>
    <row r="986" spans="3:4">
      <c r="C986" s="10"/>
      <c r="D986" s="10"/>
    </row>
    <row r="987" spans="3:4">
      <c r="C987" s="10"/>
      <c r="D987" s="10"/>
    </row>
    <row r="988" spans="3:4">
      <c r="C988" s="10"/>
      <c r="D988" s="10"/>
    </row>
    <row r="989" spans="3:4">
      <c r="C989" s="10"/>
      <c r="D989" s="10"/>
    </row>
    <row r="990" spans="3:4">
      <c r="C990" s="10"/>
      <c r="D990" s="10"/>
    </row>
    <row r="991" spans="3:4">
      <c r="C991" s="10"/>
      <c r="D991" s="10"/>
    </row>
    <row r="992" spans="3:4">
      <c r="C992" s="10"/>
      <c r="D992" s="10"/>
    </row>
    <row r="993" spans="3:4">
      <c r="C993" s="10"/>
      <c r="D993" s="10"/>
    </row>
    <row r="994" spans="3:4">
      <c r="C994" s="10"/>
      <c r="D994" s="10"/>
    </row>
    <row r="995" spans="3:4">
      <c r="C995" s="10"/>
      <c r="D995" s="10"/>
    </row>
    <row r="996" spans="3:4">
      <c r="C996" s="10"/>
      <c r="D996" s="10"/>
    </row>
    <row r="997" spans="3:4">
      <c r="C997" s="10"/>
      <c r="D997" s="10"/>
    </row>
    <row r="998" spans="3:4">
      <c r="C998" s="10"/>
      <c r="D998" s="10"/>
    </row>
    <row r="999" spans="3:4">
      <c r="C999" s="10"/>
      <c r="D999" s="10"/>
    </row>
    <row r="1000" spans="3:4">
      <c r="C1000" s="10"/>
      <c r="D1000" s="10"/>
    </row>
    <row r="1001" spans="3:4">
      <c r="C1001" s="10"/>
      <c r="D1001" s="10"/>
    </row>
    <row r="1002" spans="3:4">
      <c r="C1002" s="10"/>
      <c r="D1002" s="10"/>
    </row>
    <row r="1003" spans="3:4">
      <c r="C1003" s="10"/>
      <c r="D1003" s="10"/>
    </row>
    <row r="1004" spans="3:4">
      <c r="C1004" s="10"/>
      <c r="D1004" s="10"/>
    </row>
    <row r="1005" spans="3:4">
      <c r="C1005" s="10"/>
      <c r="D1005" s="10"/>
    </row>
    <row r="1006" spans="3:4">
      <c r="C1006" s="10"/>
      <c r="D1006" s="10"/>
    </row>
    <row r="1007" spans="3:4">
      <c r="C1007" s="10"/>
      <c r="D1007" s="10"/>
    </row>
    <row r="1008" spans="3:4">
      <c r="C1008" s="10"/>
      <c r="D1008" s="10"/>
    </row>
    <row r="1009" spans="3:4">
      <c r="C1009" s="10"/>
      <c r="D1009" s="10"/>
    </row>
    <row r="1010" spans="3:4">
      <c r="C1010" s="10"/>
      <c r="D1010" s="10"/>
    </row>
    <row r="1011" spans="3:4">
      <c r="C1011" s="10"/>
      <c r="D1011" s="10"/>
    </row>
    <row r="1012" spans="3:4">
      <c r="C1012" s="10"/>
      <c r="D1012" s="10"/>
    </row>
    <row r="1013" spans="3:4">
      <c r="C1013" s="10"/>
      <c r="D1013" s="10"/>
    </row>
    <row r="1014" spans="3:4">
      <c r="C1014" s="10"/>
      <c r="D1014" s="10"/>
    </row>
    <row r="1015" spans="3:4">
      <c r="C1015" s="10"/>
      <c r="D1015" s="10"/>
    </row>
    <row r="1016" spans="3:4">
      <c r="C1016" s="10"/>
      <c r="D1016" s="10"/>
    </row>
    <row r="1017" spans="3:4">
      <c r="C1017" s="10"/>
      <c r="D1017" s="10"/>
    </row>
    <row r="1018" spans="3:4">
      <c r="C1018" s="10"/>
      <c r="D1018" s="10"/>
    </row>
    <row r="1019" spans="3:4">
      <c r="C1019" s="10"/>
      <c r="D1019" s="10"/>
    </row>
    <row r="1020" spans="3:4">
      <c r="C1020" s="10"/>
      <c r="D1020" s="10"/>
    </row>
    <row r="1021" spans="3:4">
      <c r="C1021" s="10"/>
      <c r="D1021" s="10"/>
    </row>
    <row r="1022" spans="3:4">
      <c r="C1022" s="10"/>
      <c r="D1022" s="10"/>
    </row>
    <row r="1023" spans="3:4">
      <c r="C1023" s="10"/>
      <c r="D1023" s="10"/>
    </row>
    <row r="1024" spans="3:4">
      <c r="C1024" s="10"/>
      <c r="D1024" s="10"/>
    </row>
    <row r="1025" spans="3:4">
      <c r="C1025" s="10"/>
      <c r="D1025" s="10"/>
    </row>
    <row r="1026" spans="3:4">
      <c r="C1026" s="10"/>
      <c r="D1026" s="10"/>
    </row>
    <row r="1027" spans="3:4">
      <c r="C1027" s="10"/>
      <c r="D1027" s="10"/>
    </row>
    <row r="1028" spans="3:4">
      <c r="C1028" s="10"/>
      <c r="D1028" s="10"/>
    </row>
    <row r="1029" spans="3:4">
      <c r="C1029" s="10"/>
      <c r="D1029" s="10"/>
    </row>
    <row r="1030" spans="3:4">
      <c r="C1030" s="10"/>
      <c r="D1030" s="10"/>
    </row>
    <row r="1031" spans="3:4">
      <c r="C1031" s="10"/>
      <c r="D1031" s="10"/>
    </row>
    <row r="1032" spans="3:4">
      <c r="C1032" s="10"/>
      <c r="D1032" s="10"/>
    </row>
    <row r="1033" spans="3:4">
      <c r="C1033" s="10"/>
      <c r="D1033" s="10"/>
    </row>
    <row r="1034" spans="3:4">
      <c r="C1034" s="10"/>
      <c r="D1034" s="10"/>
    </row>
    <row r="1035" spans="3:4">
      <c r="C1035" s="10"/>
      <c r="D1035" s="10"/>
    </row>
    <row r="1036" spans="3:4">
      <c r="C1036" s="10"/>
      <c r="D1036" s="10"/>
    </row>
    <row r="1037" spans="3:4">
      <c r="C1037" s="10"/>
      <c r="D1037" s="10"/>
    </row>
    <row r="1038" spans="3:4">
      <c r="C1038" s="10"/>
      <c r="D1038" s="10"/>
    </row>
    <row r="1039" spans="3:4">
      <c r="C1039" s="10"/>
      <c r="D1039" s="10"/>
    </row>
    <row r="1040" spans="3:4">
      <c r="C1040" s="10"/>
      <c r="D1040" s="10"/>
    </row>
    <row r="1041" spans="3:4">
      <c r="C1041" s="10"/>
      <c r="D1041" s="10"/>
    </row>
    <row r="1042" spans="3:4">
      <c r="C1042" s="10"/>
      <c r="D1042" s="10"/>
    </row>
    <row r="1043" spans="3:4">
      <c r="C1043" s="10"/>
      <c r="D1043" s="10"/>
    </row>
    <row r="1044" spans="3:4">
      <c r="C1044" s="10"/>
      <c r="D1044" s="10"/>
    </row>
    <row r="1045" spans="3:4">
      <c r="C1045" s="10"/>
      <c r="D1045" s="10"/>
    </row>
    <row r="1046" spans="3:4">
      <c r="C1046" s="10"/>
      <c r="D1046" s="10"/>
    </row>
    <row r="1047" spans="3:4">
      <c r="C1047" s="10"/>
      <c r="D1047" s="10"/>
    </row>
    <row r="1048" spans="3:4">
      <c r="C1048" s="10"/>
      <c r="D1048" s="10"/>
    </row>
    <row r="1049" spans="3:4">
      <c r="C1049" s="10"/>
      <c r="D1049" s="10"/>
    </row>
    <row r="1050" spans="3:4">
      <c r="C1050" s="10"/>
      <c r="D1050" s="10"/>
    </row>
    <row r="1051" spans="3:4">
      <c r="C1051" s="10"/>
      <c r="D1051" s="10"/>
    </row>
    <row r="1052" spans="3:4">
      <c r="C1052" s="10"/>
      <c r="D1052" s="10"/>
    </row>
    <row r="1053" spans="3:4">
      <c r="C1053" s="10"/>
      <c r="D1053" s="10"/>
    </row>
    <row r="1054" spans="3:4">
      <c r="C1054" s="10"/>
      <c r="D1054" s="10"/>
    </row>
    <row r="1055" spans="3:4">
      <c r="C1055" s="10"/>
      <c r="D1055" s="10"/>
    </row>
    <row r="1056" spans="3:4">
      <c r="C1056" s="10"/>
      <c r="D1056" s="10"/>
    </row>
    <row r="1057" spans="3:4">
      <c r="C1057" s="10"/>
      <c r="D1057" s="10"/>
    </row>
    <row r="1058" spans="3:4">
      <c r="C1058" s="10"/>
      <c r="D1058" s="10"/>
    </row>
    <row r="1059" spans="3:4">
      <c r="C1059" s="10"/>
      <c r="D1059" s="10"/>
    </row>
    <row r="1060" spans="3:4">
      <c r="C1060" s="10"/>
      <c r="D1060" s="10"/>
    </row>
    <row r="1061" spans="3:4">
      <c r="C1061" s="10"/>
      <c r="D1061" s="10"/>
    </row>
    <row r="1062" spans="3:4">
      <c r="C1062" s="10"/>
      <c r="D1062" s="10"/>
    </row>
    <row r="1063" spans="3:4">
      <c r="C1063" s="10"/>
      <c r="D1063" s="10"/>
    </row>
    <row r="1064" spans="3:4">
      <c r="C1064" s="10"/>
      <c r="D1064" s="10"/>
    </row>
    <row r="1065" spans="3:4">
      <c r="C1065" s="10"/>
      <c r="D1065" s="10"/>
    </row>
    <row r="1066" spans="3:4">
      <c r="C1066" s="10"/>
      <c r="D1066" s="10"/>
    </row>
    <row r="1067" spans="3:4">
      <c r="C1067" s="10"/>
      <c r="D1067" s="10"/>
    </row>
    <row r="1068" spans="3:4">
      <c r="C1068" s="10"/>
      <c r="D1068" s="10"/>
    </row>
    <row r="1069" spans="3:4">
      <c r="C1069" s="10"/>
      <c r="D1069" s="10"/>
    </row>
    <row r="1070" spans="3:4">
      <c r="C1070" s="10"/>
      <c r="D1070" s="10"/>
    </row>
    <row r="1071" spans="3:4">
      <c r="C1071" s="10"/>
      <c r="D1071" s="10"/>
    </row>
    <row r="1072" spans="3:4">
      <c r="C1072" s="10"/>
      <c r="D1072" s="10"/>
    </row>
    <row r="1073" spans="3:4">
      <c r="C1073" s="10"/>
      <c r="D1073" s="10"/>
    </row>
    <row r="1074" spans="3:4">
      <c r="C1074" s="10"/>
      <c r="D1074" s="10"/>
    </row>
    <row r="1075" spans="3:4">
      <c r="C1075" s="10"/>
      <c r="D1075" s="10"/>
    </row>
    <row r="1076" spans="3:4">
      <c r="C1076" s="10"/>
      <c r="D1076" s="10"/>
    </row>
    <row r="1077" spans="3:4">
      <c r="C1077" s="10"/>
      <c r="D1077" s="10"/>
    </row>
    <row r="1078" spans="3:4">
      <c r="C1078" s="10"/>
      <c r="D1078" s="10"/>
    </row>
    <row r="1079" spans="3:4">
      <c r="C1079" s="10"/>
      <c r="D1079" s="10"/>
    </row>
    <row r="1080" spans="3:4">
      <c r="C1080" s="10"/>
      <c r="D1080" s="10"/>
    </row>
    <row r="1081" spans="3:4">
      <c r="C1081" s="10"/>
      <c r="D1081" s="10"/>
    </row>
    <row r="1082" spans="3:4">
      <c r="C1082" s="10"/>
      <c r="D1082" s="10"/>
    </row>
    <row r="1083" spans="3:4">
      <c r="C1083" s="10"/>
      <c r="D1083" s="10"/>
    </row>
    <row r="1084" spans="3:4">
      <c r="C1084" s="10"/>
      <c r="D1084" s="10"/>
    </row>
    <row r="1085" spans="3:4">
      <c r="C1085" s="10"/>
      <c r="D1085" s="10"/>
    </row>
    <row r="1086" spans="3:4">
      <c r="C1086" s="10"/>
      <c r="D1086" s="10"/>
    </row>
    <row r="1087" spans="3:4">
      <c r="C1087" s="10"/>
      <c r="D1087" s="10"/>
    </row>
    <row r="1088" spans="3:4">
      <c r="C1088" s="10"/>
      <c r="D1088" s="10"/>
    </row>
    <row r="1089" spans="3:4">
      <c r="C1089" s="10"/>
      <c r="D1089" s="10"/>
    </row>
    <row r="1090" spans="3:4">
      <c r="C1090" s="10"/>
      <c r="D1090" s="10"/>
    </row>
    <row r="1091" spans="3:4">
      <c r="C1091" s="10"/>
      <c r="D1091" s="10"/>
    </row>
    <row r="1092" spans="3:4">
      <c r="C1092" s="10"/>
      <c r="D1092" s="10"/>
    </row>
    <row r="1093" spans="3:4">
      <c r="C1093" s="10"/>
      <c r="D1093" s="10"/>
    </row>
    <row r="1094" spans="3:4">
      <c r="C1094" s="10"/>
      <c r="D1094" s="10"/>
    </row>
    <row r="1095" spans="3:4">
      <c r="C1095" s="10"/>
      <c r="D1095" s="10"/>
    </row>
    <row r="1096" spans="3:4">
      <c r="C1096" s="10"/>
      <c r="D1096" s="10"/>
    </row>
    <row r="1097" spans="3:4">
      <c r="C1097" s="10"/>
      <c r="D1097" s="10"/>
    </row>
    <row r="1098" spans="3:4">
      <c r="C1098" s="10"/>
      <c r="D1098" s="10"/>
    </row>
    <row r="1099" spans="3:4">
      <c r="C1099" s="10"/>
      <c r="D1099" s="10"/>
    </row>
    <row r="1100" spans="3:4">
      <c r="C1100" s="10"/>
      <c r="D1100" s="10"/>
    </row>
    <row r="1101" spans="3:4">
      <c r="C1101" s="10"/>
      <c r="D1101" s="10"/>
    </row>
    <row r="1102" spans="3:4">
      <c r="C1102" s="10"/>
      <c r="D1102" s="10"/>
    </row>
    <row r="1103" spans="3:4">
      <c r="C1103" s="10"/>
      <c r="D1103" s="10"/>
    </row>
    <row r="1104" spans="3:4">
      <c r="C1104" s="10"/>
      <c r="D1104" s="10"/>
    </row>
    <row r="1105" spans="3:4">
      <c r="C1105" s="10"/>
      <c r="D1105" s="10"/>
    </row>
    <row r="1106" spans="3:4">
      <c r="C1106" s="10"/>
      <c r="D1106" s="10"/>
    </row>
    <row r="1107" spans="3:4">
      <c r="C1107" s="10"/>
      <c r="D1107" s="10"/>
    </row>
    <row r="1108" spans="3:4">
      <c r="C1108" s="10"/>
      <c r="D1108" s="10"/>
    </row>
    <row r="1109" spans="3:4">
      <c r="C1109" s="10"/>
      <c r="D1109" s="10"/>
    </row>
    <row r="1110" spans="3:4">
      <c r="C1110" s="10"/>
      <c r="D1110" s="10"/>
    </row>
    <row r="1111" spans="3:4">
      <c r="C1111" s="10"/>
      <c r="D1111" s="10"/>
    </row>
    <row r="1112" spans="3:4">
      <c r="C1112" s="10"/>
      <c r="D1112" s="10"/>
    </row>
    <row r="1113" spans="3:4">
      <c r="C1113" s="10"/>
      <c r="D1113" s="10"/>
    </row>
    <row r="1114" spans="3:4">
      <c r="C1114" s="10"/>
      <c r="D1114" s="10"/>
    </row>
    <row r="1115" spans="3:4">
      <c r="C1115" s="10"/>
      <c r="D1115" s="10"/>
    </row>
    <row r="1116" spans="3:4">
      <c r="C1116" s="10"/>
      <c r="D1116" s="10"/>
    </row>
    <row r="1117" spans="3:4">
      <c r="C1117" s="10"/>
      <c r="D1117" s="10"/>
    </row>
    <row r="1118" spans="3:4">
      <c r="C1118" s="10"/>
      <c r="D1118" s="10"/>
    </row>
    <row r="1119" spans="3:4">
      <c r="C1119" s="10"/>
      <c r="D1119" s="10"/>
    </row>
    <row r="1120" spans="3:4">
      <c r="C1120" s="10"/>
      <c r="D1120" s="10"/>
    </row>
    <row r="1121" spans="3:4">
      <c r="C1121" s="10"/>
      <c r="D1121" s="10"/>
    </row>
    <row r="1122" spans="3:4">
      <c r="C1122" s="10"/>
      <c r="D1122" s="10"/>
    </row>
    <row r="1123" spans="3:4">
      <c r="C1123" s="10"/>
      <c r="D1123" s="10"/>
    </row>
    <row r="1124" spans="3:4">
      <c r="C1124" s="10"/>
      <c r="D1124" s="10"/>
    </row>
    <row r="1125" spans="3:4">
      <c r="C1125" s="10"/>
      <c r="D1125" s="10"/>
    </row>
    <row r="1126" spans="3:4">
      <c r="C1126" s="10"/>
      <c r="D1126" s="10"/>
    </row>
    <row r="1127" spans="3:4">
      <c r="C1127" s="10"/>
      <c r="D1127" s="10"/>
    </row>
    <row r="1128" spans="3:4">
      <c r="C1128" s="10"/>
      <c r="D1128" s="10"/>
    </row>
    <row r="1129" spans="3:4">
      <c r="C1129" s="10"/>
      <c r="D1129" s="10"/>
    </row>
    <row r="1130" spans="3:4">
      <c r="C1130" s="10"/>
      <c r="D1130" s="10"/>
    </row>
    <row r="1131" spans="3:4">
      <c r="C1131" s="10"/>
      <c r="D1131" s="10"/>
    </row>
    <row r="1132" spans="3:4">
      <c r="C1132" s="10"/>
      <c r="D1132" s="10"/>
    </row>
    <row r="1133" spans="3:4">
      <c r="C1133" s="10"/>
      <c r="D1133" s="10"/>
    </row>
    <row r="1134" spans="3:4">
      <c r="C1134" s="10"/>
      <c r="D1134" s="10"/>
    </row>
    <row r="1135" spans="3:4">
      <c r="C1135" s="10"/>
      <c r="D1135" s="10"/>
    </row>
    <row r="1136" spans="3:4">
      <c r="C1136" s="10"/>
      <c r="D1136" s="10"/>
    </row>
    <row r="1137" spans="3:4">
      <c r="C1137" s="10"/>
      <c r="D1137" s="10"/>
    </row>
    <row r="1138" spans="3:4">
      <c r="C1138" s="10"/>
      <c r="D1138" s="10"/>
    </row>
    <row r="1139" spans="3:4">
      <c r="C1139" s="10"/>
      <c r="D1139" s="10"/>
    </row>
    <row r="1140" spans="3:4">
      <c r="C1140" s="10"/>
      <c r="D1140" s="10"/>
    </row>
    <row r="1141" spans="3:4">
      <c r="C1141" s="10"/>
      <c r="D1141" s="10"/>
    </row>
    <row r="1142" spans="3:4">
      <c r="C1142" s="10"/>
      <c r="D1142" s="10"/>
    </row>
    <row r="1143" spans="3:4">
      <c r="C1143" s="10"/>
      <c r="D1143" s="10"/>
    </row>
    <row r="1144" spans="3:4">
      <c r="C1144" s="10"/>
      <c r="D1144" s="10"/>
    </row>
    <row r="1145" spans="3:4">
      <c r="C1145" s="10"/>
      <c r="D1145" s="10"/>
    </row>
    <row r="1146" spans="3:4">
      <c r="C1146" s="10"/>
      <c r="D1146" s="10"/>
    </row>
    <row r="1147" spans="3:4">
      <c r="C1147" s="10"/>
      <c r="D1147" s="10"/>
    </row>
    <row r="1148" spans="3:4">
      <c r="C1148" s="10"/>
      <c r="D1148" s="10"/>
    </row>
    <row r="1149" spans="3:4">
      <c r="C1149" s="10"/>
      <c r="D1149" s="10"/>
    </row>
    <row r="1150" spans="3:4">
      <c r="C1150" s="10"/>
      <c r="D1150" s="10"/>
    </row>
    <row r="1151" spans="3:4">
      <c r="C1151" s="10"/>
      <c r="D1151" s="10"/>
    </row>
    <row r="1152" spans="3:4">
      <c r="C1152" s="10"/>
      <c r="D1152" s="10"/>
    </row>
    <row r="1153" spans="3:4">
      <c r="C1153" s="10"/>
      <c r="D1153" s="10"/>
    </row>
    <row r="1154" spans="3:4">
      <c r="C1154" s="10"/>
      <c r="D1154" s="10"/>
    </row>
    <row r="1155" spans="3:4">
      <c r="C1155" s="10"/>
      <c r="D1155" s="10"/>
    </row>
    <row r="1156" spans="3:4">
      <c r="C1156" s="10"/>
      <c r="D1156" s="10"/>
    </row>
    <row r="1157" spans="3:4">
      <c r="C1157" s="10"/>
      <c r="D1157" s="10"/>
    </row>
    <row r="1158" spans="3:4">
      <c r="C1158" s="10"/>
      <c r="D1158" s="10"/>
    </row>
    <row r="1159" spans="3:4">
      <c r="C1159" s="10"/>
      <c r="D1159" s="10"/>
    </row>
    <row r="1160" spans="3:4">
      <c r="C1160" s="10"/>
      <c r="D1160" s="10"/>
    </row>
    <row r="1161" spans="3:4">
      <c r="C1161" s="10"/>
      <c r="D1161" s="10"/>
    </row>
    <row r="1162" spans="3:4">
      <c r="C1162" s="10"/>
      <c r="D1162" s="10"/>
    </row>
    <row r="1163" spans="3:4">
      <c r="C1163" s="10"/>
      <c r="D1163" s="10"/>
    </row>
    <row r="1164" spans="3:4">
      <c r="C1164" s="10"/>
      <c r="D1164" s="10"/>
    </row>
    <row r="1165" spans="3:4">
      <c r="C1165" s="10"/>
      <c r="D1165" s="10"/>
    </row>
    <row r="1166" spans="3:4">
      <c r="C1166" s="10"/>
      <c r="D1166" s="10"/>
    </row>
    <row r="1167" spans="3:4">
      <c r="C1167" s="10"/>
      <c r="D1167" s="10"/>
    </row>
    <row r="1168" spans="3:4">
      <c r="C1168" s="10"/>
      <c r="D1168" s="10"/>
    </row>
    <row r="1169" spans="3:4">
      <c r="C1169" s="10"/>
      <c r="D1169" s="10"/>
    </row>
    <row r="1170" spans="3:4">
      <c r="C1170" s="10"/>
      <c r="D1170" s="10"/>
    </row>
    <row r="1171" spans="3:4">
      <c r="C1171" s="10"/>
      <c r="D1171" s="10"/>
    </row>
    <row r="1172" spans="3:4">
      <c r="C1172" s="10"/>
      <c r="D1172" s="10"/>
    </row>
    <row r="1173" spans="3:4">
      <c r="C1173" s="10"/>
      <c r="D1173" s="10"/>
    </row>
    <row r="1174" spans="3:4">
      <c r="C1174" s="10"/>
      <c r="D1174" s="10"/>
    </row>
    <row r="1175" spans="3:4">
      <c r="C1175" s="10"/>
      <c r="D1175" s="10"/>
    </row>
    <row r="1176" spans="3:4">
      <c r="C1176" s="10"/>
      <c r="D1176" s="10"/>
    </row>
    <row r="1177" spans="3:4">
      <c r="C1177" s="10"/>
      <c r="D1177" s="10"/>
    </row>
    <row r="1178" spans="3:4">
      <c r="C1178" s="10"/>
      <c r="D1178" s="10"/>
    </row>
    <row r="1179" spans="3:4">
      <c r="C1179" s="10"/>
      <c r="D1179" s="10"/>
    </row>
    <row r="1180" spans="3:4">
      <c r="C1180" s="10"/>
      <c r="D1180" s="10"/>
    </row>
    <row r="1181" spans="3:4">
      <c r="C1181" s="10"/>
      <c r="D1181" s="10"/>
    </row>
    <row r="1182" spans="3:4">
      <c r="C1182" s="10"/>
      <c r="D1182" s="10"/>
    </row>
    <row r="1183" spans="3:4">
      <c r="C1183" s="10"/>
      <c r="D1183" s="10"/>
    </row>
    <row r="1184" spans="3:4">
      <c r="C1184" s="10"/>
      <c r="D1184" s="10"/>
    </row>
    <row r="1185" spans="3:4">
      <c r="C1185" s="10"/>
      <c r="D1185" s="10"/>
    </row>
    <row r="1186" spans="3:4">
      <c r="C1186" s="10"/>
      <c r="D1186" s="10"/>
    </row>
    <row r="1187" spans="3:4">
      <c r="C1187" s="10"/>
      <c r="D1187" s="10"/>
    </row>
    <row r="1188" spans="3:4">
      <c r="C1188" s="10"/>
      <c r="D1188" s="10"/>
    </row>
    <row r="1189" spans="3:4">
      <c r="C1189" s="10"/>
      <c r="D1189" s="10"/>
    </row>
    <row r="1190" spans="3:4">
      <c r="C1190" s="10"/>
      <c r="D1190" s="10"/>
    </row>
    <row r="1191" spans="3:4">
      <c r="C1191" s="10"/>
      <c r="D1191" s="10"/>
    </row>
    <row r="1192" spans="3:4">
      <c r="C1192" s="10"/>
      <c r="D1192" s="10"/>
    </row>
    <row r="1193" spans="3:4">
      <c r="C1193" s="10"/>
      <c r="D1193" s="10"/>
    </row>
    <row r="1194" spans="3:4">
      <c r="C1194" s="10"/>
      <c r="D1194" s="10"/>
    </row>
    <row r="1195" spans="3:4">
      <c r="C1195" s="10"/>
      <c r="D1195" s="10"/>
    </row>
    <row r="1196" spans="3:4">
      <c r="C1196" s="10"/>
      <c r="D1196" s="10"/>
    </row>
    <row r="1197" spans="3:4">
      <c r="C1197" s="10"/>
      <c r="D1197" s="10"/>
    </row>
    <row r="1198" spans="3:4">
      <c r="C1198" s="10"/>
      <c r="D1198" s="10"/>
    </row>
    <row r="1199" spans="3:4">
      <c r="C1199" s="10"/>
      <c r="D1199" s="10"/>
    </row>
    <row r="1200" spans="3:4">
      <c r="C1200" s="10"/>
      <c r="D1200" s="10"/>
    </row>
    <row r="1201" spans="3:4">
      <c r="C1201" s="10"/>
      <c r="D1201" s="10"/>
    </row>
    <row r="1202" spans="3:4">
      <c r="C1202" s="10"/>
      <c r="D1202" s="10"/>
    </row>
    <row r="1203" spans="3:4">
      <c r="C1203" s="10"/>
      <c r="D1203" s="10"/>
    </row>
    <row r="1204" spans="3:4">
      <c r="C1204" s="10"/>
      <c r="D1204" s="10"/>
    </row>
    <row r="1205" spans="3:4">
      <c r="C1205" s="10"/>
      <c r="D1205" s="10"/>
    </row>
    <row r="1206" spans="3:4">
      <c r="C1206" s="10"/>
      <c r="D1206" s="10"/>
    </row>
    <row r="1207" spans="3:4">
      <c r="C1207" s="10"/>
      <c r="D1207" s="10"/>
    </row>
    <row r="1208" spans="3:4">
      <c r="C1208" s="10"/>
      <c r="D1208" s="10"/>
    </row>
    <row r="1209" spans="3:4">
      <c r="C1209" s="10"/>
      <c r="D1209" s="10"/>
    </row>
    <row r="1210" spans="3:4">
      <c r="C1210" s="10"/>
      <c r="D1210" s="10"/>
    </row>
    <row r="1211" spans="3:4">
      <c r="C1211" s="10"/>
      <c r="D1211" s="10"/>
    </row>
    <row r="1212" spans="3:4">
      <c r="C1212" s="10"/>
      <c r="D1212" s="10"/>
    </row>
    <row r="1213" spans="3:4">
      <c r="C1213" s="10"/>
      <c r="D1213" s="10"/>
    </row>
    <row r="1214" spans="3:4">
      <c r="C1214" s="10"/>
      <c r="D1214" s="10"/>
    </row>
    <row r="1215" spans="3:4">
      <c r="C1215" s="10"/>
      <c r="D1215" s="10"/>
    </row>
    <row r="1216" spans="3:4">
      <c r="C1216" s="10"/>
      <c r="D1216" s="10"/>
    </row>
    <row r="1217" spans="3:4">
      <c r="C1217" s="10"/>
      <c r="D1217" s="10"/>
    </row>
    <row r="1218" spans="3:4">
      <c r="C1218" s="10"/>
      <c r="D1218" s="10"/>
    </row>
    <row r="1219" spans="3:4">
      <c r="C1219" s="10"/>
      <c r="D1219" s="10"/>
    </row>
    <row r="1220" spans="3:4">
      <c r="C1220" s="10"/>
      <c r="D1220" s="10"/>
    </row>
    <row r="1221" spans="3:4">
      <c r="C1221" s="10"/>
      <c r="D1221" s="10"/>
    </row>
    <row r="1222" spans="3:4">
      <c r="C1222" s="10"/>
      <c r="D1222" s="10"/>
    </row>
    <row r="1223" spans="3:4">
      <c r="C1223" s="10"/>
      <c r="D1223" s="10"/>
    </row>
    <row r="1224" spans="3:4">
      <c r="C1224" s="10"/>
      <c r="D1224" s="10"/>
    </row>
    <row r="1225" spans="3:4">
      <c r="C1225" s="10"/>
      <c r="D1225" s="10"/>
    </row>
    <row r="1226" spans="3:4">
      <c r="C1226" s="10"/>
      <c r="D1226" s="10"/>
    </row>
    <row r="1227" spans="3:4">
      <c r="C1227" s="10"/>
      <c r="D1227" s="10"/>
    </row>
    <row r="1228" spans="3:4">
      <c r="C1228" s="10"/>
      <c r="D1228" s="10"/>
    </row>
    <row r="1229" spans="3:4">
      <c r="C1229" s="10"/>
      <c r="D1229" s="10"/>
    </row>
    <row r="1230" spans="3:4">
      <c r="C1230" s="10"/>
      <c r="D1230" s="10"/>
    </row>
    <row r="1231" spans="3:4">
      <c r="C1231" s="10"/>
      <c r="D1231" s="10"/>
    </row>
    <row r="1232" spans="3:4">
      <c r="C1232" s="10"/>
      <c r="D1232" s="10"/>
    </row>
    <row r="1233" spans="3:4">
      <c r="C1233" s="10"/>
      <c r="D1233" s="10"/>
    </row>
    <row r="1234" spans="3:4">
      <c r="C1234" s="10"/>
      <c r="D1234" s="10"/>
    </row>
    <row r="1235" spans="3:4">
      <c r="C1235" s="10"/>
      <c r="D1235" s="10"/>
    </row>
    <row r="1236" spans="3:4">
      <c r="C1236" s="10"/>
      <c r="D1236" s="10"/>
    </row>
    <row r="1237" spans="3:4">
      <c r="C1237" s="10"/>
      <c r="D1237" s="10"/>
    </row>
    <row r="1238" spans="3:4">
      <c r="C1238" s="10"/>
      <c r="D1238" s="10"/>
    </row>
    <row r="1239" spans="3:4">
      <c r="C1239" s="10"/>
      <c r="D1239" s="10"/>
    </row>
    <row r="1240" spans="3:4">
      <c r="C1240" s="10"/>
      <c r="D1240" s="10"/>
    </row>
    <row r="1241" spans="3:4">
      <c r="C1241" s="10"/>
      <c r="D1241" s="10"/>
    </row>
    <row r="1242" spans="3:4">
      <c r="C1242" s="10"/>
      <c r="D1242" s="10"/>
    </row>
    <row r="1243" spans="3:4">
      <c r="C1243" s="10"/>
      <c r="D1243" s="10"/>
    </row>
    <row r="1244" spans="3:4">
      <c r="C1244" s="10"/>
      <c r="D1244" s="10"/>
    </row>
    <row r="1245" spans="3:4">
      <c r="C1245" s="10"/>
      <c r="D1245" s="10"/>
    </row>
    <row r="1246" spans="3:4">
      <c r="C1246" s="10"/>
      <c r="D1246" s="10"/>
    </row>
    <row r="1247" spans="3:4">
      <c r="C1247" s="10"/>
      <c r="D1247" s="10"/>
    </row>
    <row r="1248" spans="3:4">
      <c r="C1248" s="10"/>
      <c r="D1248" s="10"/>
    </row>
    <row r="1249" spans="3:4">
      <c r="C1249" s="10"/>
      <c r="D1249" s="10"/>
    </row>
    <row r="1250" spans="3:4">
      <c r="C1250" s="10"/>
      <c r="D1250" s="10"/>
    </row>
    <row r="1251" spans="3:4">
      <c r="C1251" s="10"/>
      <c r="D1251" s="10"/>
    </row>
    <row r="1252" spans="3:4">
      <c r="C1252" s="10"/>
      <c r="D1252" s="10"/>
    </row>
    <row r="1253" spans="3:4">
      <c r="C1253" s="10"/>
      <c r="D1253" s="10"/>
    </row>
    <row r="1254" spans="3:4">
      <c r="C1254" s="10"/>
      <c r="D1254" s="10"/>
    </row>
    <row r="1255" spans="3:4">
      <c r="C1255" s="10"/>
      <c r="D1255" s="10"/>
    </row>
    <row r="1256" spans="3:4">
      <c r="C1256" s="10"/>
      <c r="D1256" s="10"/>
    </row>
    <row r="1257" spans="3:4">
      <c r="C1257" s="10"/>
      <c r="D1257" s="10"/>
    </row>
    <row r="1258" spans="3:4">
      <c r="C1258" s="10"/>
      <c r="D1258" s="10"/>
    </row>
    <row r="1259" spans="3:4">
      <c r="C1259" s="10"/>
      <c r="D1259" s="10"/>
    </row>
    <row r="1260" spans="3:4">
      <c r="C1260" s="10"/>
      <c r="D1260" s="10"/>
    </row>
    <row r="1261" spans="3:4">
      <c r="C1261" s="10"/>
      <c r="D1261" s="10"/>
    </row>
    <row r="1262" spans="3:4">
      <c r="C1262" s="10"/>
      <c r="D1262" s="10"/>
    </row>
    <row r="1263" spans="3:4">
      <c r="C1263" s="10"/>
      <c r="D1263" s="10"/>
    </row>
    <row r="1264" spans="3:4">
      <c r="C1264" s="10"/>
      <c r="D1264" s="10"/>
    </row>
    <row r="1265" spans="3:4">
      <c r="C1265" s="10"/>
      <c r="D1265" s="10"/>
    </row>
    <row r="1266" spans="3:4">
      <c r="C1266" s="10"/>
      <c r="D1266" s="10"/>
    </row>
    <row r="1267" spans="3:4">
      <c r="C1267" s="10"/>
      <c r="D1267" s="10"/>
    </row>
    <row r="1268" spans="3:4">
      <c r="C1268" s="10"/>
      <c r="D1268" s="10"/>
    </row>
    <row r="1269" spans="3:4">
      <c r="C1269" s="10"/>
      <c r="D1269" s="10"/>
    </row>
    <row r="1270" spans="3:4">
      <c r="C1270" s="10"/>
      <c r="D1270" s="10"/>
    </row>
    <row r="1271" spans="3:4">
      <c r="C1271" s="10"/>
      <c r="D1271" s="10"/>
    </row>
    <row r="1272" spans="3:4">
      <c r="C1272" s="10"/>
      <c r="D1272" s="10"/>
    </row>
    <row r="1273" spans="3:4">
      <c r="C1273" s="10"/>
      <c r="D1273" s="10"/>
    </row>
    <row r="1274" spans="3:4">
      <c r="C1274" s="10"/>
      <c r="D1274" s="10"/>
    </row>
    <row r="1275" spans="3:4">
      <c r="C1275" s="10"/>
      <c r="D1275" s="10"/>
    </row>
    <row r="1276" spans="3:4">
      <c r="C1276" s="10"/>
      <c r="D1276" s="10"/>
    </row>
    <row r="1277" spans="3:4">
      <c r="C1277" s="10"/>
      <c r="D1277" s="10"/>
    </row>
    <row r="1278" spans="3:4">
      <c r="C1278" s="10"/>
      <c r="D1278" s="10"/>
    </row>
    <row r="1279" spans="3:4">
      <c r="C1279" s="10"/>
      <c r="D1279" s="10"/>
    </row>
    <row r="1280" spans="3:4">
      <c r="C1280" s="10"/>
      <c r="D1280" s="10"/>
    </row>
    <row r="1281" spans="3:4">
      <c r="C1281" s="10"/>
      <c r="D1281" s="10"/>
    </row>
    <row r="1282" spans="3:4">
      <c r="C1282" s="10"/>
      <c r="D1282" s="10"/>
    </row>
    <row r="1283" spans="3:4">
      <c r="C1283" s="10"/>
      <c r="D1283" s="10"/>
    </row>
    <row r="1284" spans="3:4">
      <c r="C1284" s="10"/>
      <c r="D1284" s="10"/>
    </row>
    <row r="1285" spans="3:4">
      <c r="C1285" s="10"/>
      <c r="D1285" s="10"/>
    </row>
    <row r="1286" spans="3:4">
      <c r="C1286" s="10"/>
      <c r="D1286" s="10"/>
    </row>
    <row r="1287" spans="3:4">
      <c r="C1287" s="10"/>
      <c r="D1287" s="10"/>
    </row>
    <row r="1288" spans="3:4">
      <c r="C1288" s="10"/>
      <c r="D1288" s="10"/>
    </row>
    <row r="1289" spans="3:4">
      <c r="C1289" s="10"/>
      <c r="D1289" s="10"/>
    </row>
    <row r="1290" spans="3:4">
      <c r="C1290" s="10"/>
      <c r="D1290" s="10"/>
    </row>
    <row r="1291" spans="3:4">
      <c r="C1291" s="10"/>
      <c r="D1291" s="10"/>
    </row>
    <row r="1292" spans="3:4">
      <c r="C1292" s="10"/>
      <c r="D1292" s="10"/>
    </row>
    <row r="1293" spans="3:4">
      <c r="C1293" s="10"/>
      <c r="D1293" s="10"/>
    </row>
    <row r="1294" spans="3:4">
      <c r="C1294" s="10"/>
      <c r="D1294" s="10"/>
    </row>
    <row r="1295" spans="3:4">
      <c r="C1295" s="10"/>
      <c r="D1295" s="10"/>
    </row>
    <row r="1296" spans="3:4">
      <c r="C1296" s="10"/>
      <c r="D1296" s="10"/>
    </row>
    <row r="1297" spans="3:4">
      <c r="C1297" s="10"/>
      <c r="D1297" s="10"/>
    </row>
    <row r="1298" spans="3:4">
      <c r="C1298" s="10"/>
      <c r="D1298" s="10"/>
    </row>
    <row r="1299" spans="3:4">
      <c r="C1299" s="10"/>
      <c r="D1299" s="10"/>
    </row>
    <row r="1300" spans="3:4">
      <c r="C1300" s="10"/>
      <c r="D1300" s="10"/>
    </row>
    <row r="1301" spans="3:4">
      <c r="C1301" s="10"/>
      <c r="D1301" s="10"/>
    </row>
    <row r="1302" spans="3:4">
      <c r="C1302" s="10"/>
      <c r="D1302" s="10"/>
    </row>
    <row r="1303" spans="3:4">
      <c r="C1303" s="10"/>
      <c r="D1303" s="10"/>
    </row>
    <row r="1304" spans="3:4">
      <c r="C1304" s="10"/>
      <c r="D1304" s="10"/>
    </row>
    <row r="1305" spans="3:4">
      <c r="C1305" s="10"/>
      <c r="D1305" s="10"/>
    </row>
    <row r="1306" spans="3:4">
      <c r="C1306" s="10"/>
      <c r="D1306" s="10"/>
    </row>
    <row r="1307" spans="3:4">
      <c r="C1307" s="10"/>
      <c r="D1307" s="10"/>
    </row>
    <row r="1308" spans="3:4">
      <c r="C1308" s="10"/>
      <c r="D1308" s="10"/>
    </row>
    <row r="1309" spans="3:4">
      <c r="C1309" s="10"/>
      <c r="D1309" s="10"/>
    </row>
    <row r="1310" spans="3:4">
      <c r="C1310" s="10"/>
      <c r="D1310" s="10"/>
    </row>
    <row r="1311" spans="3:4">
      <c r="C1311" s="10"/>
      <c r="D1311" s="10"/>
    </row>
    <row r="1312" spans="3:4">
      <c r="C1312" s="10"/>
      <c r="D1312" s="10"/>
    </row>
    <row r="1313" spans="3:4">
      <c r="C1313" s="10"/>
      <c r="D1313" s="10"/>
    </row>
    <row r="1314" spans="3:4">
      <c r="C1314" s="10"/>
      <c r="D1314" s="10"/>
    </row>
    <row r="1315" spans="3:4">
      <c r="C1315" s="10"/>
      <c r="D1315" s="10"/>
    </row>
    <row r="1316" spans="3:4">
      <c r="C1316" s="10"/>
      <c r="D1316" s="10"/>
    </row>
    <row r="1317" spans="3:4">
      <c r="C1317" s="10"/>
      <c r="D1317" s="10"/>
    </row>
    <row r="1318" spans="3:4">
      <c r="C1318" s="10"/>
      <c r="D1318" s="10"/>
    </row>
    <row r="1319" spans="3:4">
      <c r="C1319" s="10"/>
      <c r="D1319" s="10"/>
    </row>
    <row r="1320" spans="3:4">
      <c r="C1320" s="10"/>
      <c r="D1320" s="10"/>
    </row>
    <row r="1321" spans="3:4">
      <c r="C1321" s="10"/>
      <c r="D1321" s="10"/>
    </row>
    <row r="1322" spans="3:4">
      <c r="C1322" s="10"/>
      <c r="D1322" s="10"/>
    </row>
    <row r="1323" spans="3:4">
      <c r="C1323" s="10"/>
      <c r="D1323" s="10"/>
    </row>
    <row r="1324" spans="3:4">
      <c r="C1324" s="10"/>
      <c r="D1324" s="10"/>
    </row>
    <row r="1325" spans="3:4">
      <c r="C1325" s="10"/>
      <c r="D1325" s="10"/>
    </row>
    <row r="1326" spans="3:4">
      <c r="C1326" s="10"/>
      <c r="D1326" s="10"/>
    </row>
    <row r="1327" spans="3:4">
      <c r="C1327" s="10"/>
      <c r="D1327" s="10"/>
    </row>
    <row r="1328" spans="3:4">
      <c r="C1328" s="10"/>
      <c r="D1328" s="10"/>
    </row>
    <row r="1329" spans="3:4">
      <c r="C1329" s="10"/>
      <c r="D1329" s="10"/>
    </row>
    <row r="1330" spans="3:4">
      <c r="C1330" s="10"/>
      <c r="D1330" s="10"/>
    </row>
    <row r="1331" spans="3:4">
      <c r="C1331" s="10"/>
      <c r="D1331" s="10"/>
    </row>
    <row r="1332" spans="3:4">
      <c r="C1332" s="10"/>
      <c r="D1332" s="10"/>
    </row>
    <row r="1333" spans="3:4">
      <c r="C1333" s="10"/>
      <c r="D1333" s="10"/>
    </row>
    <row r="1334" spans="3:4">
      <c r="C1334" s="10"/>
      <c r="D1334" s="10"/>
    </row>
    <row r="1335" spans="3:4">
      <c r="C1335" s="10"/>
      <c r="D1335" s="10"/>
    </row>
    <row r="1336" spans="3:4">
      <c r="C1336" s="10"/>
      <c r="D1336" s="10"/>
    </row>
    <row r="1337" spans="3:4">
      <c r="C1337" s="10"/>
      <c r="D1337" s="10"/>
    </row>
    <row r="1338" spans="3:4">
      <c r="C1338" s="10"/>
      <c r="D1338" s="10"/>
    </row>
    <row r="1339" spans="3:4">
      <c r="C1339" s="10"/>
      <c r="D1339" s="10"/>
    </row>
    <row r="1340" spans="3:4">
      <c r="C1340" s="10"/>
      <c r="D1340" s="10"/>
    </row>
    <row r="1341" spans="3:4">
      <c r="C1341" s="10"/>
      <c r="D1341" s="10"/>
    </row>
    <row r="1342" spans="3:4">
      <c r="C1342" s="10"/>
      <c r="D1342" s="10"/>
    </row>
    <row r="1343" spans="3:4">
      <c r="C1343" s="10"/>
      <c r="D1343" s="10"/>
    </row>
    <row r="1344" spans="3:4">
      <c r="C1344" s="10"/>
      <c r="D1344" s="10"/>
    </row>
    <row r="1345" spans="3:4">
      <c r="C1345" s="10"/>
      <c r="D1345" s="10"/>
    </row>
    <row r="1346" spans="3:4">
      <c r="C1346" s="10"/>
      <c r="D1346" s="10"/>
    </row>
    <row r="1347" spans="3:4">
      <c r="C1347" s="10"/>
      <c r="D1347" s="10"/>
    </row>
    <row r="1348" spans="3:4">
      <c r="C1348" s="10"/>
      <c r="D1348" s="10"/>
    </row>
    <row r="1349" spans="3:4">
      <c r="C1349" s="10"/>
      <c r="D1349" s="10"/>
    </row>
    <row r="1350" spans="3:4">
      <c r="C1350" s="10"/>
      <c r="D1350" s="10"/>
    </row>
    <row r="1351" spans="3:4">
      <c r="C1351" s="10"/>
      <c r="D1351" s="10"/>
    </row>
    <row r="1352" spans="3:4">
      <c r="C1352" s="10"/>
      <c r="D1352" s="10"/>
    </row>
    <row r="1353" spans="3:4">
      <c r="C1353" s="10"/>
      <c r="D1353" s="10"/>
    </row>
    <row r="1354" spans="3:4">
      <c r="C1354" s="10"/>
      <c r="D1354" s="10"/>
    </row>
    <row r="1355" spans="3:4">
      <c r="C1355" s="10"/>
      <c r="D1355" s="10"/>
    </row>
    <row r="1356" spans="3:4">
      <c r="C1356" s="10"/>
      <c r="D1356" s="10"/>
    </row>
    <row r="1357" spans="3:4">
      <c r="C1357" s="10"/>
      <c r="D1357" s="10"/>
    </row>
    <row r="1358" spans="3:4">
      <c r="C1358" s="10"/>
      <c r="D1358" s="10"/>
    </row>
    <row r="1359" spans="3:4">
      <c r="C1359" s="10"/>
      <c r="D1359" s="10"/>
    </row>
    <row r="1360" spans="3:4">
      <c r="C1360" s="10"/>
      <c r="D1360" s="10"/>
    </row>
    <row r="1361" spans="3:4">
      <c r="C1361" s="10"/>
      <c r="D1361" s="10"/>
    </row>
    <row r="1362" spans="3:4">
      <c r="C1362" s="10"/>
      <c r="D1362" s="10"/>
    </row>
    <row r="1363" spans="3:4">
      <c r="C1363" s="10"/>
      <c r="D1363" s="10"/>
    </row>
    <row r="1364" spans="3:4">
      <c r="C1364" s="10"/>
      <c r="D1364" s="10"/>
    </row>
    <row r="1365" spans="3:4">
      <c r="C1365" s="10"/>
      <c r="D1365" s="10"/>
    </row>
    <row r="1366" spans="3:4">
      <c r="C1366" s="10"/>
      <c r="D1366" s="10"/>
    </row>
    <row r="1367" spans="3:4">
      <c r="C1367" s="10"/>
      <c r="D1367" s="10"/>
    </row>
    <row r="1368" spans="3:4">
      <c r="C1368" s="10"/>
      <c r="D1368" s="10"/>
    </row>
    <row r="1369" spans="3:4">
      <c r="C1369" s="10"/>
      <c r="D1369" s="10"/>
    </row>
    <row r="1370" spans="3:4">
      <c r="C1370" s="10"/>
      <c r="D1370" s="10"/>
    </row>
    <row r="1371" spans="3:4">
      <c r="C1371" s="10"/>
      <c r="D1371" s="10"/>
    </row>
    <row r="1372" spans="3:4">
      <c r="C1372" s="10"/>
      <c r="D1372" s="10"/>
    </row>
    <row r="1373" spans="3:4">
      <c r="C1373" s="10"/>
      <c r="D1373" s="10"/>
    </row>
    <row r="1374" spans="3:4">
      <c r="C1374" s="10"/>
      <c r="D1374" s="10"/>
    </row>
    <row r="1375" spans="3:4">
      <c r="C1375" s="10"/>
      <c r="D1375" s="10"/>
    </row>
    <row r="1376" spans="3:4">
      <c r="C1376" s="10"/>
      <c r="D1376" s="10"/>
    </row>
    <row r="1377" spans="3:4">
      <c r="C1377" s="10"/>
      <c r="D1377" s="10"/>
    </row>
    <row r="1378" spans="3:4">
      <c r="C1378" s="10"/>
      <c r="D1378" s="10"/>
    </row>
    <row r="1379" spans="3:4">
      <c r="C1379" s="10"/>
      <c r="D1379" s="10"/>
    </row>
    <row r="1380" spans="3:4">
      <c r="C1380" s="10"/>
      <c r="D1380" s="10"/>
    </row>
    <row r="1381" spans="3:4">
      <c r="C1381" s="10"/>
      <c r="D1381" s="10"/>
    </row>
    <row r="1382" spans="3:4">
      <c r="C1382" s="10"/>
      <c r="D1382" s="10"/>
    </row>
    <row r="1383" spans="3:4">
      <c r="C1383" s="10"/>
      <c r="D1383" s="10"/>
    </row>
    <row r="1384" spans="3:4">
      <c r="C1384" s="10"/>
      <c r="D1384" s="10"/>
    </row>
    <row r="1385" spans="3:4">
      <c r="C1385" s="10"/>
      <c r="D1385" s="10"/>
    </row>
    <row r="1386" spans="3:4">
      <c r="C1386" s="10"/>
      <c r="D1386" s="10"/>
    </row>
    <row r="1387" spans="3:4">
      <c r="C1387" s="10"/>
      <c r="D1387" s="10"/>
    </row>
    <row r="1388" spans="3:4">
      <c r="C1388" s="10"/>
      <c r="D1388" s="10"/>
    </row>
    <row r="1389" spans="3:4">
      <c r="C1389" s="10"/>
      <c r="D1389" s="10"/>
    </row>
    <row r="1390" spans="3:4">
      <c r="C1390" s="10"/>
      <c r="D1390" s="10"/>
    </row>
    <row r="1391" spans="3:4">
      <c r="C1391" s="10"/>
      <c r="D1391" s="10"/>
    </row>
    <row r="1392" spans="3:4">
      <c r="C1392" s="10"/>
      <c r="D1392" s="10"/>
    </row>
    <row r="1393" spans="3:4">
      <c r="C1393" s="10"/>
      <c r="D1393" s="10"/>
    </row>
    <row r="1394" spans="3:4">
      <c r="C1394" s="10"/>
      <c r="D1394" s="10"/>
    </row>
    <row r="1395" spans="3:4">
      <c r="C1395" s="10"/>
      <c r="D1395" s="10"/>
    </row>
    <row r="1396" spans="3:4">
      <c r="C1396" s="10"/>
      <c r="D1396" s="10"/>
    </row>
    <row r="1397" spans="3:4">
      <c r="C1397" s="10"/>
      <c r="D1397" s="10"/>
    </row>
    <row r="1398" spans="3:4">
      <c r="C1398" s="10"/>
      <c r="D1398" s="10"/>
    </row>
    <row r="1399" spans="3:4">
      <c r="C1399" s="10"/>
      <c r="D1399" s="10"/>
    </row>
    <row r="1400" spans="3:4">
      <c r="C1400" s="10"/>
      <c r="D1400" s="10"/>
    </row>
    <row r="1401" spans="3:4">
      <c r="C1401" s="10"/>
      <c r="D1401" s="10"/>
    </row>
    <row r="1402" spans="3:4">
      <c r="C1402" s="10"/>
      <c r="D1402" s="10"/>
    </row>
    <row r="1403" spans="3:4">
      <c r="C1403" s="10"/>
      <c r="D1403" s="10"/>
    </row>
    <row r="1404" spans="3:4">
      <c r="C1404" s="10"/>
      <c r="D1404" s="10"/>
    </row>
    <row r="1405" spans="3:4">
      <c r="C1405" s="10"/>
      <c r="D1405" s="10"/>
    </row>
    <row r="1406" spans="3:4">
      <c r="C1406" s="10"/>
      <c r="D1406" s="10"/>
    </row>
    <row r="1407" spans="3:4">
      <c r="C1407" s="10"/>
      <c r="D1407" s="10"/>
    </row>
    <row r="1408" spans="3:4">
      <c r="C1408" s="10"/>
      <c r="D1408" s="10"/>
    </row>
    <row r="1409" spans="3:4">
      <c r="C1409" s="10"/>
      <c r="D1409" s="10"/>
    </row>
    <row r="1410" spans="3:4">
      <c r="C1410" s="10"/>
      <c r="D1410" s="10"/>
    </row>
    <row r="1411" spans="3:4">
      <c r="C1411" s="10"/>
      <c r="D1411" s="10"/>
    </row>
    <row r="1412" spans="3:4">
      <c r="C1412" s="10"/>
      <c r="D1412" s="10"/>
    </row>
    <row r="1413" spans="3:4">
      <c r="C1413" s="10"/>
      <c r="D1413" s="10"/>
    </row>
    <row r="1414" spans="3:4">
      <c r="C1414" s="10"/>
      <c r="D1414" s="10"/>
    </row>
    <row r="1415" spans="3:4">
      <c r="C1415" s="10"/>
      <c r="D1415" s="10"/>
    </row>
    <row r="1416" spans="3:4">
      <c r="C1416" s="10"/>
      <c r="D1416" s="10"/>
    </row>
    <row r="1417" spans="3:4">
      <c r="C1417" s="10"/>
      <c r="D1417" s="10"/>
    </row>
    <row r="1418" spans="3:4">
      <c r="C1418" s="10"/>
      <c r="D1418" s="10"/>
    </row>
    <row r="1419" spans="3:4">
      <c r="C1419" s="10"/>
      <c r="D1419" s="10"/>
    </row>
    <row r="1420" spans="3:4">
      <c r="C1420" s="10"/>
      <c r="D1420" s="10"/>
    </row>
    <row r="1421" spans="3:4">
      <c r="C1421" s="10"/>
      <c r="D1421" s="10"/>
    </row>
    <row r="1422" spans="3:4">
      <c r="C1422" s="10"/>
      <c r="D1422" s="10"/>
    </row>
    <row r="1423" spans="3:4">
      <c r="C1423" s="10"/>
      <c r="D1423" s="10"/>
    </row>
    <row r="1424" spans="3:4">
      <c r="C1424" s="10"/>
      <c r="D1424" s="10"/>
    </row>
    <row r="1425" spans="3:4">
      <c r="C1425" s="10"/>
      <c r="D1425" s="10"/>
    </row>
    <row r="1426" spans="3:4">
      <c r="C1426" s="10"/>
      <c r="D1426" s="10"/>
    </row>
    <row r="1427" spans="3:4">
      <c r="C1427" s="10"/>
      <c r="D1427" s="10"/>
    </row>
    <row r="1428" spans="3:4">
      <c r="C1428" s="10"/>
      <c r="D1428" s="10"/>
    </row>
    <row r="1429" spans="3:4">
      <c r="C1429" s="10"/>
      <c r="D1429" s="10"/>
    </row>
    <row r="1430" spans="3:4">
      <c r="C1430" s="10"/>
      <c r="D1430" s="10"/>
    </row>
    <row r="1431" spans="3:4">
      <c r="C1431" s="10"/>
      <c r="D1431" s="10"/>
    </row>
    <row r="1432" spans="3:4">
      <c r="C1432" s="10"/>
      <c r="D1432" s="10"/>
    </row>
    <row r="1433" spans="3:4">
      <c r="C1433" s="10"/>
      <c r="D1433" s="10"/>
    </row>
    <row r="1434" spans="3:4">
      <c r="C1434" s="10"/>
      <c r="D1434" s="10"/>
    </row>
    <row r="1435" spans="3:4">
      <c r="C1435" s="10"/>
      <c r="D1435" s="10"/>
    </row>
    <row r="1436" spans="3:4">
      <c r="C1436" s="10"/>
      <c r="D1436" s="10"/>
    </row>
    <row r="1437" spans="3:4">
      <c r="C1437" s="10"/>
      <c r="D1437" s="10"/>
    </row>
    <row r="1438" spans="3:4">
      <c r="C1438" s="10"/>
      <c r="D1438" s="10"/>
    </row>
    <row r="1439" spans="3:4">
      <c r="C1439" s="10"/>
      <c r="D1439" s="10"/>
    </row>
    <row r="1440" spans="3:4">
      <c r="C1440" s="10"/>
      <c r="D1440" s="10"/>
    </row>
    <row r="1441" spans="3:4">
      <c r="C1441" s="10"/>
      <c r="D1441" s="10"/>
    </row>
    <row r="1442" spans="3:4">
      <c r="C1442" s="10"/>
      <c r="D1442" s="10"/>
    </row>
    <row r="1443" spans="3:4">
      <c r="C1443" s="10"/>
      <c r="D1443" s="10"/>
    </row>
    <row r="1444" spans="3:4">
      <c r="C1444" s="10"/>
      <c r="D1444" s="10"/>
    </row>
    <row r="1445" spans="3:4">
      <c r="C1445" s="10"/>
      <c r="D1445" s="10"/>
    </row>
    <row r="1446" spans="3:4">
      <c r="C1446" s="10"/>
      <c r="D1446" s="10"/>
    </row>
    <row r="1447" spans="3:4">
      <c r="C1447" s="10"/>
      <c r="D1447" s="10"/>
    </row>
    <row r="1448" spans="3:4">
      <c r="C1448" s="10"/>
      <c r="D1448" s="10"/>
    </row>
    <row r="1449" spans="3:4">
      <c r="C1449" s="10"/>
      <c r="D1449" s="10"/>
    </row>
    <row r="1450" spans="3:4">
      <c r="C1450" s="10"/>
      <c r="D1450" s="10"/>
    </row>
    <row r="1451" spans="3:4">
      <c r="C1451" s="10"/>
      <c r="D1451" s="10"/>
    </row>
    <row r="1452" spans="3:4">
      <c r="C1452" s="10"/>
      <c r="D1452" s="10"/>
    </row>
    <row r="1453" spans="3:4">
      <c r="C1453" s="10"/>
      <c r="D1453" s="10"/>
    </row>
    <row r="1454" spans="3:4">
      <c r="C1454" s="10"/>
      <c r="D1454" s="10"/>
    </row>
    <row r="1455" spans="3:4">
      <c r="C1455" s="10"/>
      <c r="D1455" s="10"/>
    </row>
    <row r="1456" spans="3:4">
      <c r="C1456" s="10"/>
      <c r="D1456" s="10"/>
    </row>
    <row r="1457" spans="3:4">
      <c r="C1457" s="10"/>
      <c r="D1457" s="10"/>
    </row>
    <row r="1458" spans="3:4">
      <c r="C1458" s="10"/>
      <c r="D1458" s="10"/>
    </row>
    <row r="1459" spans="3:4">
      <c r="C1459" s="10"/>
      <c r="D1459" s="10"/>
    </row>
    <row r="1460" spans="3:4">
      <c r="C1460" s="10"/>
      <c r="D1460" s="10"/>
    </row>
    <row r="1461" spans="3:4">
      <c r="C1461" s="10"/>
      <c r="D1461" s="10"/>
    </row>
    <row r="1462" spans="3:4">
      <c r="C1462" s="10"/>
      <c r="D1462" s="10"/>
    </row>
    <row r="1463" spans="3:4">
      <c r="C1463" s="10"/>
      <c r="D1463" s="10"/>
    </row>
    <row r="1464" spans="3:4">
      <c r="C1464" s="10"/>
      <c r="D1464" s="10"/>
    </row>
    <row r="1465" spans="3:4">
      <c r="C1465" s="10"/>
      <c r="D1465" s="10"/>
    </row>
    <row r="1466" spans="3:4">
      <c r="C1466" s="10"/>
      <c r="D1466" s="10"/>
    </row>
    <row r="1467" spans="3:4">
      <c r="C1467" s="10"/>
      <c r="D1467" s="10"/>
    </row>
    <row r="1468" spans="3:4">
      <c r="C1468" s="10"/>
      <c r="D1468" s="10"/>
    </row>
    <row r="1469" spans="3:4">
      <c r="C1469" s="10"/>
      <c r="D1469" s="10"/>
    </row>
    <row r="1470" spans="3:4">
      <c r="C1470" s="10"/>
      <c r="D1470" s="10"/>
    </row>
    <row r="1471" spans="3:4">
      <c r="C1471" s="10"/>
      <c r="D1471" s="10"/>
    </row>
    <row r="1472" spans="3:4">
      <c r="C1472" s="10"/>
      <c r="D1472" s="10"/>
    </row>
    <row r="1473" spans="3:4">
      <c r="C1473" s="10"/>
      <c r="D1473" s="10"/>
    </row>
    <row r="1474" spans="3:4">
      <c r="C1474" s="10"/>
      <c r="D1474" s="10"/>
    </row>
    <row r="1475" spans="3:4">
      <c r="C1475" s="10"/>
      <c r="D1475" s="10"/>
    </row>
    <row r="1476" spans="3:4">
      <c r="C1476" s="10"/>
      <c r="D1476" s="10"/>
    </row>
    <row r="1477" spans="3:4">
      <c r="C1477" s="10"/>
      <c r="D1477" s="10"/>
    </row>
    <row r="1478" spans="3:4">
      <c r="C1478" s="10"/>
      <c r="D1478" s="10"/>
    </row>
    <row r="1479" spans="3:4">
      <c r="C1479" s="10"/>
      <c r="D1479" s="10"/>
    </row>
    <row r="1480" spans="3:4">
      <c r="C1480" s="10"/>
      <c r="D1480" s="10"/>
    </row>
    <row r="1481" spans="3:4">
      <c r="C1481" s="10"/>
      <c r="D1481" s="10"/>
    </row>
    <row r="1482" spans="3:4">
      <c r="C1482" s="10"/>
      <c r="D1482" s="10"/>
    </row>
    <row r="1483" spans="3:4">
      <c r="C1483" s="10"/>
      <c r="D1483" s="10"/>
    </row>
    <row r="1484" spans="3:4">
      <c r="C1484" s="10"/>
      <c r="D1484" s="10"/>
    </row>
    <row r="1485" spans="3:4">
      <c r="C1485" s="10"/>
      <c r="D1485" s="10"/>
    </row>
    <row r="1486" spans="3:4">
      <c r="C1486" s="10"/>
      <c r="D1486" s="10"/>
    </row>
    <row r="1487" spans="3:4">
      <c r="C1487" s="10"/>
      <c r="D1487" s="10"/>
    </row>
    <row r="1488" spans="3:4">
      <c r="C1488" s="10"/>
      <c r="D1488" s="10"/>
    </row>
    <row r="1489" spans="3:4">
      <c r="C1489" s="10"/>
      <c r="D1489" s="10"/>
    </row>
    <row r="1490" spans="3:4">
      <c r="C1490" s="10"/>
      <c r="D1490" s="10"/>
    </row>
    <row r="1491" spans="3:4">
      <c r="C1491" s="10"/>
      <c r="D1491" s="10"/>
    </row>
    <row r="1492" spans="3:4">
      <c r="C1492" s="10"/>
      <c r="D1492" s="10"/>
    </row>
    <row r="1493" spans="3:4">
      <c r="C1493" s="10"/>
      <c r="D1493" s="10"/>
    </row>
    <row r="1494" spans="3:4">
      <c r="C1494" s="10"/>
      <c r="D1494" s="10"/>
    </row>
    <row r="1495" spans="3:4">
      <c r="C1495" s="10"/>
      <c r="D1495" s="10"/>
    </row>
    <row r="1496" spans="3:4">
      <c r="C1496" s="10"/>
      <c r="D1496" s="10"/>
    </row>
    <row r="1497" spans="3:4">
      <c r="C1497" s="10"/>
      <c r="D1497" s="10"/>
    </row>
    <row r="1498" spans="3:4">
      <c r="C1498" s="10"/>
      <c r="D1498" s="10"/>
    </row>
    <row r="1499" spans="3:4">
      <c r="C1499" s="10"/>
      <c r="D1499" s="10"/>
    </row>
    <row r="1500" spans="3:4">
      <c r="C1500" s="10"/>
      <c r="D1500" s="10"/>
    </row>
    <row r="1501" spans="3:4">
      <c r="C1501" s="10"/>
      <c r="D1501" s="10"/>
    </row>
    <row r="1502" spans="3:4">
      <c r="C1502" s="10"/>
      <c r="D1502" s="10"/>
    </row>
    <row r="1503" spans="3:4">
      <c r="C1503" s="10"/>
      <c r="D1503" s="10"/>
    </row>
    <row r="1504" spans="3:4">
      <c r="C1504" s="10"/>
      <c r="D1504" s="10"/>
    </row>
    <row r="1505" spans="3:4">
      <c r="C1505" s="10"/>
      <c r="D1505" s="10"/>
    </row>
    <row r="1506" spans="3:4">
      <c r="C1506" s="10"/>
      <c r="D1506" s="10"/>
    </row>
    <row r="1507" spans="3:4">
      <c r="C1507" s="10"/>
      <c r="D1507" s="10"/>
    </row>
    <row r="1508" spans="3:4">
      <c r="C1508" s="10"/>
      <c r="D1508" s="10"/>
    </row>
    <row r="1509" spans="3:4">
      <c r="C1509" s="10"/>
      <c r="D1509" s="10"/>
    </row>
    <row r="1510" spans="3:4">
      <c r="C1510" s="10"/>
      <c r="D1510" s="10"/>
    </row>
    <row r="1511" spans="3:4">
      <c r="C1511" s="10"/>
      <c r="D1511" s="10"/>
    </row>
    <row r="1512" spans="3:4">
      <c r="C1512" s="10"/>
      <c r="D1512" s="10"/>
    </row>
    <row r="1513" spans="3:4">
      <c r="C1513" s="10"/>
      <c r="D1513" s="10"/>
    </row>
    <row r="1514" spans="3:4">
      <c r="C1514" s="10"/>
      <c r="D1514" s="10"/>
    </row>
    <row r="1515" spans="3:4">
      <c r="C1515" s="10"/>
      <c r="D1515" s="10"/>
    </row>
    <row r="1516" spans="3:4">
      <c r="C1516" s="10"/>
      <c r="D1516" s="10"/>
    </row>
    <row r="1517" spans="3:4">
      <c r="C1517" s="10"/>
      <c r="D1517" s="10"/>
    </row>
    <row r="1518" spans="3:4">
      <c r="C1518" s="10"/>
      <c r="D1518" s="10"/>
    </row>
    <row r="1519" spans="3:4">
      <c r="C1519" s="10"/>
      <c r="D1519" s="10"/>
    </row>
    <row r="1520" spans="3:4">
      <c r="C1520" s="10"/>
      <c r="D1520" s="10"/>
    </row>
    <row r="1521" spans="3:4">
      <c r="C1521" s="10"/>
      <c r="D1521" s="10"/>
    </row>
    <row r="1522" spans="3:4">
      <c r="C1522" s="10"/>
      <c r="D1522" s="10"/>
    </row>
    <row r="1523" spans="3:4">
      <c r="C1523" s="10"/>
      <c r="D1523" s="10"/>
    </row>
    <row r="1524" spans="3:4">
      <c r="C1524" s="10"/>
      <c r="D1524" s="10"/>
    </row>
    <row r="1525" spans="3:4">
      <c r="C1525" s="10"/>
      <c r="D1525" s="10"/>
    </row>
    <row r="1526" spans="3:4">
      <c r="C1526" s="10"/>
      <c r="D1526" s="10"/>
    </row>
    <row r="1527" spans="3:4">
      <c r="C1527" s="10"/>
      <c r="D1527" s="10"/>
    </row>
    <row r="1528" spans="3:4">
      <c r="C1528" s="10"/>
      <c r="D1528" s="10"/>
    </row>
    <row r="1529" spans="3:4">
      <c r="C1529" s="10"/>
      <c r="D1529" s="10"/>
    </row>
    <row r="1530" spans="3:4">
      <c r="C1530" s="10"/>
      <c r="D1530" s="10"/>
    </row>
    <row r="1531" spans="3:4">
      <c r="C1531" s="10"/>
      <c r="D1531" s="10"/>
    </row>
    <row r="1532" spans="3:4">
      <c r="C1532" s="10"/>
      <c r="D1532" s="10"/>
    </row>
    <row r="1533" spans="3:4">
      <c r="C1533" s="10"/>
      <c r="D1533" s="10"/>
    </row>
    <row r="1534" spans="3:4">
      <c r="C1534" s="10"/>
      <c r="D1534" s="10"/>
    </row>
    <row r="1535" spans="3:4">
      <c r="C1535" s="10"/>
      <c r="D1535" s="10"/>
    </row>
    <row r="1536" spans="3:4">
      <c r="C1536" s="10"/>
      <c r="D1536" s="10"/>
    </row>
    <row r="1537" spans="3:4">
      <c r="C1537" s="10"/>
      <c r="D1537" s="10"/>
    </row>
    <row r="1538" spans="3:4">
      <c r="C1538" s="10"/>
      <c r="D1538" s="10"/>
    </row>
    <row r="1539" spans="3:4">
      <c r="C1539" s="10"/>
      <c r="D1539" s="10"/>
    </row>
    <row r="1540" spans="3:4">
      <c r="C1540" s="10"/>
      <c r="D1540" s="10"/>
    </row>
    <row r="1541" spans="3:4">
      <c r="C1541" s="10"/>
      <c r="D1541" s="10"/>
    </row>
    <row r="1542" spans="3:4">
      <c r="C1542" s="10"/>
      <c r="D1542" s="10"/>
    </row>
    <row r="1543" spans="3:4">
      <c r="C1543" s="10"/>
      <c r="D1543" s="10"/>
    </row>
    <row r="1544" spans="3:4">
      <c r="C1544" s="10"/>
      <c r="D1544" s="10"/>
    </row>
    <row r="1545" spans="3:4">
      <c r="C1545" s="10"/>
      <c r="D1545" s="10"/>
    </row>
    <row r="1546" spans="3:4">
      <c r="C1546" s="10"/>
      <c r="D1546" s="10"/>
    </row>
    <row r="1547" spans="3:4">
      <c r="C1547" s="10"/>
      <c r="D1547" s="10"/>
    </row>
    <row r="1548" spans="3:4">
      <c r="C1548" s="10"/>
      <c r="D1548" s="10"/>
    </row>
    <row r="1549" spans="3:4">
      <c r="C1549" s="10"/>
      <c r="D1549" s="10"/>
    </row>
    <row r="1550" spans="3:4">
      <c r="C1550" s="10"/>
      <c r="D1550" s="10"/>
    </row>
    <row r="1551" spans="3:4">
      <c r="C1551" s="10"/>
      <c r="D1551" s="10"/>
    </row>
    <row r="1552" spans="3:4">
      <c r="C1552" s="10"/>
      <c r="D1552" s="10"/>
    </row>
    <row r="1553" spans="3:4">
      <c r="C1553" s="10"/>
      <c r="D1553" s="10"/>
    </row>
    <row r="1554" spans="3:4">
      <c r="C1554" s="10"/>
      <c r="D1554" s="10"/>
    </row>
    <row r="1555" spans="3:4">
      <c r="C1555" s="10"/>
      <c r="D1555" s="10"/>
    </row>
    <row r="1556" spans="3:4">
      <c r="C1556" s="10"/>
      <c r="D1556" s="10"/>
    </row>
    <row r="1557" spans="3:4">
      <c r="C1557" s="10"/>
      <c r="D1557" s="10"/>
    </row>
    <row r="1558" spans="3:4">
      <c r="C1558" s="10"/>
      <c r="D1558" s="10"/>
    </row>
    <row r="1559" spans="3:4">
      <c r="C1559" s="10"/>
      <c r="D1559" s="10"/>
    </row>
    <row r="1560" spans="3:4">
      <c r="C1560" s="10"/>
      <c r="D1560" s="10"/>
    </row>
    <row r="1561" spans="3:4">
      <c r="C1561" s="10"/>
      <c r="D1561" s="10"/>
    </row>
    <row r="1562" spans="3:4">
      <c r="C1562" s="10"/>
      <c r="D1562" s="10"/>
    </row>
    <row r="1563" spans="3:4">
      <c r="C1563" s="10"/>
      <c r="D1563" s="10"/>
    </row>
    <row r="1564" spans="3:4">
      <c r="C1564" s="10"/>
      <c r="D1564" s="10"/>
    </row>
    <row r="1565" spans="3:4">
      <c r="C1565" s="10"/>
      <c r="D1565" s="10"/>
    </row>
    <row r="1566" spans="3:4">
      <c r="C1566" s="10"/>
      <c r="D1566" s="10"/>
    </row>
    <row r="1567" spans="3:4">
      <c r="C1567" s="10"/>
      <c r="D1567" s="10"/>
    </row>
    <row r="1568" spans="3:4">
      <c r="C1568" s="10"/>
      <c r="D1568" s="10"/>
    </row>
    <row r="1569" spans="3:4">
      <c r="C1569" s="10"/>
      <c r="D1569" s="10"/>
    </row>
    <row r="1570" spans="3:4">
      <c r="C1570" s="10"/>
      <c r="D1570" s="10"/>
    </row>
    <row r="1571" spans="3:4">
      <c r="C1571" s="10"/>
      <c r="D1571" s="10"/>
    </row>
    <row r="1572" spans="3:4">
      <c r="C1572" s="10"/>
      <c r="D1572" s="10"/>
    </row>
    <row r="1573" spans="3:4">
      <c r="C1573" s="10"/>
      <c r="D1573" s="10"/>
    </row>
    <row r="1574" spans="3:4">
      <c r="C1574" s="10"/>
      <c r="D1574" s="10"/>
    </row>
    <row r="1575" spans="3:4">
      <c r="C1575" s="10"/>
      <c r="D1575" s="10"/>
    </row>
    <row r="1576" spans="3:4">
      <c r="C1576" s="10"/>
      <c r="D1576" s="10"/>
    </row>
    <row r="1577" spans="3:4">
      <c r="C1577" s="10"/>
      <c r="D1577" s="10"/>
    </row>
    <row r="1578" spans="3:4">
      <c r="C1578" s="10"/>
      <c r="D1578" s="10"/>
    </row>
    <row r="1579" spans="3:4">
      <c r="C1579" s="10"/>
      <c r="D1579" s="10"/>
    </row>
    <row r="1580" spans="3:4">
      <c r="C1580" s="10"/>
      <c r="D1580" s="10"/>
    </row>
    <row r="1581" spans="3:4">
      <c r="C1581" s="10"/>
      <c r="D1581" s="10"/>
    </row>
    <row r="1582" spans="3:4">
      <c r="C1582" s="10"/>
      <c r="D1582" s="10"/>
    </row>
    <row r="1583" spans="3:4">
      <c r="C1583" s="10"/>
      <c r="D1583" s="10"/>
    </row>
    <row r="1584" spans="3:4">
      <c r="C1584" s="10"/>
      <c r="D1584" s="10"/>
    </row>
    <row r="1585" spans="3:4">
      <c r="C1585" s="10"/>
      <c r="D1585" s="10"/>
    </row>
    <row r="1586" spans="3:4">
      <c r="C1586" s="10"/>
      <c r="D1586" s="10"/>
    </row>
    <row r="1587" spans="3:4">
      <c r="C1587" s="10"/>
      <c r="D1587" s="10"/>
    </row>
    <row r="1588" spans="3:4">
      <c r="C1588" s="10"/>
      <c r="D1588" s="10"/>
    </row>
    <row r="1589" spans="3:4">
      <c r="C1589" s="10"/>
      <c r="D1589" s="10"/>
    </row>
    <row r="1590" spans="3:4">
      <c r="C1590" s="10"/>
      <c r="D1590" s="10"/>
    </row>
    <row r="1591" spans="3:4">
      <c r="C1591" s="10"/>
      <c r="D1591" s="10"/>
    </row>
    <row r="1592" spans="3:4">
      <c r="C1592" s="10"/>
      <c r="D1592" s="10"/>
    </row>
    <row r="1593" spans="3:4">
      <c r="C1593" s="10"/>
      <c r="D1593" s="10"/>
    </row>
    <row r="1594" spans="3:4">
      <c r="C1594" s="10"/>
      <c r="D1594" s="10"/>
    </row>
    <row r="1595" spans="3:4">
      <c r="C1595" s="10"/>
      <c r="D1595" s="10"/>
    </row>
    <row r="1596" spans="3:4">
      <c r="C1596" s="10"/>
      <c r="D1596" s="10"/>
    </row>
    <row r="1597" spans="3:4">
      <c r="C1597" s="10"/>
      <c r="D1597" s="10"/>
    </row>
    <row r="1598" spans="3:4">
      <c r="C1598" s="10"/>
      <c r="D1598" s="10"/>
    </row>
    <row r="1599" spans="3:4">
      <c r="C1599" s="10"/>
      <c r="D1599" s="10"/>
    </row>
    <row r="1600" spans="3:4">
      <c r="C1600" s="10"/>
      <c r="D1600" s="10"/>
    </row>
    <row r="1601" spans="3:4">
      <c r="C1601" s="10"/>
      <c r="D1601" s="10"/>
    </row>
    <row r="1602" spans="3:4">
      <c r="C1602" s="10"/>
      <c r="D1602" s="10"/>
    </row>
    <row r="1603" spans="3:4">
      <c r="C1603" s="10"/>
      <c r="D1603" s="10"/>
    </row>
    <row r="1604" spans="3:4">
      <c r="C1604" s="10"/>
      <c r="D1604" s="10"/>
    </row>
    <row r="1605" spans="3:4">
      <c r="C1605" s="10"/>
      <c r="D1605" s="10"/>
    </row>
    <row r="1606" spans="3:4">
      <c r="C1606" s="10"/>
      <c r="D1606" s="10"/>
    </row>
    <row r="1607" spans="3:4">
      <c r="C1607" s="10"/>
      <c r="D1607" s="10"/>
    </row>
    <row r="1608" spans="3:4">
      <c r="C1608" s="10"/>
      <c r="D1608" s="10"/>
    </row>
    <row r="1609" spans="3:4">
      <c r="C1609" s="10"/>
      <c r="D1609" s="10"/>
    </row>
    <row r="1610" spans="3:4">
      <c r="C1610" s="10"/>
      <c r="D1610" s="10"/>
    </row>
    <row r="1611" spans="3:4">
      <c r="C1611" s="10"/>
      <c r="D1611" s="10"/>
    </row>
    <row r="1612" spans="3:4">
      <c r="C1612" s="10"/>
      <c r="D1612" s="10"/>
    </row>
    <row r="1613" spans="3:4">
      <c r="C1613" s="10"/>
      <c r="D1613" s="10"/>
    </row>
    <row r="1614" spans="3:4">
      <c r="C1614" s="10"/>
      <c r="D1614" s="10"/>
    </row>
    <row r="1615" spans="3:4">
      <c r="C1615" s="10"/>
      <c r="D1615" s="10"/>
    </row>
    <row r="1616" spans="3:4">
      <c r="C1616" s="10"/>
      <c r="D1616" s="10"/>
    </row>
    <row r="1617" spans="3:4">
      <c r="C1617" s="10"/>
      <c r="D1617" s="10"/>
    </row>
    <row r="1618" spans="3:4">
      <c r="C1618" s="10"/>
      <c r="D1618" s="10"/>
    </row>
    <row r="1619" spans="3:4">
      <c r="C1619" s="10"/>
      <c r="D1619" s="10"/>
    </row>
    <row r="1620" spans="3:4">
      <c r="C1620" s="10"/>
      <c r="D1620" s="10"/>
    </row>
    <row r="1621" spans="3:4">
      <c r="C1621" s="10"/>
      <c r="D1621" s="10"/>
    </row>
    <row r="1622" spans="3:4">
      <c r="C1622" s="10"/>
      <c r="D1622" s="10"/>
    </row>
    <row r="1623" spans="3:4">
      <c r="C1623" s="10"/>
      <c r="D1623" s="10"/>
    </row>
    <row r="1624" spans="3:4">
      <c r="C1624" s="10"/>
      <c r="D1624" s="10"/>
    </row>
    <row r="1625" spans="3:4">
      <c r="C1625" s="10"/>
      <c r="D1625" s="10"/>
    </row>
    <row r="1626" spans="3:4">
      <c r="C1626" s="10"/>
      <c r="D1626" s="10"/>
    </row>
    <row r="1627" spans="3:4">
      <c r="C1627" s="10"/>
      <c r="D1627" s="10"/>
    </row>
    <row r="1628" spans="3:4">
      <c r="C1628" s="10"/>
      <c r="D1628" s="10"/>
    </row>
    <row r="1629" spans="3:4">
      <c r="C1629" s="10"/>
      <c r="D1629" s="10"/>
    </row>
    <row r="1630" spans="3:4">
      <c r="C1630" s="10"/>
      <c r="D1630" s="10"/>
    </row>
    <row r="1631" spans="3:4">
      <c r="C1631" s="10"/>
      <c r="D1631" s="10"/>
    </row>
    <row r="1632" spans="3:4">
      <c r="C1632" s="10"/>
      <c r="D1632" s="10"/>
    </row>
    <row r="1633" spans="3:4">
      <c r="C1633" s="10"/>
      <c r="D1633" s="10"/>
    </row>
    <row r="1634" spans="3:4">
      <c r="C1634" s="10"/>
      <c r="D1634" s="10"/>
    </row>
    <row r="1635" spans="3:4">
      <c r="C1635" s="10"/>
      <c r="D1635" s="10"/>
    </row>
    <row r="1636" spans="3:4">
      <c r="C1636" s="10"/>
      <c r="D1636" s="10"/>
    </row>
    <row r="1637" spans="3:4">
      <c r="C1637" s="10"/>
      <c r="D1637" s="10"/>
    </row>
    <row r="1638" spans="3:4">
      <c r="C1638" s="10"/>
      <c r="D1638" s="10"/>
    </row>
    <row r="1639" spans="3:4">
      <c r="C1639" s="10"/>
      <c r="D1639" s="10"/>
    </row>
    <row r="1640" spans="3:4">
      <c r="C1640" s="10"/>
      <c r="D1640" s="10"/>
    </row>
    <row r="1641" spans="3:4">
      <c r="C1641" s="10"/>
      <c r="D1641" s="10"/>
    </row>
    <row r="1642" spans="3:4">
      <c r="C1642" s="10"/>
      <c r="D1642" s="10"/>
    </row>
    <row r="1643" spans="3:4">
      <c r="C1643" s="10"/>
      <c r="D1643" s="10"/>
    </row>
    <row r="1644" spans="3:4">
      <c r="C1644" s="10"/>
      <c r="D1644" s="10"/>
    </row>
    <row r="1645" spans="3:4">
      <c r="C1645" s="10"/>
      <c r="D1645" s="10"/>
    </row>
    <row r="1646" spans="3:4">
      <c r="C1646" s="10"/>
      <c r="D1646" s="10"/>
    </row>
    <row r="1647" spans="3:4">
      <c r="C1647" s="10"/>
      <c r="D1647" s="10"/>
    </row>
    <row r="1648" spans="3:4">
      <c r="C1648" s="10"/>
      <c r="D1648" s="10"/>
    </row>
    <row r="1649" spans="3:4">
      <c r="C1649" s="10"/>
      <c r="D1649" s="10"/>
    </row>
    <row r="1650" spans="3:4">
      <c r="C1650" s="10"/>
      <c r="D1650" s="10"/>
    </row>
    <row r="1651" spans="3:4">
      <c r="C1651" s="10"/>
      <c r="D1651" s="10"/>
    </row>
    <row r="1652" spans="3:4">
      <c r="C1652" s="10"/>
      <c r="D1652" s="10"/>
    </row>
    <row r="1653" spans="3:4">
      <c r="C1653" s="10"/>
      <c r="D1653" s="10"/>
    </row>
    <row r="1654" spans="3:4">
      <c r="C1654" s="10"/>
      <c r="D1654" s="10"/>
    </row>
    <row r="1655" spans="3:4">
      <c r="C1655" s="10"/>
      <c r="D1655" s="10"/>
    </row>
    <row r="1656" spans="3:4">
      <c r="C1656" s="10"/>
      <c r="D1656" s="10"/>
    </row>
    <row r="1657" spans="3:4">
      <c r="C1657" s="10"/>
      <c r="D1657" s="10"/>
    </row>
    <row r="1658" spans="3:4">
      <c r="C1658" s="10"/>
      <c r="D1658" s="10"/>
    </row>
    <row r="1659" spans="3:4">
      <c r="C1659" s="10"/>
      <c r="D1659" s="10"/>
    </row>
    <row r="1660" spans="3:4">
      <c r="C1660" s="10"/>
      <c r="D1660" s="10"/>
    </row>
    <row r="1661" spans="3:4">
      <c r="C1661" s="10"/>
      <c r="D1661" s="10"/>
    </row>
    <row r="1662" spans="3:4">
      <c r="C1662" s="10"/>
      <c r="D1662" s="10"/>
    </row>
    <row r="1663" spans="3:4">
      <c r="C1663" s="10"/>
      <c r="D1663" s="10"/>
    </row>
    <row r="1664" spans="3:4">
      <c r="C1664" s="10"/>
      <c r="D1664" s="10"/>
    </row>
    <row r="1665" spans="3:4">
      <c r="C1665" s="10"/>
      <c r="D1665" s="10"/>
    </row>
    <row r="1666" spans="3:4">
      <c r="C1666" s="10"/>
      <c r="D1666" s="10"/>
    </row>
    <row r="1667" spans="3:4">
      <c r="C1667" s="10"/>
      <c r="D1667" s="10"/>
    </row>
    <row r="1668" spans="3:4">
      <c r="C1668" s="10"/>
      <c r="D1668" s="10"/>
    </row>
    <row r="1669" spans="3:4">
      <c r="C1669" s="10"/>
      <c r="D1669" s="10"/>
    </row>
    <row r="1670" spans="3:4">
      <c r="C1670" s="10"/>
      <c r="D1670" s="10"/>
    </row>
    <row r="1671" spans="3:4">
      <c r="C1671" s="10"/>
      <c r="D1671" s="10"/>
    </row>
    <row r="1672" spans="3:4">
      <c r="C1672" s="10"/>
      <c r="D1672" s="10"/>
    </row>
    <row r="1673" spans="3:4">
      <c r="C1673" s="10"/>
      <c r="D1673" s="10"/>
    </row>
    <row r="1674" spans="3:4">
      <c r="C1674" s="10"/>
      <c r="D1674" s="10"/>
    </row>
    <row r="1675" spans="3:4">
      <c r="C1675" s="10"/>
      <c r="D1675" s="10"/>
    </row>
    <row r="1676" spans="3:4">
      <c r="C1676" s="10"/>
      <c r="D1676" s="10"/>
    </row>
    <row r="1677" spans="3:4">
      <c r="C1677" s="10"/>
      <c r="D1677" s="10"/>
    </row>
    <row r="1678" spans="3:4">
      <c r="C1678" s="10"/>
      <c r="D1678" s="10"/>
    </row>
    <row r="1679" spans="3:4">
      <c r="C1679" s="10"/>
      <c r="D1679" s="10"/>
    </row>
    <row r="1680" spans="3:4">
      <c r="C1680" s="10"/>
      <c r="D1680" s="10"/>
    </row>
    <row r="1681" spans="3:4">
      <c r="C1681" s="10"/>
      <c r="D1681" s="10"/>
    </row>
    <row r="1682" spans="3:4">
      <c r="C1682" s="10"/>
      <c r="D1682" s="10"/>
    </row>
    <row r="1683" spans="3:4">
      <c r="C1683" s="10"/>
      <c r="D1683" s="10"/>
    </row>
    <row r="1684" spans="3:4">
      <c r="C1684" s="10"/>
      <c r="D1684" s="10"/>
    </row>
    <row r="1685" spans="3:4">
      <c r="C1685" s="10"/>
      <c r="D1685" s="10"/>
    </row>
    <row r="1686" spans="3:4">
      <c r="C1686" s="10"/>
      <c r="D1686" s="10"/>
    </row>
    <row r="1687" spans="3:4">
      <c r="C1687" s="10"/>
      <c r="D1687" s="10"/>
    </row>
    <row r="1688" spans="3:4">
      <c r="C1688" s="10"/>
      <c r="D1688" s="10"/>
    </row>
    <row r="1689" spans="3:4">
      <c r="C1689" s="10"/>
      <c r="D1689" s="10"/>
    </row>
    <row r="1690" spans="3:4">
      <c r="C1690" s="10"/>
      <c r="D1690" s="10"/>
    </row>
    <row r="1691" spans="3:4">
      <c r="C1691" s="10"/>
      <c r="D1691" s="10"/>
    </row>
    <row r="1692" spans="3:4">
      <c r="C1692" s="10"/>
      <c r="D1692" s="10"/>
    </row>
    <row r="1693" spans="3:4">
      <c r="C1693" s="10"/>
      <c r="D1693" s="10"/>
    </row>
    <row r="1694" spans="3:4">
      <c r="C1694" s="10"/>
      <c r="D1694" s="10"/>
    </row>
  </sheetData>
  <protectedRanges>
    <protectedRange sqref="A145:D146" name="Range1"/>
  </protectedRanges>
  <sortState xmlns:xlrd2="http://schemas.microsoft.com/office/spreadsheetml/2017/richdata2" ref="A21:V151">
    <sortCondition ref="C21:C151"/>
  </sortState>
  <phoneticPr fontId="8" type="noConversion"/>
  <hyperlinks>
    <hyperlink ref="H64889" r:id="rId1" display="http://vsolj.cetus-net.org/bulletin.html" xr:uid="{00000000-0004-0000-0000-000000000000}"/>
    <hyperlink ref="H64882" r:id="rId2" display="https://www.aavso.org/ejaavso" xr:uid="{00000000-0004-0000-0000-000001000000}"/>
    <hyperlink ref="I64889" r:id="rId3" display="http://vsolj.cetus-net.org/bulletin.html" xr:uid="{00000000-0004-0000-0000-000002000000}"/>
    <hyperlink ref="AQ58540" r:id="rId4" display="http://cdsbib.u-strasbg.fr/cgi-bin/cdsbib?1990RMxAA..21..381G" xr:uid="{00000000-0004-0000-0000-000003000000}"/>
    <hyperlink ref="H64886" r:id="rId5" display="https://www.aavso.org/ejaavso" xr:uid="{00000000-0004-0000-0000-000004000000}"/>
    <hyperlink ref="AP5904" r:id="rId6" display="http://cdsbib.u-strasbg.fr/cgi-bin/cdsbib?1990RMxAA..21..381G" xr:uid="{00000000-0004-0000-0000-000005000000}"/>
    <hyperlink ref="AP5907" r:id="rId7" display="http://cdsbib.u-strasbg.fr/cgi-bin/cdsbib?1990RMxAA..21..381G" xr:uid="{00000000-0004-0000-0000-000006000000}"/>
    <hyperlink ref="AP5905" r:id="rId8" display="http://cdsbib.u-strasbg.fr/cgi-bin/cdsbib?1990RMxAA..21..381G" xr:uid="{00000000-0004-0000-0000-000007000000}"/>
    <hyperlink ref="AP5889" r:id="rId9" display="http://cdsbib.u-strasbg.fr/cgi-bin/cdsbib?1990RMxAA..21..381G" xr:uid="{00000000-0004-0000-0000-000008000000}"/>
    <hyperlink ref="AQ6118" r:id="rId10" display="http://cdsbib.u-strasbg.fr/cgi-bin/cdsbib?1990RMxAA..21..381G" xr:uid="{00000000-0004-0000-0000-000009000000}"/>
    <hyperlink ref="AQ6122" r:id="rId11" display="http://cdsbib.u-strasbg.fr/cgi-bin/cdsbib?1990RMxAA..21..381G" xr:uid="{00000000-0004-0000-0000-00000A000000}"/>
    <hyperlink ref="AQ266" r:id="rId12" display="http://cdsbib.u-strasbg.fr/cgi-bin/cdsbib?1990RMxAA..21..381G" xr:uid="{00000000-0004-0000-0000-00000B000000}"/>
    <hyperlink ref="I3010" r:id="rId13" display="http://vsolj.cetus-net.org/bulletin.html" xr:uid="{00000000-0004-0000-0000-00000C000000}"/>
    <hyperlink ref="H3010" r:id="rId14" display="http://vsolj.cetus-net.org/bulletin.html" xr:uid="{00000000-0004-0000-0000-00000D000000}"/>
    <hyperlink ref="AQ927" r:id="rId15" display="http://cdsbib.u-strasbg.fr/cgi-bin/cdsbib?1990RMxAA..21..381G" xr:uid="{00000000-0004-0000-0000-00000E000000}"/>
    <hyperlink ref="AQ926" r:id="rId16" display="http://cdsbib.u-strasbg.fr/cgi-bin/cdsbib?1990RMxAA..21..381G" xr:uid="{00000000-0004-0000-0000-00000F000000}"/>
    <hyperlink ref="AP4180" r:id="rId17" display="http://cdsbib.u-strasbg.fr/cgi-bin/cdsbib?1990RMxAA..21..381G" xr:uid="{00000000-0004-0000-0000-000010000000}"/>
    <hyperlink ref="AP4198" r:id="rId18" display="http://cdsbib.u-strasbg.fr/cgi-bin/cdsbib?1990RMxAA..21..381G" xr:uid="{00000000-0004-0000-0000-000011000000}"/>
    <hyperlink ref="AP4199" r:id="rId19" display="http://cdsbib.u-strasbg.fr/cgi-bin/cdsbib?1990RMxAA..21..381G" xr:uid="{00000000-0004-0000-0000-000012000000}"/>
    <hyperlink ref="AP4195" r:id="rId20" display="http://cdsbib.u-strasbg.fr/cgi-bin/cdsbib?1990RMxAA..21..381G" xr:uid="{00000000-0004-0000-0000-000013000000}"/>
  </hyperlinks>
  <pageMargins left="0.75" right="0.75" top="1" bottom="1" header="0.5" footer="0.5"/>
  <pageSetup paperSize="9" orientation="portrait" horizontalDpi="0" verticalDpi="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2"/>
  <sheetViews>
    <sheetView topLeftCell="A89" workbookViewId="0">
      <selection activeCell="A81" sqref="A81:D128"/>
    </sheetView>
  </sheetViews>
  <sheetFormatPr defaultRowHeight="12.75"/>
  <cols>
    <col min="1" max="1" width="19.7109375" style="10" customWidth="1"/>
    <col min="2" max="2" width="4.42578125" style="13" customWidth="1"/>
    <col min="3" max="3" width="12.7109375" style="10" customWidth="1"/>
    <col min="4" max="4" width="5.42578125" style="13" customWidth="1"/>
    <col min="5" max="5" width="14.85546875" style="13" customWidth="1"/>
    <col min="6" max="6" width="9.140625" style="13"/>
    <col min="7" max="7" width="12" style="13" customWidth="1"/>
    <col min="8" max="8" width="14.140625" style="10" customWidth="1"/>
    <col min="9" max="9" width="22.570312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03125" style="13" customWidth="1"/>
    <col min="14" max="14" width="14.140625" style="13" customWidth="1"/>
    <col min="15" max="15" width="23.42578125" style="13" customWidth="1"/>
    <col min="16" max="16" width="16.5703125" style="13" customWidth="1"/>
    <col min="17" max="17" width="41" style="13" customWidth="1"/>
    <col min="18" max="16384" width="9.140625" style="13"/>
  </cols>
  <sheetData>
    <row r="1" spans="1:16" ht="15.75">
      <c r="A1" s="37" t="s">
        <v>97</v>
      </c>
      <c r="I1" s="38" t="s">
        <v>98</v>
      </c>
      <c r="J1" s="39" t="s">
        <v>99</v>
      </c>
    </row>
    <row r="2" spans="1:16">
      <c r="I2" s="40" t="s">
        <v>100</v>
      </c>
      <c r="J2" s="41" t="s">
        <v>101</v>
      </c>
    </row>
    <row r="3" spans="1:16">
      <c r="A3" s="42" t="s">
        <v>102</v>
      </c>
      <c r="I3" s="40" t="s">
        <v>103</v>
      </c>
      <c r="J3" s="41" t="s">
        <v>104</v>
      </c>
    </row>
    <row r="4" spans="1:16">
      <c r="I4" s="40" t="s">
        <v>105</v>
      </c>
      <c r="J4" s="41" t="s">
        <v>104</v>
      </c>
    </row>
    <row r="5" spans="1:16" ht="13.5" thickBot="1">
      <c r="I5" s="43" t="s">
        <v>106</v>
      </c>
      <c r="J5" s="44" t="s">
        <v>107</v>
      </c>
    </row>
    <row r="10" spans="1:16" ht="13.5" thickBot="1"/>
    <row r="11" spans="1:16" ht="12.75" customHeight="1" thickBot="1">
      <c r="A11" s="10" t="str">
        <f t="shared" ref="A11:A42" si="0">P11</f>
        <v> ORI 126 </v>
      </c>
      <c r="B11" s="16" t="str">
        <f t="shared" ref="B11:B42" si="1">IF(H11=INT(H11),"I","II")</f>
        <v>I</v>
      </c>
      <c r="C11" s="10">
        <f t="shared" ref="C11:C42" si="2">1*G11</f>
        <v>41176.487000000001</v>
      </c>
      <c r="D11" s="13" t="str">
        <f t="shared" ref="D11:D42" si="3">VLOOKUP(F11,I$1:J$5,2,FALSE)</f>
        <v>vis</v>
      </c>
      <c r="E11" s="45">
        <f>VLOOKUP(C11,Active!C$21:E$968,3,FALSE)</f>
        <v>-2540.9852879954014</v>
      </c>
      <c r="F11" s="16" t="s">
        <v>106</v>
      </c>
      <c r="G11" s="13" t="str">
        <f t="shared" ref="G11:G42" si="4">MID(I11,3,LEN(I11)-3)</f>
        <v>41176.487</v>
      </c>
      <c r="H11" s="10">
        <f t="shared" ref="H11:H42" si="5">1*K11</f>
        <v>-9569</v>
      </c>
      <c r="I11" s="46" t="s">
        <v>200</v>
      </c>
      <c r="J11" s="47" t="s">
        <v>201</v>
      </c>
      <c r="K11" s="46">
        <v>-9569</v>
      </c>
      <c r="L11" s="46" t="s">
        <v>202</v>
      </c>
      <c r="M11" s="47" t="s">
        <v>125</v>
      </c>
      <c r="N11" s="47"/>
      <c r="O11" s="48" t="s">
        <v>203</v>
      </c>
      <c r="P11" s="48" t="s">
        <v>204</v>
      </c>
    </row>
    <row r="12" spans="1:16" ht="12.75" customHeight="1" thickBot="1">
      <c r="A12" s="10" t="str">
        <f t="shared" si="0"/>
        <v> ORI 127 </v>
      </c>
      <c r="B12" s="16" t="str">
        <f t="shared" si="1"/>
        <v>I</v>
      </c>
      <c r="C12" s="10">
        <f t="shared" si="2"/>
        <v>41216.33</v>
      </c>
      <c r="D12" s="13" t="str">
        <f t="shared" si="3"/>
        <v>vis</v>
      </c>
      <c r="E12" s="45">
        <f>VLOOKUP(C12,Active!C$21:E$968,3,FALSE)</f>
        <v>-2512.9948383146325</v>
      </c>
      <c r="F12" s="16" t="s">
        <v>106</v>
      </c>
      <c r="G12" s="13" t="str">
        <f t="shared" si="4"/>
        <v>41216.330</v>
      </c>
      <c r="H12" s="10">
        <f t="shared" si="5"/>
        <v>-9541</v>
      </c>
      <c r="I12" s="46" t="s">
        <v>205</v>
      </c>
      <c r="J12" s="47" t="s">
        <v>206</v>
      </c>
      <c r="K12" s="46">
        <v>-9541</v>
      </c>
      <c r="L12" s="46" t="s">
        <v>207</v>
      </c>
      <c r="M12" s="47" t="s">
        <v>125</v>
      </c>
      <c r="N12" s="47"/>
      <c r="O12" s="48" t="s">
        <v>203</v>
      </c>
      <c r="P12" s="48" t="s">
        <v>208</v>
      </c>
    </row>
    <row r="13" spans="1:16" ht="12.75" customHeight="1" thickBot="1">
      <c r="A13" s="10" t="str">
        <f t="shared" si="0"/>
        <v> BBS 3 </v>
      </c>
      <c r="B13" s="16" t="str">
        <f t="shared" si="1"/>
        <v>I</v>
      </c>
      <c r="C13" s="10">
        <f t="shared" si="2"/>
        <v>41472.546000000002</v>
      </c>
      <c r="D13" s="13" t="str">
        <f t="shared" si="3"/>
        <v>vis</v>
      </c>
      <c r="E13" s="45">
        <f>VLOOKUP(C13,Active!C$21:E$968,3,FALSE)</f>
        <v>-2332.9983256170999</v>
      </c>
      <c r="F13" s="16" t="s">
        <v>106</v>
      </c>
      <c r="G13" s="13" t="str">
        <f t="shared" si="4"/>
        <v>41472.546</v>
      </c>
      <c r="H13" s="10">
        <f t="shared" si="5"/>
        <v>-9361</v>
      </c>
      <c r="I13" s="46" t="s">
        <v>209</v>
      </c>
      <c r="J13" s="47" t="s">
        <v>210</v>
      </c>
      <c r="K13" s="46">
        <v>-9361</v>
      </c>
      <c r="L13" s="46" t="s">
        <v>211</v>
      </c>
      <c r="M13" s="47" t="s">
        <v>125</v>
      </c>
      <c r="N13" s="47"/>
      <c r="O13" s="48" t="s">
        <v>203</v>
      </c>
      <c r="P13" s="48" t="s">
        <v>212</v>
      </c>
    </row>
    <row r="14" spans="1:16" ht="12.75" customHeight="1" thickBot="1">
      <c r="A14" s="10" t="str">
        <f t="shared" si="0"/>
        <v> BBS 5 </v>
      </c>
      <c r="B14" s="16" t="str">
        <f t="shared" si="1"/>
        <v>I</v>
      </c>
      <c r="C14" s="10">
        <f t="shared" si="2"/>
        <v>41539.447</v>
      </c>
      <c r="D14" s="13" t="str">
        <f t="shared" si="3"/>
        <v>vis</v>
      </c>
      <c r="E14" s="45">
        <f>VLOOKUP(C14,Active!C$21:E$968,3,FALSE)</f>
        <v>-2285.9991269098477</v>
      </c>
      <c r="F14" s="16" t="s">
        <v>106</v>
      </c>
      <c r="G14" s="13" t="str">
        <f t="shared" si="4"/>
        <v>41539.447</v>
      </c>
      <c r="H14" s="10">
        <f t="shared" si="5"/>
        <v>-9314</v>
      </c>
      <c r="I14" s="46" t="s">
        <v>213</v>
      </c>
      <c r="J14" s="47" t="s">
        <v>214</v>
      </c>
      <c r="K14" s="46">
        <v>-9314</v>
      </c>
      <c r="L14" s="46" t="s">
        <v>215</v>
      </c>
      <c r="M14" s="47" t="s">
        <v>125</v>
      </c>
      <c r="N14" s="47"/>
      <c r="O14" s="48" t="s">
        <v>216</v>
      </c>
      <c r="P14" s="48" t="s">
        <v>217</v>
      </c>
    </row>
    <row r="15" spans="1:16" ht="12.75" customHeight="1" thickBot="1">
      <c r="A15" s="10" t="str">
        <f t="shared" si="0"/>
        <v> BBS 5 </v>
      </c>
      <c r="B15" s="16" t="str">
        <f t="shared" si="1"/>
        <v>I</v>
      </c>
      <c r="C15" s="10">
        <f t="shared" si="2"/>
        <v>41569.334000000003</v>
      </c>
      <c r="D15" s="13" t="str">
        <f t="shared" si="3"/>
        <v>vis</v>
      </c>
      <c r="E15" s="45">
        <f>VLOOKUP(C15,Active!C$21:E$968,3,FALSE)</f>
        <v>-2265.0029526857884</v>
      </c>
      <c r="F15" s="16" t="s">
        <v>106</v>
      </c>
      <c r="G15" s="13" t="str">
        <f t="shared" si="4"/>
        <v>41569.334</v>
      </c>
      <c r="H15" s="10">
        <f t="shared" si="5"/>
        <v>-9293</v>
      </c>
      <c r="I15" s="46" t="s">
        <v>218</v>
      </c>
      <c r="J15" s="47" t="s">
        <v>219</v>
      </c>
      <c r="K15" s="46">
        <v>-9293</v>
      </c>
      <c r="L15" s="46" t="s">
        <v>220</v>
      </c>
      <c r="M15" s="47" t="s">
        <v>125</v>
      </c>
      <c r="N15" s="47"/>
      <c r="O15" s="48" t="s">
        <v>216</v>
      </c>
      <c r="P15" s="48" t="s">
        <v>217</v>
      </c>
    </row>
    <row r="16" spans="1:16" ht="12.75" customHeight="1" thickBot="1">
      <c r="A16" s="10" t="str">
        <f t="shared" si="0"/>
        <v> BBS 5 </v>
      </c>
      <c r="B16" s="16" t="str">
        <f t="shared" si="1"/>
        <v>I</v>
      </c>
      <c r="C16" s="10">
        <f t="shared" si="2"/>
        <v>41589.277999999998</v>
      </c>
      <c r="D16" s="13" t="str">
        <f t="shared" si="3"/>
        <v>vis</v>
      </c>
      <c r="E16" s="45">
        <f>VLOOKUP(C16,Active!C$21:E$968,3,FALSE)</f>
        <v>-2250.9919211762854</v>
      </c>
      <c r="F16" s="16" t="s">
        <v>106</v>
      </c>
      <c r="G16" s="13" t="str">
        <f t="shared" si="4"/>
        <v>41589.278</v>
      </c>
      <c r="H16" s="10">
        <f t="shared" si="5"/>
        <v>-9279</v>
      </c>
      <c r="I16" s="46" t="s">
        <v>221</v>
      </c>
      <c r="J16" s="47" t="s">
        <v>222</v>
      </c>
      <c r="K16" s="46">
        <v>-9279</v>
      </c>
      <c r="L16" s="46" t="s">
        <v>223</v>
      </c>
      <c r="M16" s="47" t="s">
        <v>125</v>
      </c>
      <c r="N16" s="47"/>
      <c r="O16" s="48" t="s">
        <v>203</v>
      </c>
      <c r="P16" s="48" t="s">
        <v>217</v>
      </c>
    </row>
    <row r="17" spans="1:16" ht="12.75" customHeight="1" thickBot="1">
      <c r="A17" s="10" t="str">
        <f t="shared" si="0"/>
        <v> BBS 6 </v>
      </c>
      <c r="B17" s="16" t="str">
        <f t="shared" si="1"/>
        <v>I</v>
      </c>
      <c r="C17" s="10">
        <f t="shared" si="2"/>
        <v>41626.269</v>
      </c>
      <c r="D17" s="13" t="str">
        <f t="shared" si="3"/>
        <v>vis</v>
      </c>
      <c r="E17" s="45">
        <f>VLOOKUP(C17,Active!C$21:E$968,3,FALSE)</f>
        <v>-2225.0050546215239</v>
      </c>
      <c r="F17" s="16" t="s">
        <v>106</v>
      </c>
      <c r="G17" s="13" t="str">
        <f t="shared" si="4"/>
        <v>41626.269</v>
      </c>
      <c r="H17" s="10">
        <f t="shared" si="5"/>
        <v>-9253</v>
      </c>
      <c r="I17" s="46" t="s">
        <v>224</v>
      </c>
      <c r="J17" s="47" t="s">
        <v>225</v>
      </c>
      <c r="K17" s="46">
        <v>-9253</v>
      </c>
      <c r="L17" s="46" t="s">
        <v>226</v>
      </c>
      <c r="M17" s="47" t="s">
        <v>125</v>
      </c>
      <c r="N17" s="47"/>
      <c r="O17" s="48" t="s">
        <v>203</v>
      </c>
      <c r="P17" s="48" t="s">
        <v>227</v>
      </c>
    </row>
    <row r="18" spans="1:16" ht="12.75" customHeight="1" thickBot="1">
      <c r="A18" s="10" t="str">
        <f t="shared" si="0"/>
        <v> BBS 9 </v>
      </c>
      <c r="B18" s="16" t="str">
        <f t="shared" si="1"/>
        <v>I</v>
      </c>
      <c r="C18" s="10">
        <f t="shared" si="2"/>
        <v>41815.591</v>
      </c>
      <c r="D18" s="13" t="str">
        <f t="shared" si="3"/>
        <v>vis</v>
      </c>
      <c r="E18" s="45">
        <f>VLOOKUP(C18,Active!C$21:E$968,3,FALSE)</f>
        <v>-2092.0028230008511</v>
      </c>
      <c r="F18" s="16" t="s">
        <v>106</v>
      </c>
      <c r="G18" s="13" t="str">
        <f t="shared" si="4"/>
        <v>41815.591</v>
      </c>
      <c r="H18" s="10">
        <f t="shared" si="5"/>
        <v>-9120</v>
      </c>
      <c r="I18" s="46" t="s">
        <v>228</v>
      </c>
      <c r="J18" s="47" t="s">
        <v>229</v>
      </c>
      <c r="K18" s="46">
        <v>-9120</v>
      </c>
      <c r="L18" s="46" t="s">
        <v>230</v>
      </c>
      <c r="M18" s="47" t="s">
        <v>125</v>
      </c>
      <c r="N18" s="47"/>
      <c r="O18" s="48" t="s">
        <v>203</v>
      </c>
      <c r="P18" s="48" t="s">
        <v>231</v>
      </c>
    </row>
    <row r="19" spans="1:16" ht="12.75" customHeight="1" thickBot="1">
      <c r="A19" s="10" t="str">
        <f t="shared" si="0"/>
        <v> BBS 10 </v>
      </c>
      <c r="B19" s="16" t="str">
        <f t="shared" si="1"/>
        <v>I</v>
      </c>
      <c r="C19" s="10">
        <f t="shared" si="2"/>
        <v>41865.413999999997</v>
      </c>
      <c r="D19" s="13" t="str">
        <f t="shared" si="3"/>
        <v>vis</v>
      </c>
      <c r="E19" s="45">
        <f>VLOOKUP(C19,Active!C$21:E$968,3,FALSE)</f>
        <v>-2057.0012374163111</v>
      </c>
      <c r="F19" s="16" t="s">
        <v>106</v>
      </c>
      <c r="G19" s="13" t="str">
        <f t="shared" si="4"/>
        <v>41865.414</v>
      </c>
      <c r="H19" s="10">
        <f t="shared" si="5"/>
        <v>-9085</v>
      </c>
      <c r="I19" s="46" t="s">
        <v>232</v>
      </c>
      <c r="J19" s="47" t="s">
        <v>233</v>
      </c>
      <c r="K19" s="46">
        <v>-9085</v>
      </c>
      <c r="L19" s="46" t="s">
        <v>220</v>
      </c>
      <c r="M19" s="47" t="s">
        <v>125</v>
      </c>
      <c r="N19" s="47"/>
      <c r="O19" s="48" t="s">
        <v>203</v>
      </c>
      <c r="P19" s="48" t="s">
        <v>234</v>
      </c>
    </row>
    <row r="20" spans="1:16" ht="12.75" customHeight="1" thickBot="1">
      <c r="A20" s="10" t="str">
        <f t="shared" si="0"/>
        <v> BBS 10 </v>
      </c>
      <c r="B20" s="16" t="str">
        <f t="shared" si="1"/>
        <v>I</v>
      </c>
      <c r="C20" s="10">
        <f t="shared" si="2"/>
        <v>41892.464999999997</v>
      </c>
      <c r="D20" s="13" t="str">
        <f t="shared" si="3"/>
        <v>vis</v>
      </c>
      <c r="E20" s="45">
        <f>VLOOKUP(C20,Active!C$21:E$968,3,FALSE)</f>
        <v>-2037.9974060202201</v>
      </c>
      <c r="F20" s="16" t="s">
        <v>106</v>
      </c>
      <c r="G20" s="13" t="str">
        <f t="shared" si="4"/>
        <v>41892.465</v>
      </c>
      <c r="H20" s="10">
        <f t="shared" si="5"/>
        <v>-9066</v>
      </c>
      <c r="I20" s="46" t="s">
        <v>235</v>
      </c>
      <c r="J20" s="47" t="s">
        <v>236</v>
      </c>
      <c r="K20" s="46">
        <v>-9066</v>
      </c>
      <c r="L20" s="46" t="s">
        <v>237</v>
      </c>
      <c r="M20" s="47" t="s">
        <v>125</v>
      </c>
      <c r="N20" s="47"/>
      <c r="O20" s="48" t="s">
        <v>203</v>
      </c>
      <c r="P20" s="48" t="s">
        <v>234</v>
      </c>
    </row>
    <row r="21" spans="1:16" ht="12.75" customHeight="1" thickBot="1">
      <c r="A21" s="10" t="str">
        <f t="shared" si="0"/>
        <v> BBS 11 </v>
      </c>
      <c r="B21" s="16" t="str">
        <f t="shared" si="1"/>
        <v>I</v>
      </c>
      <c r="C21" s="10">
        <f t="shared" si="2"/>
        <v>41932.315000000002</v>
      </c>
      <c r="D21" s="13" t="str">
        <f t="shared" si="3"/>
        <v>vis</v>
      </c>
      <c r="E21" s="45">
        <f>VLOOKUP(C21,Active!C$21:E$968,3,FALSE)</f>
        <v>-2010.002038709054</v>
      </c>
      <c r="F21" s="16" t="s">
        <v>106</v>
      </c>
      <c r="G21" s="13" t="str">
        <f t="shared" si="4"/>
        <v>41932.315</v>
      </c>
      <c r="H21" s="10">
        <f t="shared" si="5"/>
        <v>-9038</v>
      </c>
      <c r="I21" s="46" t="s">
        <v>238</v>
      </c>
      <c r="J21" s="47" t="s">
        <v>239</v>
      </c>
      <c r="K21" s="46">
        <v>-9038</v>
      </c>
      <c r="L21" s="46" t="s">
        <v>230</v>
      </c>
      <c r="M21" s="47" t="s">
        <v>125</v>
      </c>
      <c r="N21" s="47"/>
      <c r="O21" s="48" t="s">
        <v>203</v>
      </c>
      <c r="P21" s="48" t="s">
        <v>240</v>
      </c>
    </row>
    <row r="22" spans="1:16" ht="12.75" customHeight="1" thickBot="1">
      <c r="A22" s="10" t="str">
        <f t="shared" si="0"/>
        <v> BBS 12 </v>
      </c>
      <c r="B22" s="16" t="str">
        <f t="shared" si="1"/>
        <v>I</v>
      </c>
      <c r="C22" s="10">
        <f t="shared" si="2"/>
        <v>41959.360999999997</v>
      </c>
      <c r="D22" s="13" t="str">
        <f t="shared" si="3"/>
        <v>vis</v>
      </c>
      <c r="E22" s="45">
        <f>VLOOKUP(C22,Active!C$21:E$968,3,FALSE)</f>
        <v>-1991.0017199061044</v>
      </c>
      <c r="F22" s="16" t="s">
        <v>106</v>
      </c>
      <c r="G22" s="13" t="str">
        <f t="shared" si="4"/>
        <v>41959.361</v>
      </c>
      <c r="H22" s="10">
        <f t="shared" si="5"/>
        <v>-9019</v>
      </c>
      <c r="I22" s="46" t="s">
        <v>241</v>
      </c>
      <c r="J22" s="47" t="s">
        <v>242</v>
      </c>
      <c r="K22" s="46">
        <v>-9019</v>
      </c>
      <c r="L22" s="46" t="s">
        <v>230</v>
      </c>
      <c r="M22" s="47" t="s">
        <v>125</v>
      </c>
      <c r="N22" s="47"/>
      <c r="O22" s="48" t="s">
        <v>203</v>
      </c>
      <c r="P22" s="48" t="s">
        <v>243</v>
      </c>
    </row>
    <row r="23" spans="1:16" ht="12.75" customHeight="1" thickBot="1">
      <c r="A23" s="10" t="str">
        <f t="shared" si="0"/>
        <v> BBS 12 </v>
      </c>
      <c r="B23" s="16" t="str">
        <f t="shared" si="1"/>
        <v>I</v>
      </c>
      <c r="C23" s="10">
        <f t="shared" si="2"/>
        <v>41989.254999999997</v>
      </c>
      <c r="D23" s="13" t="str">
        <f t="shared" si="3"/>
        <v>vis</v>
      </c>
      <c r="E23" s="45">
        <f>VLOOKUP(C23,Active!C$21:E$968,3,FALSE)</f>
        <v>-1970.0006280516532</v>
      </c>
      <c r="F23" s="16" t="s">
        <v>106</v>
      </c>
      <c r="G23" s="13" t="str">
        <f t="shared" si="4"/>
        <v>41989.255</v>
      </c>
      <c r="H23" s="10">
        <f t="shared" si="5"/>
        <v>-8998</v>
      </c>
      <c r="I23" s="46" t="s">
        <v>244</v>
      </c>
      <c r="J23" s="47" t="s">
        <v>245</v>
      </c>
      <c r="K23" s="46">
        <v>-8998</v>
      </c>
      <c r="L23" s="46" t="s">
        <v>220</v>
      </c>
      <c r="M23" s="47" t="s">
        <v>125</v>
      </c>
      <c r="N23" s="47"/>
      <c r="O23" s="48" t="s">
        <v>203</v>
      </c>
      <c r="P23" s="48" t="s">
        <v>243</v>
      </c>
    </row>
    <row r="24" spans="1:16" ht="12.75" customHeight="1" thickBot="1">
      <c r="A24" s="10" t="str">
        <f t="shared" si="0"/>
        <v> BBS 17 </v>
      </c>
      <c r="B24" s="16" t="str">
        <f t="shared" si="1"/>
        <v>I</v>
      </c>
      <c r="C24" s="10">
        <f t="shared" si="2"/>
        <v>42272.517999999996</v>
      </c>
      <c r="D24" s="13" t="str">
        <f t="shared" si="3"/>
        <v>vis</v>
      </c>
      <c r="E24" s="45">
        <f>VLOOKUP(C24,Active!C$21:E$968,3,FALSE)</f>
        <v>-1771.0030940325405</v>
      </c>
      <c r="F24" s="16" t="s">
        <v>106</v>
      </c>
      <c r="G24" s="13" t="str">
        <f t="shared" si="4"/>
        <v>42272.518</v>
      </c>
      <c r="H24" s="10">
        <f t="shared" si="5"/>
        <v>-8799</v>
      </c>
      <c r="I24" s="46" t="s">
        <v>246</v>
      </c>
      <c r="J24" s="47" t="s">
        <v>247</v>
      </c>
      <c r="K24" s="46">
        <v>-8799</v>
      </c>
      <c r="L24" s="46" t="s">
        <v>248</v>
      </c>
      <c r="M24" s="47" t="s">
        <v>125</v>
      </c>
      <c r="N24" s="47"/>
      <c r="O24" s="48" t="s">
        <v>203</v>
      </c>
      <c r="P24" s="48" t="s">
        <v>249</v>
      </c>
    </row>
    <row r="25" spans="1:16" ht="12.75" customHeight="1" thickBot="1">
      <c r="A25" s="10" t="str">
        <f t="shared" si="0"/>
        <v> BBS 23 </v>
      </c>
      <c r="B25" s="16" t="str">
        <f t="shared" si="1"/>
        <v>I</v>
      </c>
      <c r="C25" s="10">
        <f t="shared" si="2"/>
        <v>42568.584999999999</v>
      </c>
      <c r="D25" s="13" t="str">
        <f t="shared" si="3"/>
        <v>vis</v>
      </c>
      <c r="E25" s="45">
        <f>VLOOKUP(C25,Active!C$21:E$968,3,FALSE)</f>
        <v>-1563.0105115052168</v>
      </c>
      <c r="F25" s="16" t="s">
        <v>106</v>
      </c>
      <c r="G25" s="13" t="str">
        <f t="shared" si="4"/>
        <v>42568.585</v>
      </c>
      <c r="H25" s="10">
        <f t="shared" si="5"/>
        <v>-8591</v>
      </c>
      <c r="I25" s="46" t="s">
        <v>250</v>
      </c>
      <c r="J25" s="47" t="s">
        <v>251</v>
      </c>
      <c r="K25" s="46">
        <v>-8591</v>
      </c>
      <c r="L25" s="46" t="s">
        <v>252</v>
      </c>
      <c r="M25" s="47" t="s">
        <v>125</v>
      </c>
      <c r="N25" s="47"/>
      <c r="O25" s="48" t="s">
        <v>203</v>
      </c>
      <c r="P25" s="48" t="s">
        <v>253</v>
      </c>
    </row>
    <row r="26" spans="1:16" ht="12.75" customHeight="1" thickBot="1">
      <c r="A26" s="10" t="str">
        <f t="shared" si="0"/>
        <v> BBS 23 </v>
      </c>
      <c r="B26" s="16" t="str">
        <f t="shared" si="1"/>
        <v>I</v>
      </c>
      <c r="C26" s="10">
        <f t="shared" si="2"/>
        <v>42628.387000000002</v>
      </c>
      <c r="D26" s="13" t="str">
        <f t="shared" si="3"/>
        <v>vis</v>
      </c>
      <c r="E26" s="45">
        <f>VLOOKUP(C26,Active!C$21:E$968,3,FALSE)</f>
        <v>-1520.9984925355254</v>
      </c>
      <c r="F26" s="16" t="s">
        <v>106</v>
      </c>
      <c r="G26" s="13" t="str">
        <f t="shared" si="4"/>
        <v>42628.387</v>
      </c>
      <c r="H26" s="10">
        <f t="shared" si="5"/>
        <v>-8549</v>
      </c>
      <c r="I26" s="46" t="s">
        <v>254</v>
      </c>
      <c r="J26" s="47" t="s">
        <v>255</v>
      </c>
      <c r="K26" s="46">
        <v>-8549</v>
      </c>
      <c r="L26" s="46" t="s">
        <v>226</v>
      </c>
      <c r="M26" s="47" t="s">
        <v>125</v>
      </c>
      <c r="N26" s="47"/>
      <c r="O26" s="48" t="s">
        <v>203</v>
      </c>
      <c r="P26" s="48" t="s">
        <v>253</v>
      </c>
    </row>
    <row r="27" spans="1:16" ht="12.75" customHeight="1" thickBot="1">
      <c r="A27" s="10" t="str">
        <f t="shared" si="0"/>
        <v> BBS 23 </v>
      </c>
      <c r="B27" s="16" t="str">
        <f t="shared" si="1"/>
        <v>I</v>
      </c>
      <c r="C27" s="10">
        <f t="shared" si="2"/>
        <v>42638.353000000003</v>
      </c>
      <c r="D27" s="13" t="str">
        <f t="shared" si="3"/>
        <v>vis</v>
      </c>
      <c r="E27" s="45">
        <f>VLOOKUP(C27,Active!C$21:E$968,3,FALSE)</f>
        <v>-1513.997191892538</v>
      </c>
      <c r="F27" s="16" t="s">
        <v>106</v>
      </c>
      <c r="G27" s="13" t="str">
        <f t="shared" si="4"/>
        <v>42638.353</v>
      </c>
      <c r="H27" s="10">
        <f t="shared" si="5"/>
        <v>-8542</v>
      </c>
      <c r="I27" s="46" t="s">
        <v>256</v>
      </c>
      <c r="J27" s="47" t="s">
        <v>257</v>
      </c>
      <c r="K27" s="46">
        <v>-8542</v>
      </c>
      <c r="L27" s="46" t="s">
        <v>258</v>
      </c>
      <c r="M27" s="47" t="s">
        <v>125</v>
      </c>
      <c r="N27" s="47"/>
      <c r="O27" s="48" t="s">
        <v>203</v>
      </c>
      <c r="P27" s="48" t="s">
        <v>253</v>
      </c>
    </row>
    <row r="28" spans="1:16" ht="12.75" customHeight="1" thickBot="1">
      <c r="A28" s="10" t="str">
        <f t="shared" si="0"/>
        <v> BBS 24 </v>
      </c>
      <c r="B28" s="16" t="str">
        <f t="shared" si="1"/>
        <v>I</v>
      </c>
      <c r="C28" s="10">
        <f t="shared" si="2"/>
        <v>42665.38</v>
      </c>
      <c r="D28" s="13" t="str">
        <f t="shared" si="3"/>
        <v>vis</v>
      </c>
      <c r="E28" s="45">
        <f>VLOOKUP(C28,Active!C$21:E$968,3,FALSE)</f>
        <v>-1495.0102209435136</v>
      </c>
      <c r="F28" s="16" t="s">
        <v>106</v>
      </c>
      <c r="G28" s="13" t="str">
        <f t="shared" si="4"/>
        <v>42665.380</v>
      </c>
      <c r="H28" s="10">
        <f t="shared" si="5"/>
        <v>-8523</v>
      </c>
      <c r="I28" s="46" t="s">
        <v>259</v>
      </c>
      <c r="J28" s="47" t="s">
        <v>260</v>
      </c>
      <c r="K28" s="46">
        <v>-8523</v>
      </c>
      <c r="L28" s="46" t="s">
        <v>252</v>
      </c>
      <c r="M28" s="47" t="s">
        <v>125</v>
      </c>
      <c r="N28" s="47"/>
      <c r="O28" s="48" t="s">
        <v>203</v>
      </c>
      <c r="P28" s="48" t="s">
        <v>261</v>
      </c>
    </row>
    <row r="29" spans="1:16" ht="12.75" customHeight="1" thickBot="1">
      <c r="A29" s="10" t="str">
        <f t="shared" si="0"/>
        <v> BBS 34 </v>
      </c>
      <c r="B29" s="16" t="str">
        <f t="shared" si="1"/>
        <v>I</v>
      </c>
      <c r="C29" s="10">
        <f t="shared" si="2"/>
        <v>43361.455000000002</v>
      </c>
      <c r="D29" s="13" t="str">
        <f t="shared" si="3"/>
        <v>vis</v>
      </c>
      <c r="E29" s="45">
        <f>VLOOKUP(C29,Active!C$21:E$968,3,FALSE)</f>
        <v>-1006.004567214099</v>
      </c>
      <c r="F29" s="16" t="s">
        <v>106</v>
      </c>
      <c r="G29" s="13" t="str">
        <f t="shared" si="4"/>
        <v>43361.455</v>
      </c>
      <c r="H29" s="10">
        <f t="shared" si="5"/>
        <v>-8034</v>
      </c>
      <c r="I29" s="46" t="s">
        <v>266</v>
      </c>
      <c r="J29" s="47" t="s">
        <v>267</v>
      </c>
      <c r="K29" s="46">
        <v>-8034</v>
      </c>
      <c r="L29" s="46" t="s">
        <v>268</v>
      </c>
      <c r="M29" s="47" t="s">
        <v>125</v>
      </c>
      <c r="N29" s="47"/>
      <c r="O29" s="48" t="s">
        <v>203</v>
      </c>
      <c r="P29" s="48" t="s">
        <v>269</v>
      </c>
    </row>
    <row r="30" spans="1:16" ht="12.75" customHeight="1" thickBot="1">
      <c r="A30" s="10" t="str">
        <f t="shared" si="0"/>
        <v> BBS 35 </v>
      </c>
      <c r="B30" s="16" t="str">
        <f t="shared" si="1"/>
        <v>I</v>
      </c>
      <c r="C30" s="10">
        <f t="shared" si="2"/>
        <v>43401.315000000002</v>
      </c>
      <c r="D30" s="13" t="str">
        <f t="shared" si="3"/>
        <v>vis</v>
      </c>
      <c r="E30" s="45">
        <f>VLOOKUP(C30,Active!C$21:E$968,3,FALSE)</f>
        <v>-978.00217471666031</v>
      </c>
      <c r="F30" s="16" t="s">
        <v>106</v>
      </c>
      <c r="G30" s="13" t="str">
        <f t="shared" si="4"/>
        <v>43401.315</v>
      </c>
      <c r="H30" s="10">
        <f t="shared" si="5"/>
        <v>-8006</v>
      </c>
      <c r="I30" s="46" t="s">
        <v>270</v>
      </c>
      <c r="J30" s="47" t="s">
        <v>271</v>
      </c>
      <c r="K30" s="46">
        <v>-8006</v>
      </c>
      <c r="L30" s="46" t="s">
        <v>272</v>
      </c>
      <c r="M30" s="47" t="s">
        <v>125</v>
      </c>
      <c r="N30" s="47"/>
      <c r="O30" s="48" t="s">
        <v>203</v>
      </c>
      <c r="P30" s="48" t="s">
        <v>273</v>
      </c>
    </row>
    <row r="31" spans="1:16" ht="12.75" customHeight="1" thickBot="1">
      <c r="A31" s="10" t="str">
        <f t="shared" si="0"/>
        <v> BBS 37 </v>
      </c>
      <c r="B31" s="16" t="str">
        <f t="shared" si="1"/>
        <v>I</v>
      </c>
      <c r="C31" s="10">
        <f t="shared" si="2"/>
        <v>43657.534</v>
      </c>
      <c r="D31" s="13" t="str">
        <f t="shared" si="3"/>
        <v>vis</v>
      </c>
      <c r="E31" s="45">
        <f>VLOOKUP(C31,Active!C$21:E$968,3,FALSE)</f>
        <v>-798.00355446324681</v>
      </c>
      <c r="F31" s="16" t="s">
        <v>106</v>
      </c>
      <c r="G31" s="13" t="str">
        <f t="shared" si="4"/>
        <v>43657.534</v>
      </c>
      <c r="H31" s="10">
        <f t="shared" si="5"/>
        <v>-7826</v>
      </c>
      <c r="I31" s="46" t="s">
        <v>274</v>
      </c>
      <c r="J31" s="47" t="s">
        <v>275</v>
      </c>
      <c r="K31" s="46">
        <v>-7826</v>
      </c>
      <c r="L31" s="46" t="s">
        <v>276</v>
      </c>
      <c r="M31" s="47" t="s">
        <v>125</v>
      </c>
      <c r="N31" s="47"/>
      <c r="O31" s="48" t="s">
        <v>203</v>
      </c>
      <c r="P31" s="48" t="s">
        <v>277</v>
      </c>
    </row>
    <row r="32" spans="1:16" ht="12.75" customHeight="1" thickBot="1">
      <c r="A32" s="10" t="str">
        <f t="shared" si="0"/>
        <v> BBS 38 </v>
      </c>
      <c r="B32" s="16" t="str">
        <f t="shared" si="1"/>
        <v>I</v>
      </c>
      <c r="C32" s="10">
        <f t="shared" si="2"/>
        <v>43724.438000000002</v>
      </c>
      <c r="D32" s="13" t="str">
        <f t="shared" si="3"/>
        <v>vis</v>
      </c>
      <c r="E32" s="45">
        <f>VLOOKUP(C32,Active!C$21:E$968,3,FALSE)</f>
        <v>-751.00224820010908</v>
      </c>
      <c r="F32" s="16" t="s">
        <v>106</v>
      </c>
      <c r="G32" s="13" t="str">
        <f t="shared" si="4"/>
        <v>43724.438</v>
      </c>
      <c r="H32" s="10">
        <f t="shared" si="5"/>
        <v>-7779</v>
      </c>
      <c r="I32" s="46" t="s">
        <v>278</v>
      </c>
      <c r="J32" s="47" t="s">
        <v>279</v>
      </c>
      <c r="K32" s="46">
        <v>-7779</v>
      </c>
      <c r="L32" s="46" t="s">
        <v>268</v>
      </c>
      <c r="M32" s="47" t="s">
        <v>125</v>
      </c>
      <c r="N32" s="47"/>
      <c r="O32" s="48" t="s">
        <v>203</v>
      </c>
      <c r="P32" s="48" t="s">
        <v>280</v>
      </c>
    </row>
    <row r="33" spans="1:16" ht="12.75" customHeight="1" thickBot="1">
      <c r="A33" s="10" t="str">
        <f t="shared" si="0"/>
        <v> BBS 38 </v>
      </c>
      <c r="B33" s="16" t="str">
        <f t="shared" si="1"/>
        <v>I</v>
      </c>
      <c r="C33" s="10">
        <f t="shared" si="2"/>
        <v>43744.362999999998</v>
      </c>
      <c r="D33" s="13" t="str">
        <f t="shared" si="3"/>
        <v>vis</v>
      </c>
      <c r="E33" s="45">
        <f>VLOOKUP(C33,Active!C$21:E$968,3,FALSE)</f>
        <v>-737.00456454453115</v>
      </c>
      <c r="F33" s="16" t="s">
        <v>106</v>
      </c>
      <c r="G33" s="13" t="str">
        <f t="shared" si="4"/>
        <v>43744.363</v>
      </c>
      <c r="H33" s="10">
        <f t="shared" si="5"/>
        <v>-7765</v>
      </c>
      <c r="I33" s="46" t="s">
        <v>281</v>
      </c>
      <c r="J33" s="47" t="s">
        <v>282</v>
      </c>
      <c r="K33" s="46">
        <v>-7765</v>
      </c>
      <c r="L33" s="46" t="s">
        <v>283</v>
      </c>
      <c r="M33" s="47" t="s">
        <v>125</v>
      </c>
      <c r="N33" s="47"/>
      <c r="O33" s="48" t="s">
        <v>203</v>
      </c>
      <c r="P33" s="48" t="s">
        <v>280</v>
      </c>
    </row>
    <row r="34" spans="1:16" ht="12.75" customHeight="1" thickBot="1">
      <c r="A34" s="10" t="str">
        <f t="shared" si="0"/>
        <v> BBS 40 </v>
      </c>
      <c r="B34" s="16" t="str">
        <f t="shared" si="1"/>
        <v>I</v>
      </c>
      <c r="C34" s="10">
        <f t="shared" si="2"/>
        <v>43811.27</v>
      </c>
      <c r="D34" s="13" t="str">
        <f t="shared" si="3"/>
        <v>vis</v>
      </c>
      <c r="E34" s="45">
        <f>VLOOKUP(C34,Active!C$21:E$968,3,FALSE)</f>
        <v>-690.0011507255125</v>
      </c>
      <c r="F34" s="16" t="s">
        <v>106</v>
      </c>
      <c r="G34" s="13" t="str">
        <f t="shared" si="4"/>
        <v>43811.270</v>
      </c>
      <c r="H34" s="10">
        <f t="shared" si="5"/>
        <v>-7718</v>
      </c>
      <c r="I34" s="46" t="s">
        <v>284</v>
      </c>
      <c r="J34" s="47" t="s">
        <v>285</v>
      </c>
      <c r="K34" s="46">
        <v>-7718</v>
      </c>
      <c r="L34" s="46" t="s">
        <v>286</v>
      </c>
      <c r="M34" s="47" t="s">
        <v>125</v>
      </c>
      <c r="N34" s="47"/>
      <c r="O34" s="48" t="s">
        <v>216</v>
      </c>
      <c r="P34" s="48" t="s">
        <v>287</v>
      </c>
    </row>
    <row r="35" spans="1:16" ht="12.75" customHeight="1" thickBot="1">
      <c r="A35" s="10" t="str">
        <f t="shared" si="0"/>
        <v> BBS 44 </v>
      </c>
      <c r="B35" s="16" t="str">
        <f t="shared" si="1"/>
        <v>I</v>
      </c>
      <c r="C35" s="10">
        <f t="shared" si="2"/>
        <v>44077.457999999999</v>
      </c>
      <c r="D35" s="13" t="str">
        <f t="shared" si="3"/>
        <v>vis</v>
      </c>
      <c r="E35" s="45">
        <f>VLOOKUP(C35,Active!C$21:E$968,3,FALSE)</f>
        <v>-502.99912227322579</v>
      </c>
      <c r="F35" s="16" t="s">
        <v>106</v>
      </c>
      <c r="G35" s="13" t="str">
        <f t="shared" si="4"/>
        <v>44077.458</v>
      </c>
      <c r="H35" s="10">
        <f t="shared" si="5"/>
        <v>-7531</v>
      </c>
      <c r="I35" s="46" t="s">
        <v>288</v>
      </c>
      <c r="J35" s="47" t="s">
        <v>289</v>
      </c>
      <c r="K35" s="46">
        <v>-7531</v>
      </c>
      <c r="L35" s="46" t="s">
        <v>286</v>
      </c>
      <c r="M35" s="47" t="s">
        <v>125</v>
      </c>
      <c r="N35" s="47"/>
      <c r="O35" s="48" t="s">
        <v>203</v>
      </c>
      <c r="P35" s="48" t="s">
        <v>290</v>
      </c>
    </row>
    <row r="36" spans="1:16" ht="12.75" customHeight="1" thickBot="1">
      <c r="A36" s="10" t="str">
        <f t="shared" si="0"/>
        <v> BBS 45 </v>
      </c>
      <c r="B36" s="16" t="str">
        <f t="shared" si="1"/>
        <v>I</v>
      </c>
      <c r="C36" s="10">
        <f t="shared" si="2"/>
        <v>44134.392999999996</v>
      </c>
      <c r="D36" s="13" t="str">
        <f t="shared" si="3"/>
        <v>vis</v>
      </c>
      <c r="E36" s="45">
        <f>VLOOKUP(C36,Active!C$21:E$968,3,FALSE)</f>
        <v>-463.00122420896128</v>
      </c>
      <c r="F36" s="16" t="s">
        <v>106</v>
      </c>
      <c r="G36" s="13" t="str">
        <f t="shared" si="4"/>
        <v>44134.393</v>
      </c>
      <c r="H36" s="10">
        <f t="shared" si="5"/>
        <v>-7491</v>
      </c>
      <c r="I36" s="46" t="s">
        <v>293</v>
      </c>
      <c r="J36" s="47" t="s">
        <v>294</v>
      </c>
      <c r="K36" s="46">
        <v>-7491</v>
      </c>
      <c r="L36" s="46" t="s">
        <v>252</v>
      </c>
      <c r="M36" s="47" t="s">
        <v>125</v>
      </c>
      <c r="N36" s="47"/>
      <c r="O36" s="48" t="s">
        <v>216</v>
      </c>
      <c r="P36" s="48" t="s">
        <v>295</v>
      </c>
    </row>
    <row r="37" spans="1:16" ht="12.75" customHeight="1" thickBot="1">
      <c r="A37" s="10" t="str">
        <f t="shared" si="0"/>
        <v> BBS 45 </v>
      </c>
      <c r="B37" s="16" t="str">
        <f t="shared" si="1"/>
        <v>I</v>
      </c>
      <c r="C37" s="10">
        <f t="shared" si="2"/>
        <v>44144.364000000001</v>
      </c>
      <c r="D37" s="13" t="str">
        <f t="shared" si="3"/>
        <v>vis</v>
      </c>
      <c r="E37" s="45">
        <f>VLOOKUP(C37,Active!C$21:E$968,3,FALSE)</f>
        <v>-455.99641097283239</v>
      </c>
      <c r="F37" s="16" t="s">
        <v>106</v>
      </c>
      <c r="G37" s="13" t="str">
        <f t="shared" si="4"/>
        <v>44144.364</v>
      </c>
      <c r="H37" s="10">
        <f t="shared" si="5"/>
        <v>-7484</v>
      </c>
      <c r="I37" s="46" t="s">
        <v>296</v>
      </c>
      <c r="J37" s="47" t="s">
        <v>297</v>
      </c>
      <c r="K37" s="46">
        <v>-7484</v>
      </c>
      <c r="L37" s="46" t="s">
        <v>298</v>
      </c>
      <c r="M37" s="47" t="s">
        <v>125</v>
      </c>
      <c r="N37" s="47"/>
      <c r="O37" s="48" t="s">
        <v>216</v>
      </c>
      <c r="P37" s="48" t="s">
        <v>295</v>
      </c>
    </row>
    <row r="38" spans="1:16" ht="12.75" customHeight="1" thickBot="1">
      <c r="A38" s="10" t="str">
        <f t="shared" si="0"/>
        <v> BBS 45 </v>
      </c>
      <c r="B38" s="16" t="str">
        <f t="shared" si="1"/>
        <v>I</v>
      </c>
      <c r="C38" s="10">
        <f t="shared" si="2"/>
        <v>44164.288999999997</v>
      </c>
      <c r="D38" s="13" t="str">
        <f t="shared" si="3"/>
        <v>vis</v>
      </c>
      <c r="E38" s="45">
        <f>VLOOKUP(C38,Active!C$21:E$968,3,FALSE)</f>
        <v>-441.99872731725452</v>
      </c>
      <c r="F38" s="16" t="s">
        <v>106</v>
      </c>
      <c r="G38" s="13" t="str">
        <f t="shared" si="4"/>
        <v>44164.289</v>
      </c>
      <c r="H38" s="10">
        <f t="shared" si="5"/>
        <v>-7470</v>
      </c>
      <c r="I38" s="46" t="s">
        <v>299</v>
      </c>
      <c r="J38" s="47" t="s">
        <v>300</v>
      </c>
      <c r="K38" s="46">
        <v>-7470</v>
      </c>
      <c r="L38" s="46" t="s">
        <v>286</v>
      </c>
      <c r="M38" s="47" t="s">
        <v>125</v>
      </c>
      <c r="N38" s="47"/>
      <c r="O38" s="48" t="s">
        <v>203</v>
      </c>
      <c r="P38" s="48" t="s">
        <v>295</v>
      </c>
    </row>
    <row r="39" spans="1:16" ht="12.75" customHeight="1" thickBot="1">
      <c r="A39" s="10" t="str">
        <f t="shared" si="0"/>
        <v> BBS 46 </v>
      </c>
      <c r="B39" s="16" t="str">
        <f t="shared" si="1"/>
        <v>I</v>
      </c>
      <c r="C39" s="10">
        <f t="shared" si="2"/>
        <v>44211.245999999999</v>
      </c>
      <c r="D39" s="13" t="str">
        <f t="shared" si="3"/>
        <v>vis</v>
      </c>
      <c r="E39" s="45">
        <f>VLOOKUP(C39,Active!C$21:E$968,3,FALSE)</f>
        <v>-409.01056011950567</v>
      </c>
      <c r="F39" s="16" t="s">
        <v>106</v>
      </c>
      <c r="G39" s="13" t="str">
        <f t="shared" si="4"/>
        <v>44211.246</v>
      </c>
      <c r="H39" s="10">
        <f t="shared" si="5"/>
        <v>-7437</v>
      </c>
      <c r="I39" s="46" t="s">
        <v>301</v>
      </c>
      <c r="J39" s="47" t="s">
        <v>302</v>
      </c>
      <c r="K39" s="46">
        <v>-7437</v>
      </c>
      <c r="L39" s="46" t="s">
        <v>303</v>
      </c>
      <c r="M39" s="47" t="s">
        <v>125</v>
      </c>
      <c r="N39" s="47"/>
      <c r="O39" s="48" t="s">
        <v>203</v>
      </c>
      <c r="P39" s="48" t="s">
        <v>304</v>
      </c>
    </row>
    <row r="40" spans="1:16" ht="12.75" customHeight="1" thickBot="1">
      <c r="A40" s="10" t="str">
        <f t="shared" si="0"/>
        <v> BBS 50 </v>
      </c>
      <c r="B40" s="16" t="str">
        <f t="shared" si="1"/>
        <v>I</v>
      </c>
      <c r="C40" s="10">
        <f t="shared" si="2"/>
        <v>44487.404999999999</v>
      </c>
      <c r="D40" s="13" t="str">
        <f t="shared" si="3"/>
        <v>vis</v>
      </c>
      <c r="E40" s="45">
        <f>VLOOKUP(C40,Active!C$21:E$968,3,FALSE)</f>
        <v>-215.00371843109511</v>
      </c>
      <c r="F40" s="16" t="s">
        <v>106</v>
      </c>
      <c r="G40" s="13" t="str">
        <f t="shared" si="4"/>
        <v>44487.405</v>
      </c>
      <c r="H40" s="10">
        <f t="shared" si="5"/>
        <v>-7243</v>
      </c>
      <c r="I40" s="46" t="s">
        <v>305</v>
      </c>
      <c r="J40" s="47" t="s">
        <v>306</v>
      </c>
      <c r="K40" s="46">
        <v>-7243</v>
      </c>
      <c r="L40" s="46" t="s">
        <v>307</v>
      </c>
      <c r="M40" s="47" t="s">
        <v>125</v>
      </c>
      <c r="N40" s="47"/>
      <c r="O40" s="48" t="s">
        <v>216</v>
      </c>
      <c r="P40" s="48" t="s">
        <v>308</v>
      </c>
    </row>
    <row r="41" spans="1:16" ht="12.75" customHeight="1" thickBot="1">
      <c r="A41" s="10" t="str">
        <f t="shared" si="0"/>
        <v> BBS 50 </v>
      </c>
      <c r="B41" s="16" t="str">
        <f t="shared" si="1"/>
        <v>I</v>
      </c>
      <c r="C41" s="10">
        <f t="shared" si="2"/>
        <v>44497.375</v>
      </c>
      <c r="D41" s="13" t="str">
        <f t="shared" si="3"/>
        <v>vis</v>
      </c>
      <c r="E41" s="45">
        <f>VLOOKUP(C41,Active!C$21:E$968,3,FALSE)</f>
        <v>-207.99960771359656</v>
      </c>
      <c r="F41" s="16" t="s">
        <v>106</v>
      </c>
      <c r="G41" s="13" t="str">
        <f t="shared" si="4"/>
        <v>44497.375</v>
      </c>
      <c r="H41" s="10">
        <f t="shared" si="5"/>
        <v>-7236</v>
      </c>
      <c r="I41" s="46" t="s">
        <v>309</v>
      </c>
      <c r="J41" s="47" t="s">
        <v>310</v>
      </c>
      <c r="K41" s="46">
        <v>-7236</v>
      </c>
      <c r="L41" s="46" t="s">
        <v>283</v>
      </c>
      <c r="M41" s="47" t="s">
        <v>125</v>
      </c>
      <c r="N41" s="47"/>
      <c r="O41" s="48" t="s">
        <v>203</v>
      </c>
      <c r="P41" s="48" t="s">
        <v>308</v>
      </c>
    </row>
    <row r="42" spans="1:16" ht="12.75" customHeight="1" thickBot="1">
      <c r="A42" s="10" t="str">
        <f t="shared" si="0"/>
        <v> BBS 50 </v>
      </c>
      <c r="B42" s="16" t="str">
        <f t="shared" si="1"/>
        <v>I</v>
      </c>
      <c r="C42" s="10">
        <f t="shared" si="2"/>
        <v>44507.362999999998</v>
      </c>
      <c r="D42" s="13" t="str">
        <f t="shared" si="3"/>
        <v>vis</v>
      </c>
      <c r="E42" s="45">
        <f>VLOOKUP(C42,Active!C$21:E$968,3,FALSE)</f>
        <v>-200.98285166080316</v>
      </c>
      <c r="F42" s="16" t="s">
        <v>106</v>
      </c>
      <c r="G42" s="13" t="str">
        <f t="shared" si="4"/>
        <v>44507.363</v>
      </c>
      <c r="H42" s="10">
        <f t="shared" si="5"/>
        <v>-7229</v>
      </c>
      <c r="I42" s="46" t="s">
        <v>311</v>
      </c>
      <c r="J42" s="47" t="s">
        <v>312</v>
      </c>
      <c r="K42" s="46">
        <v>-7229</v>
      </c>
      <c r="L42" s="46" t="s">
        <v>313</v>
      </c>
      <c r="M42" s="47" t="s">
        <v>125</v>
      </c>
      <c r="N42" s="47"/>
      <c r="O42" s="48" t="s">
        <v>203</v>
      </c>
      <c r="P42" s="48" t="s">
        <v>308</v>
      </c>
    </row>
    <row r="43" spans="1:16" ht="12.75" customHeight="1" thickBot="1">
      <c r="A43" s="10" t="str">
        <f t="shared" ref="A43:A74" si="6">P43</f>
        <v> BBS 56 </v>
      </c>
      <c r="B43" s="16" t="str">
        <f t="shared" ref="B43:B74" si="7">IF(H43=INT(H43),"I","II")</f>
        <v>I</v>
      </c>
      <c r="C43" s="10">
        <f t="shared" ref="C43:C74" si="8">1*G43</f>
        <v>44793.457999999999</v>
      </c>
      <c r="D43" s="13" t="str">
        <f t="shared" ref="D43:D74" si="9">VLOOKUP(F43,I$1:J$5,2,FALSE)</f>
        <v>vis</v>
      </c>
      <c r="E43" s="45">
        <f>VLOOKUP(C43,Active!C$21:E$968,3,FALSE)</f>
        <v>4.2151117666547576E-3</v>
      </c>
      <c r="F43" s="16" t="s">
        <v>106</v>
      </c>
      <c r="G43" s="13" t="str">
        <f t="shared" ref="G43:G74" si="10">MID(I43,3,LEN(I43)-3)</f>
        <v>44793.458</v>
      </c>
      <c r="H43" s="10">
        <f t="shared" ref="H43:H74" si="11">1*K43</f>
        <v>-7028</v>
      </c>
      <c r="I43" s="46" t="s">
        <v>314</v>
      </c>
      <c r="J43" s="47" t="s">
        <v>315</v>
      </c>
      <c r="K43" s="46">
        <v>-7028</v>
      </c>
      <c r="L43" s="46" t="s">
        <v>268</v>
      </c>
      <c r="M43" s="47" t="s">
        <v>125</v>
      </c>
      <c r="N43" s="47"/>
      <c r="O43" s="48" t="s">
        <v>203</v>
      </c>
      <c r="P43" s="48" t="s">
        <v>316</v>
      </c>
    </row>
    <row r="44" spans="1:16" ht="12.75" customHeight="1" thickBot="1">
      <c r="A44" s="10" t="str">
        <f t="shared" si="6"/>
        <v> BBS 56 </v>
      </c>
      <c r="B44" s="16" t="str">
        <f t="shared" si="7"/>
        <v>I</v>
      </c>
      <c r="C44" s="10">
        <f t="shared" si="8"/>
        <v>44793.457999999999</v>
      </c>
      <c r="D44" s="13" t="str">
        <f t="shared" si="9"/>
        <v>vis</v>
      </c>
      <c r="E44" s="45">
        <f>VLOOKUP(C44,Active!C$21:E$968,3,FALSE)</f>
        <v>4.2151117666547576E-3</v>
      </c>
      <c r="F44" s="16" t="s">
        <v>106</v>
      </c>
      <c r="G44" s="13" t="str">
        <f t="shared" si="10"/>
        <v>44793.458</v>
      </c>
      <c r="H44" s="10">
        <f t="shared" si="11"/>
        <v>-7028</v>
      </c>
      <c r="I44" s="46" t="s">
        <v>314</v>
      </c>
      <c r="J44" s="47" t="s">
        <v>315</v>
      </c>
      <c r="K44" s="46">
        <v>-7028</v>
      </c>
      <c r="L44" s="46" t="s">
        <v>268</v>
      </c>
      <c r="M44" s="47" t="s">
        <v>125</v>
      </c>
      <c r="N44" s="47"/>
      <c r="O44" s="48" t="s">
        <v>216</v>
      </c>
      <c r="P44" s="48" t="s">
        <v>316</v>
      </c>
    </row>
    <row r="45" spans="1:16" ht="12.75" customHeight="1" thickBot="1">
      <c r="A45" s="10" t="str">
        <f t="shared" si="6"/>
        <v> BBS 57 </v>
      </c>
      <c r="B45" s="16" t="str">
        <f t="shared" si="7"/>
        <v>I</v>
      </c>
      <c r="C45" s="10">
        <f t="shared" si="8"/>
        <v>44907.322</v>
      </c>
      <c r="D45" s="13" t="str">
        <f t="shared" si="9"/>
        <v>vis</v>
      </c>
      <c r="E45" s="45">
        <f>VLOOKUP(C45,Active!C$21:E$968,3,FALSE)</f>
        <v>79.995796128534082</v>
      </c>
      <c r="F45" s="16" t="s">
        <v>106</v>
      </c>
      <c r="G45" s="13" t="str">
        <f t="shared" si="10"/>
        <v>44907.322</v>
      </c>
      <c r="H45" s="10">
        <f t="shared" si="11"/>
        <v>-6948</v>
      </c>
      <c r="I45" s="46" t="s">
        <v>317</v>
      </c>
      <c r="J45" s="47" t="s">
        <v>318</v>
      </c>
      <c r="K45" s="46">
        <v>-6948</v>
      </c>
      <c r="L45" s="46" t="s">
        <v>319</v>
      </c>
      <c r="M45" s="47" t="s">
        <v>125</v>
      </c>
      <c r="N45" s="47"/>
      <c r="O45" s="48" t="s">
        <v>320</v>
      </c>
      <c r="P45" s="48" t="s">
        <v>321</v>
      </c>
    </row>
    <row r="46" spans="1:16" ht="12.75" customHeight="1" thickBot="1">
      <c r="A46" s="10" t="str">
        <f t="shared" si="6"/>
        <v> BBS 58 </v>
      </c>
      <c r="B46" s="16" t="str">
        <f t="shared" si="7"/>
        <v>I</v>
      </c>
      <c r="C46" s="10">
        <f t="shared" si="8"/>
        <v>44927.252</v>
      </c>
      <c r="D46" s="13" t="str">
        <f t="shared" si="9"/>
        <v>vis</v>
      </c>
      <c r="E46" s="45">
        <f>VLOOKUP(C46,Active!C$21:E$968,3,FALSE)</f>
        <v>93.99699237725342</v>
      </c>
      <c r="F46" s="16" t="s">
        <v>106</v>
      </c>
      <c r="G46" s="13" t="str">
        <f t="shared" si="10"/>
        <v>44927.252</v>
      </c>
      <c r="H46" s="10">
        <f t="shared" si="11"/>
        <v>-6934</v>
      </c>
      <c r="I46" s="46" t="s">
        <v>322</v>
      </c>
      <c r="J46" s="47" t="s">
        <v>323</v>
      </c>
      <c r="K46" s="46">
        <v>-6934</v>
      </c>
      <c r="L46" s="46" t="s">
        <v>324</v>
      </c>
      <c r="M46" s="47" t="s">
        <v>125</v>
      </c>
      <c r="N46" s="47"/>
      <c r="O46" s="48" t="s">
        <v>320</v>
      </c>
      <c r="P46" s="48" t="s">
        <v>325</v>
      </c>
    </row>
    <row r="47" spans="1:16" ht="12.75" customHeight="1" thickBot="1">
      <c r="A47" s="10" t="str">
        <f t="shared" si="6"/>
        <v> BBS 60 </v>
      </c>
      <c r="B47" s="16" t="str">
        <f t="shared" si="7"/>
        <v>I</v>
      </c>
      <c r="C47" s="10">
        <f t="shared" si="8"/>
        <v>45116.574000000001</v>
      </c>
      <c r="D47" s="13" t="str">
        <f t="shared" si="9"/>
        <v>vis</v>
      </c>
      <c r="E47" s="45">
        <f>VLOOKUP(C47,Active!C$21:E$968,3,FALSE)</f>
        <v>226.99922399792604</v>
      </c>
      <c r="F47" s="16" t="s">
        <v>106</v>
      </c>
      <c r="G47" s="13" t="str">
        <f t="shared" si="10"/>
        <v>45116.574</v>
      </c>
      <c r="H47" s="10">
        <f t="shared" si="11"/>
        <v>-6801</v>
      </c>
      <c r="I47" s="46" t="s">
        <v>326</v>
      </c>
      <c r="J47" s="47" t="s">
        <v>327</v>
      </c>
      <c r="K47" s="46">
        <v>-6801</v>
      </c>
      <c r="L47" s="46" t="s">
        <v>328</v>
      </c>
      <c r="M47" s="47" t="s">
        <v>125</v>
      </c>
      <c r="N47" s="47"/>
      <c r="O47" s="48" t="s">
        <v>203</v>
      </c>
      <c r="P47" s="48" t="s">
        <v>329</v>
      </c>
    </row>
    <row r="48" spans="1:16" ht="12.75" customHeight="1" thickBot="1">
      <c r="A48" s="10" t="str">
        <f t="shared" si="6"/>
        <v> BBS 62 </v>
      </c>
      <c r="B48" s="16" t="str">
        <f t="shared" si="7"/>
        <v>I</v>
      </c>
      <c r="C48" s="10">
        <f t="shared" si="8"/>
        <v>45193.430999999997</v>
      </c>
      <c r="D48" s="13" t="str">
        <f t="shared" si="9"/>
        <v>vis</v>
      </c>
      <c r="E48" s="45">
        <f>VLOOKUP(C48,Active!C$21:E$968,3,FALSE)</f>
        <v>280.99269816188769</v>
      </c>
      <c r="F48" s="16" t="str">
        <f>LEFT(M48,1)</f>
        <v>V</v>
      </c>
      <c r="G48" s="13" t="str">
        <f t="shared" si="10"/>
        <v>45193.431</v>
      </c>
      <c r="H48" s="10">
        <f t="shared" si="11"/>
        <v>-6747</v>
      </c>
      <c r="I48" s="46" t="s">
        <v>330</v>
      </c>
      <c r="J48" s="47" t="s">
        <v>331</v>
      </c>
      <c r="K48" s="46">
        <v>-6747</v>
      </c>
      <c r="L48" s="46" t="s">
        <v>332</v>
      </c>
      <c r="M48" s="47" t="s">
        <v>125</v>
      </c>
      <c r="N48" s="47"/>
      <c r="O48" s="48" t="s">
        <v>203</v>
      </c>
      <c r="P48" s="48" t="s">
        <v>333</v>
      </c>
    </row>
    <row r="49" spans="1:16" ht="12.75" customHeight="1" thickBot="1">
      <c r="A49" s="10" t="str">
        <f t="shared" si="6"/>
        <v> BBS 62 </v>
      </c>
      <c r="B49" s="16" t="str">
        <f t="shared" si="7"/>
        <v>I</v>
      </c>
      <c r="C49" s="10">
        <f t="shared" si="8"/>
        <v>45193.440000000002</v>
      </c>
      <c r="D49" s="13" t="str">
        <f t="shared" si="9"/>
        <v>vis</v>
      </c>
      <c r="E49" s="45">
        <f>VLOOKUP(C49,Active!C$21:E$968,3,FALSE)</f>
        <v>280.9990208295402</v>
      </c>
      <c r="F49" s="16" t="str">
        <f>LEFT(M49,1)</f>
        <v>V</v>
      </c>
      <c r="G49" s="13" t="str">
        <f t="shared" si="10"/>
        <v>45193.440</v>
      </c>
      <c r="H49" s="10">
        <f t="shared" si="11"/>
        <v>-6747</v>
      </c>
      <c r="I49" s="46" t="s">
        <v>334</v>
      </c>
      <c r="J49" s="47" t="s">
        <v>335</v>
      </c>
      <c r="K49" s="46">
        <v>-6747</v>
      </c>
      <c r="L49" s="46" t="s">
        <v>336</v>
      </c>
      <c r="M49" s="47" t="s">
        <v>125</v>
      </c>
      <c r="N49" s="47"/>
      <c r="O49" s="48" t="s">
        <v>337</v>
      </c>
      <c r="P49" s="48" t="s">
        <v>333</v>
      </c>
    </row>
    <row r="50" spans="1:16" ht="12.75" customHeight="1" thickBot="1">
      <c r="A50" s="10" t="str">
        <f t="shared" si="6"/>
        <v> BBS 62 </v>
      </c>
      <c r="B50" s="16" t="str">
        <f t="shared" si="7"/>
        <v>I</v>
      </c>
      <c r="C50" s="10">
        <f t="shared" si="8"/>
        <v>45203.398999999998</v>
      </c>
      <c r="D50" s="13" t="str">
        <f t="shared" si="9"/>
        <v>vis</v>
      </c>
      <c r="E50" s="45">
        <f>VLOOKUP(C50,Active!C$21:E$968,3,FALSE)</f>
        <v>287.99540384213066</v>
      </c>
      <c r="F50" s="16" t="str">
        <f>LEFT(M50,1)</f>
        <v>V</v>
      </c>
      <c r="G50" s="13" t="str">
        <f t="shared" si="10"/>
        <v>45203.399</v>
      </c>
      <c r="H50" s="10">
        <f t="shared" si="11"/>
        <v>-6740</v>
      </c>
      <c r="I50" s="46" t="s">
        <v>338</v>
      </c>
      <c r="J50" s="47" t="s">
        <v>339</v>
      </c>
      <c r="K50" s="46">
        <v>-6740</v>
      </c>
      <c r="L50" s="46" t="s">
        <v>303</v>
      </c>
      <c r="M50" s="47" t="s">
        <v>125</v>
      </c>
      <c r="N50" s="47"/>
      <c r="O50" s="48" t="s">
        <v>337</v>
      </c>
      <c r="P50" s="48" t="s">
        <v>333</v>
      </c>
    </row>
    <row r="51" spans="1:16" ht="12.75" customHeight="1" thickBot="1">
      <c r="A51" s="10" t="str">
        <f t="shared" si="6"/>
        <v> BBS 62 </v>
      </c>
      <c r="B51" s="16" t="str">
        <f t="shared" si="7"/>
        <v>I</v>
      </c>
      <c r="C51" s="10">
        <f t="shared" si="8"/>
        <v>45203.404000000002</v>
      </c>
      <c r="D51" s="13" t="str">
        <f t="shared" si="9"/>
        <v>vis</v>
      </c>
      <c r="E51" s="45">
        <f>VLOOKUP(C51,Active!C$21:E$968,3,FALSE)</f>
        <v>287.99891643527212</v>
      </c>
      <c r="F51" s="16" t="str">
        <f>LEFT(M51,1)</f>
        <v>V</v>
      </c>
      <c r="G51" s="13" t="str">
        <f t="shared" si="10"/>
        <v>45203.404</v>
      </c>
      <c r="H51" s="10">
        <f t="shared" si="11"/>
        <v>-6740</v>
      </c>
      <c r="I51" s="46" t="s">
        <v>340</v>
      </c>
      <c r="J51" s="47" t="s">
        <v>341</v>
      </c>
      <c r="K51" s="46">
        <v>-6740</v>
      </c>
      <c r="L51" s="46" t="s">
        <v>336</v>
      </c>
      <c r="M51" s="47" t="s">
        <v>125</v>
      </c>
      <c r="N51" s="47"/>
      <c r="O51" s="48" t="s">
        <v>216</v>
      </c>
      <c r="P51" s="48" t="s">
        <v>333</v>
      </c>
    </row>
    <row r="52" spans="1:16" ht="12.75" customHeight="1" thickBot="1">
      <c r="A52" s="10" t="str">
        <f t="shared" si="6"/>
        <v> BBS 62 </v>
      </c>
      <c r="B52" s="16" t="str">
        <f t="shared" si="7"/>
        <v>I</v>
      </c>
      <c r="C52" s="10">
        <f t="shared" si="8"/>
        <v>45223.324999999997</v>
      </c>
      <c r="D52" s="13" t="str">
        <f t="shared" si="9"/>
        <v>vis</v>
      </c>
      <c r="E52" s="45">
        <f>VLOOKUP(C52,Active!C$21:E$968,3,FALSE)</f>
        <v>301.99379001633889</v>
      </c>
      <c r="F52" s="16" t="str">
        <f>LEFT(M52,1)</f>
        <v>V</v>
      </c>
      <c r="G52" s="13" t="str">
        <f t="shared" si="10"/>
        <v>45223.325</v>
      </c>
      <c r="H52" s="10">
        <f t="shared" si="11"/>
        <v>-6726</v>
      </c>
      <c r="I52" s="46" t="s">
        <v>342</v>
      </c>
      <c r="J52" s="47" t="s">
        <v>343</v>
      </c>
      <c r="K52" s="46">
        <v>-6726</v>
      </c>
      <c r="L52" s="46" t="s">
        <v>344</v>
      </c>
      <c r="M52" s="47" t="s">
        <v>125</v>
      </c>
      <c r="N52" s="47"/>
      <c r="O52" s="48" t="s">
        <v>203</v>
      </c>
      <c r="P52" s="48" t="s">
        <v>333</v>
      </c>
    </row>
    <row r="53" spans="1:16" ht="12.75" customHeight="1" thickBot="1">
      <c r="A53" s="10" t="str">
        <f t="shared" si="6"/>
        <v> BBS 67 </v>
      </c>
      <c r="B53" s="16" t="str">
        <f t="shared" si="7"/>
        <v>I</v>
      </c>
      <c r="C53" s="10">
        <f t="shared" si="8"/>
        <v>45526.527999999998</v>
      </c>
      <c r="D53" s="13" t="str">
        <f t="shared" si="9"/>
        <v>vis</v>
      </c>
      <c r="E53" s="45">
        <f>VLOOKUP(C53,Active!C$21:E$968,3,FALSE)</f>
        <v>514.99954547044854</v>
      </c>
      <c r="F53" s="16" t="s">
        <v>106</v>
      </c>
      <c r="G53" s="13" t="str">
        <f t="shared" si="10"/>
        <v>45526.528</v>
      </c>
      <c r="H53" s="10">
        <f t="shared" si="11"/>
        <v>-6513</v>
      </c>
      <c r="I53" s="46" t="s">
        <v>348</v>
      </c>
      <c r="J53" s="47" t="s">
        <v>349</v>
      </c>
      <c r="K53" s="46">
        <v>-6513</v>
      </c>
      <c r="L53" s="46" t="s">
        <v>319</v>
      </c>
      <c r="M53" s="47" t="s">
        <v>125</v>
      </c>
      <c r="N53" s="47"/>
      <c r="O53" s="48" t="s">
        <v>337</v>
      </c>
      <c r="P53" s="48" t="s">
        <v>350</v>
      </c>
    </row>
    <row r="54" spans="1:16" ht="12.75" customHeight="1" thickBot="1">
      <c r="A54" s="10" t="str">
        <f t="shared" si="6"/>
        <v> BBS 69 </v>
      </c>
      <c r="B54" s="16" t="str">
        <f t="shared" si="7"/>
        <v>I</v>
      </c>
      <c r="C54" s="10">
        <f t="shared" si="8"/>
        <v>45613.345999999998</v>
      </c>
      <c r="D54" s="13" t="str">
        <f t="shared" si="9"/>
        <v>vis</v>
      </c>
      <c r="E54" s="45">
        <f>VLOOKUP(C54,Active!C$21:E$968,3,FALSE)</f>
        <v>575.99080768426131</v>
      </c>
      <c r="F54" s="16" t="s">
        <v>106</v>
      </c>
      <c r="G54" s="13" t="str">
        <f t="shared" si="10"/>
        <v>45613.346</v>
      </c>
      <c r="H54" s="10">
        <f t="shared" si="11"/>
        <v>-6452</v>
      </c>
      <c r="I54" s="46" t="s">
        <v>351</v>
      </c>
      <c r="J54" s="47" t="s">
        <v>352</v>
      </c>
      <c r="K54" s="46">
        <v>-6452</v>
      </c>
      <c r="L54" s="46" t="s">
        <v>353</v>
      </c>
      <c r="M54" s="47" t="s">
        <v>125</v>
      </c>
      <c r="N54" s="47"/>
      <c r="O54" s="48" t="s">
        <v>320</v>
      </c>
      <c r="P54" s="48" t="s">
        <v>354</v>
      </c>
    </row>
    <row r="55" spans="1:16" ht="12.75" customHeight="1" thickBot="1">
      <c r="A55" s="10" t="str">
        <f t="shared" si="6"/>
        <v> BBS 69 </v>
      </c>
      <c r="B55" s="16" t="str">
        <f t="shared" si="7"/>
        <v>I</v>
      </c>
      <c r="C55" s="10">
        <f t="shared" si="8"/>
        <v>45613.364000000001</v>
      </c>
      <c r="D55" s="13" t="str">
        <f t="shared" si="9"/>
        <v>vis</v>
      </c>
      <c r="E55" s="45">
        <f>VLOOKUP(C55,Active!C$21:E$968,3,FALSE)</f>
        <v>576.00345301956133</v>
      </c>
      <c r="F55" s="16" t="s">
        <v>106</v>
      </c>
      <c r="G55" s="13" t="str">
        <f t="shared" si="10"/>
        <v>45613.364</v>
      </c>
      <c r="H55" s="10">
        <f t="shared" si="11"/>
        <v>-6452</v>
      </c>
      <c r="I55" s="46" t="s">
        <v>355</v>
      </c>
      <c r="J55" s="47" t="s">
        <v>356</v>
      </c>
      <c r="K55" s="46">
        <v>-6452</v>
      </c>
      <c r="L55" s="46" t="s">
        <v>307</v>
      </c>
      <c r="M55" s="47" t="s">
        <v>125</v>
      </c>
      <c r="N55" s="47"/>
      <c r="O55" s="48" t="s">
        <v>216</v>
      </c>
      <c r="P55" s="48" t="s">
        <v>354</v>
      </c>
    </row>
    <row r="56" spans="1:16" ht="12.75" customHeight="1" thickBot="1">
      <c r="A56" s="10" t="str">
        <f t="shared" si="6"/>
        <v> BBS 73 </v>
      </c>
      <c r="B56" s="16" t="str">
        <f t="shared" si="7"/>
        <v>I</v>
      </c>
      <c r="C56" s="10">
        <f t="shared" si="8"/>
        <v>45902.326999999997</v>
      </c>
      <c r="D56" s="13" t="str">
        <f t="shared" si="9"/>
        <v>vis</v>
      </c>
      <c r="E56" s="45">
        <f>VLOOKUP(C56,Active!C$21:E$968,3,FALSE)</f>
        <v>779.00534321617806</v>
      </c>
      <c r="F56" s="16" t="s">
        <v>106</v>
      </c>
      <c r="G56" s="13" t="str">
        <f t="shared" si="10"/>
        <v>45902.327</v>
      </c>
      <c r="H56" s="10">
        <f t="shared" si="11"/>
        <v>-6249</v>
      </c>
      <c r="I56" s="46" t="s">
        <v>360</v>
      </c>
      <c r="J56" s="47" t="s">
        <v>361</v>
      </c>
      <c r="K56" s="46">
        <v>-6249</v>
      </c>
      <c r="L56" s="46" t="s">
        <v>362</v>
      </c>
      <c r="M56" s="47" t="s">
        <v>125</v>
      </c>
      <c r="N56" s="47"/>
      <c r="O56" s="48" t="s">
        <v>203</v>
      </c>
      <c r="P56" s="48" t="s">
        <v>363</v>
      </c>
    </row>
    <row r="57" spans="1:16" ht="12.75" customHeight="1" thickBot="1">
      <c r="A57" s="10" t="str">
        <f t="shared" si="6"/>
        <v> BBS 73 </v>
      </c>
      <c r="B57" s="16" t="str">
        <f t="shared" si="7"/>
        <v>I</v>
      </c>
      <c r="C57" s="10">
        <f t="shared" si="8"/>
        <v>45909.442000000003</v>
      </c>
      <c r="D57" s="13" t="str">
        <f t="shared" si="9"/>
        <v>vis</v>
      </c>
      <c r="E57" s="45">
        <f>VLOOKUP(C57,Active!C$21:E$968,3,FALSE)</f>
        <v>784.0037632517882</v>
      </c>
      <c r="F57" s="16" t="s">
        <v>106</v>
      </c>
      <c r="G57" s="13" t="str">
        <f t="shared" si="10"/>
        <v>45909.442</v>
      </c>
      <c r="H57" s="10">
        <f t="shared" si="11"/>
        <v>-6244</v>
      </c>
      <c r="I57" s="46" t="s">
        <v>364</v>
      </c>
      <c r="J57" s="47" t="s">
        <v>365</v>
      </c>
      <c r="K57" s="46">
        <v>-6244</v>
      </c>
      <c r="L57" s="46" t="s">
        <v>336</v>
      </c>
      <c r="M57" s="47" t="s">
        <v>125</v>
      </c>
      <c r="N57" s="47"/>
      <c r="O57" s="48" t="s">
        <v>203</v>
      </c>
      <c r="P57" s="48" t="s">
        <v>363</v>
      </c>
    </row>
    <row r="58" spans="1:16" ht="12.75" customHeight="1" thickBot="1">
      <c r="A58" s="10" t="str">
        <f t="shared" si="6"/>
        <v> BBS 74 </v>
      </c>
      <c r="B58" s="16" t="str">
        <f t="shared" si="7"/>
        <v>I</v>
      </c>
      <c r="C58" s="10">
        <f t="shared" si="8"/>
        <v>45946.425000000003</v>
      </c>
      <c r="D58" s="13" t="str">
        <f t="shared" si="9"/>
        <v>vis</v>
      </c>
      <c r="E58" s="45">
        <f>VLOOKUP(C58,Active!C$21:E$968,3,FALSE)</f>
        <v>809.98500965752737</v>
      </c>
      <c r="F58" s="16" t="s">
        <v>106</v>
      </c>
      <c r="G58" s="13" t="str">
        <f t="shared" si="10"/>
        <v>45946.425</v>
      </c>
      <c r="H58" s="10">
        <f t="shared" si="11"/>
        <v>-6218</v>
      </c>
      <c r="I58" s="46" t="s">
        <v>366</v>
      </c>
      <c r="J58" s="47" t="s">
        <v>367</v>
      </c>
      <c r="K58" s="46">
        <v>-6218</v>
      </c>
      <c r="L58" s="46" t="s">
        <v>108</v>
      </c>
      <c r="M58" s="47" t="s">
        <v>125</v>
      </c>
      <c r="N58" s="47"/>
      <c r="O58" s="48" t="s">
        <v>337</v>
      </c>
      <c r="P58" s="48" t="s">
        <v>368</v>
      </c>
    </row>
    <row r="59" spans="1:16" ht="12.75" customHeight="1" thickBot="1">
      <c r="A59" s="10" t="str">
        <f t="shared" si="6"/>
        <v> BBS 74 </v>
      </c>
      <c r="B59" s="16" t="str">
        <f t="shared" si="7"/>
        <v>I</v>
      </c>
      <c r="C59" s="10">
        <f t="shared" si="8"/>
        <v>45946.438000000002</v>
      </c>
      <c r="D59" s="13" t="str">
        <f t="shared" si="9"/>
        <v>vis</v>
      </c>
      <c r="E59" s="45">
        <f>VLOOKUP(C59,Active!C$21:E$968,3,FALSE)</f>
        <v>809.99414239968587</v>
      </c>
      <c r="F59" s="16" t="s">
        <v>106</v>
      </c>
      <c r="G59" s="13" t="str">
        <f t="shared" si="10"/>
        <v>45946.438</v>
      </c>
      <c r="H59" s="10">
        <f t="shared" si="11"/>
        <v>-6218</v>
      </c>
      <c r="I59" s="46" t="s">
        <v>369</v>
      </c>
      <c r="J59" s="47" t="s">
        <v>370</v>
      </c>
      <c r="K59" s="46">
        <v>-6218</v>
      </c>
      <c r="L59" s="46" t="s">
        <v>371</v>
      </c>
      <c r="M59" s="47" t="s">
        <v>125</v>
      </c>
      <c r="N59" s="47"/>
      <c r="O59" s="48" t="s">
        <v>216</v>
      </c>
      <c r="P59" s="48" t="s">
        <v>368</v>
      </c>
    </row>
    <row r="60" spans="1:16" ht="12.75" customHeight="1" thickBot="1">
      <c r="A60" s="10" t="str">
        <f t="shared" si="6"/>
        <v> BBS 78 </v>
      </c>
      <c r="B60" s="16" t="str">
        <f t="shared" si="7"/>
        <v>I</v>
      </c>
      <c r="C60" s="10">
        <f t="shared" si="8"/>
        <v>46299.455000000002</v>
      </c>
      <c r="D60" s="13" t="str">
        <f t="shared" si="9"/>
        <v>vis</v>
      </c>
      <c r="E60" s="45">
        <f>VLOOKUP(C60,Active!C$21:E$968,3,FALSE)</f>
        <v>1057.9951607706885</v>
      </c>
      <c r="F60" s="16" t="s">
        <v>106</v>
      </c>
      <c r="G60" s="13" t="str">
        <f t="shared" si="10"/>
        <v>46299.455</v>
      </c>
      <c r="H60" s="10">
        <f t="shared" si="11"/>
        <v>-5970</v>
      </c>
      <c r="I60" s="46" t="s">
        <v>372</v>
      </c>
      <c r="J60" s="47" t="s">
        <v>373</v>
      </c>
      <c r="K60" s="46">
        <v>-5970</v>
      </c>
      <c r="L60" s="46" t="s">
        <v>374</v>
      </c>
      <c r="M60" s="47" t="s">
        <v>125</v>
      </c>
      <c r="N60" s="47"/>
      <c r="O60" s="48" t="s">
        <v>216</v>
      </c>
      <c r="P60" s="48" t="s">
        <v>375</v>
      </c>
    </row>
    <row r="61" spans="1:16" ht="12.75" customHeight="1" thickBot="1">
      <c r="A61" s="10" t="str">
        <f t="shared" si="6"/>
        <v> BBS 78 </v>
      </c>
      <c r="B61" s="16" t="str">
        <f t="shared" si="7"/>
        <v>I</v>
      </c>
      <c r="C61" s="10">
        <f t="shared" si="8"/>
        <v>46319.356</v>
      </c>
      <c r="D61" s="13" t="str">
        <f t="shared" si="9"/>
        <v>vis</v>
      </c>
      <c r="E61" s="45">
        <f>VLOOKUP(C61,Active!C$21:E$968,3,FALSE)</f>
        <v>1071.9759839792048</v>
      </c>
      <c r="F61" s="16" t="s">
        <v>106</v>
      </c>
      <c r="G61" s="13" t="str">
        <f t="shared" si="10"/>
        <v>46319.356</v>
      </c>
      <c r="H61" s="10">
        <f t="shared" si="11"/>
        <v>-5956</v>
      </c>
      <c r="I61" s="46" t="s">
        <v>376</v>
      </c>
      <c r="J61" s="47" t="s">
        <v>377</v>
      </c>
      <c r="K61" s="46">
        <v>-5956</v>
      </c>
      <c r="L61" s="46" t="s">
        <v>378</v>
      </c>
      <c r="M61" s="47" t="s">
        <v>125</v>
      </c>
      <c r="N61" s="47"/>
      <c r="O61" s="48" t="s">
        <v>216</v>
      </c>
      <c r="P61" s="48" t="s">
        <v>375</v>
      </c>
    </row>
    <row r="62" spans="1:16" ht="12.75" customHeight="1" thickBot="1">
      <c r="A62" s="10" t="str">
        <f t="shared" si="6"/>
        <v> BBS 78 </v>
      </c>
      <c r="B62" s="16" t="str">
        <f t="shared" si="7"/>
        <v>I</v>
      </c>
      <c r="C62" s="10">
        <f t="shared" si="8"/>
        <v>46329.35</v>
      </c>
      <c r="D62" s="13" t="str">
        <f t="shared" si="9"/>
        <v>vis</v>
      </c>
      <c r="E62" s="45">
        <f>VLOOKUP(C62,Active!C$21:E$968,3,FALSE)</f>
        <v>1078.9969551437648</v>
      </c>
      <c r="F62" s="16" t="s">
        <v>106</v>
      </c>
      <c r="G62" s="13" t="str">
        <f t="shared" si="10"/>
        <v>46329.350</v>
      </c>
      <c r="H62" s="10">
        <f t="shared" si="11"/>
        <v>-5949</v>
      </c>
      <c r="I62" s="46" t="s">
        <v>379</v>
      </c>
      <c r="J62" s="47" t="s">
        <v>380</v>
      </c>
      <c r="K62" s="46">
        <v>-5949</v>
      </c>
      <c r="L62" s="46" t="s">
        <v>381</v>
      </c>
      <c r="M62" s="47" t="s">
        <v>125</v>
      </c>
      <c r="N62" s="47"/>
      <c r="O62" s="48" t="s">
        <v>216</v>
      </c>
      <c r="P62" s="48" t="s">
        <v>375</v>
      </c>
    </row>
    <row r="63" spans="1:16" ht="12.75" customHeight="1" thickBot="1">
      <c r="A63" s="10" t="str">
        <f t="shared" si="6"/>
        <v> BBS 82 </v>
      </c>
      <c r="B63" s="16" t="str">
        <f t="shared" si="7"/>
        <v>I</v>
      </c>
      <c r="C63" s="10">
        <f t="shared" si="8"/>
        <v>46702.300999999999</v>
      </c>
      <c r="D63" s="13" t="str">
        <f t="shared" si="9"/>
        <v>vis</v>
      </c>
      <c r="E63" s="45">
        <f>VLOOKUP(C63,Active!C$21:E$968,3,FALSE)</f>
        <v>1341.0019798379979</v>
      </c>
      <c r="F63" s="16" t="s">
        <v>106</v>
      </c>
      <c r="G63" s="13" t="str">
        <f t="shared" si="10"/>
        <v>46702.301</v>
      </c>
      <c r="H63" s="10">
        <f t="shared" si="11"/>
        <v>-5687</v>
      </c>
      <c r="I63" s="46" t="s">
        <v>382</v>
      </c>
      <c r="J63" s="47" t="s">
        <v>383</v>
      </c>
      <c r="K63" s="46">
        <v>-5687</v>
      </c>
      <c r="L63" s="46" t="s">
        <v>332</v>
      </c>
      <c r="M63" s="47" t="s">
        <v>125</v>
      </c>
      <c r="N63" s="47"/>
      <c r="O63" s="48" t="s">
        <v>384</v>
      </c>
      <c r="P63" s="48" t="s">
        <v>385</v>
      </c>
    </row>
    <row r="64" spans="1:16" ht="12.75" customHeight="1" thickBot="1">
      <c r="A64" s="10" t="str">
        <f t="shared" si="6"/>
        <v> BBS 89 </v>
      </c>
      <c r="B64" s="16" t="str">
        <f t="shared" si="7"/>
        <v>I</v>
      </c>
      <c r="C64" s="10">
        <f t="shared" si="8"/>
        <v>47368.483999999997</v>
      </c>
      <c r="D64" s="13" t="str">
        <f t="shared" si="9"/>
        <v>vis</v>
      </c>
      <c r="E64" s="45">
        <f>VLOOKUP(C64,Active!C$21:E$968,3,FALSE)</f>
        <v>1809.0079467502114</v>
      </c>
      <c r="F64" s="16" t="s">
        <v>106</v>
      </c>
      <c r="G64" s="13" t="str">
        <f t="shared" si="10"/>
        <v>47368.484</v>
      </c>
      <c r="H64" s="10">
        <f t="shared" si="11"/>
        <v>-5219</v>
      </c>
      <c r="I64" s="46" t="s">
        <v>386</v>
      </c>
      <c r="J64" s="47" t="s">
        <v>387</v>
      </c>
      <c r="K64" s="46">
        <v>-5219</v>
      </c>
      <c r="L64" s="46" t="s">
        <v>388</v>
      </c>
      <c r="M64" s="47" t="s">
        <v>125</v>
      </c>
      <c r="N64" s="47"/>
      <c r="O64" s="48" t="s">
        <v>337</v>
      </c>
      <c r="P64" s="48" t="s">
        <v>389</v>
      </c>
    </row>
    <row r="65" spans="1:16" ht="12.75" customHeight="1" thickBot="1">
      <c r="A65" s="10" t="str">
        <f t="shared" si="6"/>
        <v> BBS 89 </v>
      </c>
      <c r="B65" s="16" t="str">
        <f t="shared" si="7"/>
        <v>I</v>
      </c>
      <c r="C65" s="10">
        <f t="shared" si="8"/>
        <v>47388.396999999997</v>
      </c>
      <c r="D65" s="13" t="str">
        <f t="shared" si="9"/>
        <v>vis</v>
      </c>
      <c r="E65" s="45">
        <f>VLOOKUP(C65,Active!C$21:E$968,3,FALSE)</f>
        <v>1822.9972001822612</v>
      </c>
      <c r="F65" s="16" t="s">
        <v>106</v>
      </c>
      <c r="G65" s="13" t="str">
        <f t="shared" si="10"/>
        <v>47388.397</v>
      </c>
      <c r="H65" s="10">
        <f t="shared" si="11"/>
        <v>-5205</v>
      </c>
      <c r="I65" s="46" t="s">
        <v>390</v>
      </c>
      <c r="J65" s="47" t="s">
        <v>391</v>
      </c>
      <c r="K65" s="46">
        <v>-5205</v>
      </c>
      <c r="L65" s="46" t="s">
        <v>392</v>
      </c>
      <c r="M65" s="47" t="s">
        <v>125</v>
      </c>
      <c r="N65" s="47"/>
      <c r="O65" s="48" t="s">
        <v>393</v>
      </c>
      <c r="P65" s="48" t="s">
        <v>389</v>
      </c>
    </row>
    <row r="66" spans="1:16" ht="12.75" customHeight="1" thickBot="1">
      <c r="A66" s="10" t="str">
        <f t="shared" si="6"/>
        <v> BBS 96 </v>
      </c>
      <c r="B66" s="16" t="str">
        <f t="shared" si="7"/>
        <v>I</v>
      </c>
      <c r="C66" s="10">
        <f t="shared" si="8"/>
        <v>48094.436999999998</v>
      </c>
      <c r="D66" s="13" t="str">
        <f t="shared" si="9"/>
        <v>vis</v>
      </c>
      <c r="E66" s="45">
        <f>VLOOKUP(C66,Active!C$21:E$968,3,FALSE)</f>
        <v>2319.0034520360327</v>
      </c>
      <c r="F66" s="16" t="s">
        <v>106</v>
      </c>
      <c r="G66" s="13" t="str">
        <f t="shared" si="10"/>
        <v>48094.437</v>
      </c>
      <c r="H66" s="10">
        <f t="shared" si="11"/>
        <v>-4709</v>
      </c>
      <c r="I66" s="46" t="s">
        <v>399</v>
      </c>
      <c r="J66" s="47" t="s">
        <v>400</v>
      </c>
      <c r="K66" s="46">
        <v>-4709</v>
      </c>
      <c r="L66" s="46" t="s">
        <v>401</v>
      </c>
      <c r="M66" s="47" t="s">
        <v>125</v>
      </c>
      <c r="N66" s="47"/>
      <c r="O66" s="48" t="s">
        <v>337</v>
      </c>
      <c r="P66" s="48" t="s">
        <v>402</v>
      </c>
    </row>
    <row r="67" spans="1:16" ht="12.75" customHeight="1" thickBot="1">
      <c r="A67" s="10" t="str">
        <f t="shared" si="6"/>
        <v> BBS 98 </v>
      </c>
      <c r="B67" s="16" t="str">
        <f t="shared" si="7"/>
        <v>I</v>
      </c>
      <c r="C67" s="10">
        <f t="shared" si="8"/>
        <v>48484.468000000001</v>
      </c>
      <c r="D67" s="13" t="str">
        <f t="shared" si="9"/>
        <v>vis</v>
      </c>
      <c r="E67" s="45">
        <f>VLOOKUP(C67,Active!C$21:E$968,3,FALSE)</f>
        <v>2593.0074948902329</v>
      </c>
      <c r="F67" s="16" t="s">
        <v>106</v>
      </c>
      <c r="G67" s="13" t="str">
        <f t="shared" si="10"/>
        <v>48484.468</v>
      </c>
      <c r="H67" s="10">
        <f t="shared" si="11"/>
        <v>-4435</v>
      </c>
      <c r="I67" s="46" t="s">
        <v>403</v>
      </c>
      <c r="J67" s="47" t="s">
        <v>404</v>
      </c>
      <c r="K67" s="46">
        <v>-4435</v>
      </c>
      <c r="L67" s="46" t="s">
        <v>405</v>
      </c>
      <c r="M67" s="47" t="s">
        <v>125</v>
      </c>
      <c r="N67" s="47"/>
      <c r="O67" s="48" t="s">
        <v>216</v>
      </c>
      <c r="P67" s="48" t="s">
        <v>406</v>
      </c>
    </row>
    <row r="68" spans="1:16" ht="12.75" customHeight="1" thickBot="1">
      <c r="A68" s="10" t="str">
        <f t="shared" si="6"/>
        <v> BBS 105 </v>
      </c>
      <c r="B68" s="16" t="str">
        <f t="shared" si="7"/>
        <v>I</v>
      </c>
      <c r="C68" s="10">
        <f t="shared" si="8"/>
        <v>49220.406000000003</v>
      </c>
      <c r="D68" s="13" t="str">
        <f t="shared" si="9"/>
        <v>vis</v>
      </c>
      <c r="E68" s="45">
        <f>VLOOKUP(C68,Active!C$21:E$968,3,FALSE)</f>
        <v>3110.017648672967</v>
      </c>
      <c r="F68" s="16" t="s">
        <v>106</v>
      </c>
      <c r="G68" s="13" t="str">
        <f t="shared" si="10"/>
        <v>49220.406</v>
      </c>
      <c r="H68" s="10">
        <f t="shared" si="11"/>
        <v>-3918</v>
      </c>
      <c r="I68" s="46" t="s">
        <v>407</v>
      </c>
      <c r="J68" s="47" t="s">
        <v>408</v>
      </c>
      <c r="K68" s="46">
        <v>-3918</v>
      </c>
      <c r="L68" s="46" t="s">
        <v>332</v>
      </c>
      <c r="M68" s="47" t="s">
        <v>125</v>
      </c>
      <c r="N68" s="47"/>
      <c r="O68" s="48" t="s">
        <v>216</v>
      </c>
      <c r="P68" s="48" t="s">
        <v>409</v>
      </c>
    </row>
    <row r="69" spans="1:16" ht="12.75" customHeight="1" thickBot="1">
      <c r="A69" s="10" t="str">
        <f t="shared" si="6"/>
        <v> BBS 114 </v>
      </c>
      <c r="B69" s="16" t="str">
        <f t="shared" si="7"/>
        <v>I</v>
      </c>
      <c r="C69" s="10">
        <f t="shared" si="8"/>
        <v>50336.391000000003</v>
      </c>
      <c r="D69" s="13" t="str">
        <f t="shared" si="9"/>
        <v>vis</v>
      </c>
      <c r="E69" s="45">
        <f>VLOOKUP(C69,Active!C$21:E$968,3,FALSE)</f>
        <v>3894.017899331614</v>
      </c>
      <c r="F69" s="16" t="s">
        <v>106</v>
      </c>
      <c r="G69" s="13" t="str">
        <f t="shared" si="10"/>
        <v>50336.391</v>
      </c>
      <c r="H69" s="10">
        <f t="shared" si="11"/>
        <v>-3134</v>
      </c>
      <c r="I69" s="46" t="s">
        <v>410</v>
      </c>
      <c r="J69" s="47" t="s">
        <v>411</v>
      </c>
      <c r="K69" s="46">
        <v>-3134</v>
      </c>
      <c r="L69" s="46" t="s">
        <v>412</v>
      </c>
      <c r="M69" s="47" t="s">
        <v>125</v>
      </c>
      <c r="N69" s="47"/>
      <c r="O69" s="48" t="s">
        <v>337</v>
      </c>
      <c r="P69" s="48" t="s">
        <v>413</v>
      </c>
    </row>
    <row r="70" spans="1:16" ht="12.75" customHeight="1" thickBot="1">
      <c r="A70" s="10" t="str">
        <f t="shared" si="6"/>
        <v> BBS 116 </v>
      </c>
      <c r="B70" s="16" t="str">
        <f t="shared" si="7"/>
        <v>I</v>
      </c>
      <c r="C70" s="10">
        <f t="shared" si="8"/>
        <v>50699.377999999997</v>
      </c>
      <c r="D70" s="13" t="str">
        <f t="shared" si="9"/>
        <v>vis</v>
      </c>
      <c r="E70" s="45">
        <f>VLOOKUP(C70,Active!C$21:E$968,3,FALSE)</f>
        <v>4149.0230284201098</v>
      </c>
      <c r="F70" s="16" t="s">
        <v>106</v>
      </c>
      <c r="G70" s="13" t="str">
        <f t="shared" si="10"/>
        <v>50699.378</v>
      </c>
      <c r="H70" s="10">
        <f t="shared" si="11"/>
        <v>-2879</v>
      </c>
      <c r="I70" s="46" t="s">
        <v>414</v>
      </c>
      <c r="J70" s="47" t="s">
        <v>415</v>
      </c>
      <c r="K70" s="46">
        <v>-2879</v>
      </c>
      <c r="L70" s="46" t="s">
        <v>374</v>
      </c>
      <c r="M70" s="47" t="s">
        <v>125</v>
      </c>
      <c r="N70" s="47"/>
      <c r="O70" s="48" t="s">
        <v>337</v>
      </c>
      <c r="P70" s="48" t="s">
        <v>416</v>
      </c>
    </row>
    <row r="71" spans="1:16" ht="12.75" customHeight="1" thickBot="1">
      <c r="A71" s="10" t="str">
        <f t="shared" si="6"/>
        <v>IBVS 5364 </v>
      </c>
      <c r="B71" s="16" t="str">
        <f t="shared" si="7"/>
        <v>I</v>
      </c>
      <c r="C71" s="10">
        <f t="shared" si="8"/>
        <v>52521.405599999998</v>
      </c>
      <c r="D71" s="13" t="str">
        <f t="shared" si="9"/>
        <v>vis</v>
      </c>
      <c r="E71" s="45">
        <f>VLOOKUP(C71,Active!C$21:E$968,3,FALSE)</f>
        <v>5429.0313574809597</v>
      </c>
      <c r="F71" s="16" t="s">
        <v>106</v>
      </c>
      <c r="G71" s="13" t="str">
        <f t="shared" si="10"/>
        <v>52521.4056</v>
      </c>
      <c r="H71" s="10">
        <f t="shared" si="11"/>
        <v>-1599</v>
      </c>
      <c r="I71" s="46" t="s">
        <v>443</v>
      </c>
      <c r="J71" s="47" t="s">
        <v>444</v>
      </c>
      <c r="K71" s="46">
        <v>-1599</v>
      </c>
      <c r="L71" s="46" t="s">
        <v>438</v>
      </c>
      <c r="M71" s="47" t="s">
        <v>445</v>
      </c>
      <c r="N71" s="47" t="s">
        <v>446</v>
      </c>
      <c r="O71" s="48" t="s">
        <v>447</v>
      </c>
      <c r="P71" s="49" t="s">
        <v>448</v>
      </c>
    </row>
    <row r="72" spans="1:16" ht="12.75" customHeight="1" thickBot="1">
      <c r="A72" s="10" t="str">
        <f t="shared" si="6"/>
        <v>IBVS 5897 </v>
      </c>
      <c r="B72" s="16" t="str">
        <f t="shared" si="7"/>
        <v>I</v>
      </c>
      <c r="C72" s="10">
        <f t="shared" si="8"/>
        <v>54296.461199999998</v>
      </c>
      <c r="D72" s="13" t="str">
        <f t="shared" si="9"/>
        <v>vis</v>
      </c>
      <c r="E72" s="45">
        <f>VLOOKUP(C72,Active!C$21:E$968,3,FALSE)</f>
        <v>6676.0409815646472</v>
      </c>
      <c r="F72" s="16" t="s">
        <v>106</v>
      </c>
      <c r="G72" s="13" t="str">
        <f t="shared" si="10"/>
        <v>54296.4612</v>
      </c>
      <c r="H72" s="10">
        <f t="shared" si="11"/>
        <v>-352</v>
      </c>
      <c r="I72" s="46" t="s">
        <v>468</v>
      </c>
      <c r="J72" s="47" t="s">
        <v>469</v>
      </c>
      <c r="K72" s="46">
        <v>-352</v>
      </c>
      <c r="L72" s="46" t="s">
        <v>470</v>
      </c>
      <c r="M72" s="47" t="s">
        <v>431</v>
      </c>
      <c r="N72" s="47" t="s">
        <v>471</v>
      </c>
      <c r="O72" s="48" t="s">
        <v>472</v>
      </c>
      <c r="P72" s="49" t="s">
        <v>473</v>
      </c>
    </row>
    <row r="73" spans="1:16" ht="12.75" customHeight="1" thickBot="1">
      <c r="A73" s="10" t="str">
        <f t="shared" si="6"/>
        <v>IBVS 5897 </v>
      </c>
      <c r="B73" s="16" t="str">
        <f t="shared" si="7"/>
        <v>I</v>
      </c>
      <c r="C73" s="10">
        <f t="shared" si="8"/>
        <v>54363.364800000003</v>
      </c>
      <c r="D73" s="13" t="str">
        <f t="shared" si="9"/>
        <v>vis</v>
      </c>
      <c r="E73" s="45">
        <f>VLOOKUP(C73,Active!C$21:E$968,3,FALSE)</f>
        <v>6723.0420068203357</v>
      </c>
      <c r="F73" s="16" t="s">
        <v>106</v>
      </c>
      <c r="G73" s="13" t="str">
        <f t="shared" si="10"/>
        <v>54363.3648</v>
      </c>
      <c r="H73" s="10">
        <f t="shared" si="11"/>
        <v>-305</v>
      </c>
      <c r="I73" s="46" t="s">
        <v>477</v>
      </c>
      <c r="J73" s="47" t="s">
        <v>478</v>
      </c>
      <c r="K73" s="46">
        <v>-305</v>
      </c>
      <c r="L73" s="46" t="s">
        <v>479</v>
      </c>
      <c r="M73" s="47" t="s">
        <v>431</v>
      </c>
      <c r="N73" s="47" t="s">
        <v>471</v>
      </c>
      <c r="O73" s="48" t="s">
        <v>472</v>
      </c>
      <c r="P73" s="49" t="s">
        <v>473</v>
      </c>
    </row>
    <row r="74" spans="1:16" ht="12.75" customHeight="1" thickBot="1">
      <c r="A74" s="10" t="str">
        <f t="shared" si="6"/>
        <v>IBVS 5897 </v>
      </c>
      <c r="B74" s="16" t="str">
        <f t="shared" si="7"/>
        <v>I</v>
      </c>
      <c r="C74" s="10">
        <f t="shared" si="8"/>
        <v>54373.328200000004</v>
      </c>
      <c r="D74" s="13" t="str">
        <f t="shared" si="9"/>
        <v>vis</v>
      </c>
      <c r="E74" s="45">
        <f>VLOOKUP(C74,Active!C$21:E$968,3,FALSE)</f>
        <v>6730.0414809148915</v>
      </c>
      <c r="F74" s="16" t="s">
        <v>106</v>
      </c>
      <c r="G74" s="13" t="str">
        <f t="shared" si="10"/>
        <v>54373.3282</v>
      </c>
      <c r="H74" s="10">
        <f t="shared" si="11"/>
        <v>-298</v>
      </c>
      <c r="I74" s="46" t="s">
        <v>480</v>
      </c>
      <c r="J74" s="47" t="s">
        <v>481</v>
      </c>
      <c r="K74" s="46">
        <v>-298</v>
      </c>
      <c r="L74" s="46" t="s">
        <v>470</v>
      </c>
      <c r="M74" s="47" t="s">
        <v>431</v>
      </c>
      <c r="N74" s="47" t="s">
        <v>471</v>
      </c>
      <c r="O74" s="48" t="s">
        <v>472</v>
      </c>
      <c r="P74" s="49" t="s">
        <v>473</v>
      </c>
    </row>
    <row r="75" spans="1:16" ht="12.75" customHeight="1" thickBot="1">
      <c r="A75" s="10" t="str">
        <f t="shared" ref="A75:A106" si="12">P75</f>
        <v>JAAVSO 36(2);171 </v>
      </c>
      <c r="B75" s="16" t="str">
        <f t="shared" ref="B75:B106" si="13">IF(H75=INT(H75),"I","II")</f>
        <v>I</v>
      </c>
      <c r="C75" s="10">
        <f t="shared" ref="C75:C106" si="14">1*G75</f>
        <v>54384.716800000002</v>
      </c>
      <c r="D75" s="13" t="str">
        <f t="shared" ref="D75:D106" si="15">VLOOKUP(F75,I$1:J$5,2,FALSE)</f>
        <v>vis</v>
      </c>
      <c r="E75" s="45">
        <f>VLOOKUP(C75,Active!C$21:E$968,3,FALSE)</f>
        <v>6738.0421845575474</v>
      </c>
      <c r="F75" s="16" t="s">
        <v>106</v>
      </c>
      <c r="G75" s="13" t="str">
        <f t="shared" ref="G75:G106" si="16">MID(I75,3,LEN(I75)-3)</f>
        <v>54384.7168</v>
      </c>
      <c r="H75" s="10">
        <f t="shared" ref="H75:H106" si="17">1*K75</f>
        <v>-290</v>
      </c>
      <c r="I75" s="46" t="s">
        <v>482</v>
      </c>
      <c r="J75" s="47" t="s">
        <v>483</v>
      </c>
      <c r="K75" s="46">
        <v>-290</v>
      </c>
      <c r="L75" s="46" t="s">
        <v>458</v>
      </c>
      <c r="M75" s="47" t="s">
        <v>431</v>
      </c>
      <c r="N75" s="47" t="s">
        <v>432</v>
      </c>
      <c r="O75" s="48" t="s">
        <v>484</v>
      </c>
      <c r="P75" s="49" t="s">
        <v>485</v>
      </c>
    </row>
    <row r="76" spans="1:16" ht="12.75" customHeight="1" thickBot="1">
      <c r="A76" s="10" t="str">
        <f t="shared" si="12"/>
        <v>JAAVSO 36(2);186 </v>
      </c>
      <c r="B76" s="16" t="str">
        <f t="shared" si="13"/>
        <v>I</v>
      </c>
      <c r="C76" s="10">
        <f t="shared" si="14"/>
        <v>54680.797299999998</v>
      </c>
      <c r="D76" s="13" t="str">
        <f t="shared" si="15"/>
        <v>vis</v>
      </c>
      <c r="E76" s="45">
        <f>VLOOKUP(C76,Active!C$21:E$968,3,FALSE)</f>
        <v>6946.0442510863404</v>
      </c>
      <c r="F76" s="16" t="s">
        <v>106</v>
      </c>
      <c r="G76" s="13" t="str">
        <f t="shared" si="16"/>
        <v>54680.7973</v>
      </c>
      <c r="H76" s="10">
        <f t="shared" si="17"/>
        <v>-82</v>
      </c>
      <c r="I76" s="46" t="s">
        <v>486</v>
      </c>
      <c r="J76" s="47" t="s">
        <v>487</v>
      </c>
      <c r="K76" s="46">
        <v>-82</v>
      </c>
      <c r="L76" s="46" t="s">
        <v>488</v>
      </c>
      <c r="M76" s="47" t="s">
        <v>431</v>
      </c>
      <c r="N76" s="47" t="s">
        <v>489</v>
      </c>
      <c r="O76" s="48" t="s">
        <v>264</v>
      </c>
      <c r="P76" s="49" t="s">
        <v>490</v>
      </c>
    </row>
    <row r="77" spans="1:16" ht="12.75" customHeight="1" thickBot="1">
      <c r="A77" s="10" t="str">
        <f t="shared" si="12"/>
        <v>IBVS 5897 </v>
      </c>
      <c r="B77" s="16" t="str">
        <f t="shared" si="13"/>
        <v>I</v>
      </c>
      <c r="C77" s="10">
        <f t="shared" si="14"/>
        <v>54716.380400000002</v>
      </c>
      <c r="D77" s="13" t="str">
        <f t="shared" si="15"/>
        <v>vis</v>
      </c>
      <c r="E77" s="45">
        <f>VLOOKUP(C77,Active!C$21:E$968,3,FALSE)</f>
        <v>6971.0420416652587</v>
      </c>
      <c r="F77" s="16" t="s">
        <v>106</v>
      </c>
      <c r="G77" s="13" t="str">
        <f t="shared" si="16"/>
        <v>54716.3804</v>
      </c>
      <c r="H77" s="10">
        <f t="shared" si="17"/>
        <v>-57</v>
      </c>
      <c r="I77" s="46" t="s">
        <v>491</v>
      </c>
      <c r="J77" s="47" t="s">
        <v>492</v>
      </c>
      <c r="K77" s="46">
        <v>-57</v>
      </c>
      <c r="L77" s="46" t="s">
        <v>493</v>
      </c>
      <c r="M77" s="47" t="s">
        <v>431</v>
      </c>
      <c r="N77" s="47" t="s">
        <v>494</v>
      </c>
      <c r="O77" s="48" t="s">
        <v>472</v>
      </c>
      <c r="P77" s="49" t="s">
        <v>473</v>
      </c>
    </row>
    <row r="78" spans="1:16" ht="12.75" customHeight="1" thickBot="1">
      <c r="A78" s="10" t="str">
        <f t="shared" si="12"/>
        <v> JAAVSO 38;85 </v>
      </c>
      <c r="B78" s="16" t="str">
        <f t="shared" si="13"/>
        <v>I</v>
      </c>
      <c r="C78" s="10">
        <f t="shared" si="14"/>
        <v>55043.782500000001</v>
      </c>
      <c r="D78" s="13" t="str">
        <f t="shared" si="15"/>
        <v>vis</v>
      </c>
      <c r="E78" s="45">
        <f>VLOOKUP(C78,Active!C$21:E$968,3,FALSE)</f>
        <v>7201.0481156413125</v>
      </c>
      <c r="F78" s="16" t="s">
        <v>106</v>
      </c>
      <c r="G78" s="13" t="str">
        <f t="shared" si="16"/>
        <v>55043.7825</v>
      </c>
      <c r="H78" s="10">
        <f t="shared" si="17"/>
        <v>173</v>
      </c>
      <c r="I78" s="46" t="s">
        <v>495</v>
      </c>
      <c r="J78" s="47" t="s">
        <v>496</v>
      </c>
      <c r="K78" s="46">
        <v>173</v>
      </c>
      <c r="L78" s="46" t="s">
        <v>497</v>
      </c>
      <c r="M78" s="47" t="s">
        <v>431</v>
      </c>
      <c r="N78" s="47" t="s">
        <v>432</v>
      </c>
      <c r="O78" s="48" t="s">
        <v>264</v>
      </c>
      <c r="P78" s="48" t="s">
        <v>498</v>
      </c>
    </row>
    <row r="79" spans="1:16" ht="12.75" customHeight="1" thickBot="1">
      <c r="A79" s="10" t="str">
        <f t="shared" si="12"/>
        <v> JAAVSO 40;975 </v>
      </c>
      <c r="B79" s="16" t="str">
        <f t="shared" si="13"/>
        <v>I</v>
      </c>
      <c r="C79" s="10">
        <f t="shared" si="14"/>
        <v>55836.6486</v>
      </c>
      <c r="D79" s="13" t="str">
        <f t="shared" si="15"/>
        <v>vis</v>
      </c>
      <c r="E79" s="45">
        <f>VLOOKUP(C79,Active!C$21:E$968,3,FALSE)</f>
        <v>7758.0513201097801</v>
      </c>
      <c r="F79" s="16" t="s">
        <v>106</v>
      </c>
      <c r="G79" s="13" t="str">
        <f t="shared" si="16"/>
        <v>55836.6486</v>
      </c>
      <c r="H79" s="10">
        <f t="shared" si="17"/>
        <v>730</v>
      </c>
      <c r="I79" s="46" t="s">
        <v>505</v>
      </c>
      <c r="J79" s="47" t="s">
        <v>506</v>
      </c>
      <c r="K79" s="46" t="s">
        <v>507</v>
      </c>
      <c r="L79" s="46" t="s">
        <v>441</v>
      </c>
      <c r="M79" s="47" t="s">
        <v>431</v>
      </c>
      <c r="N79" s="47" t="s">
        <v>106</v>
      </c>
      <c r="O79" s="48" t="s">
        <v>264</v>
      </c>
      <c r="P79" s="48" t="s">
        <v>508</v>
      </c>
    </row>
    <row r="80" spans="1:16" ht="12.75" customHeight="1" thickBot="1">
      <c r="A80" s="10" t="str">
        <f t="shared" si="12"/>
        <v> JAAVSO 41;328 </v>
      </c>
      <c r="B80" s="16" t="str">
        <f t="shared" si="13"/>
        <v>I</v>
      </c>
      <c r="C80" s="10">
        <f t="shared" si="14"/>
        <v>56552.650900000001</v>
      </c>
      <c r="D80" s="13" t="str">
        <f t="shared" si="15"/>
        <v>vis</v>
      </c>
      <c r="E80" s="45">
        <f>VLOOKUP(C80,Active!C$21:E$968,3,FALSE)</f>
        <v>8261.0562732876169</v>
      </c>
      <c r="F80" s="16" t="s">
        <v>106</v>
      </c>
      <c r="G80" s="13" t="str">
        <f t="shared" si="16"/>
        <v>56552.6509</v>
      </c>
      <c r="H80" s="10">
        <f t="shared" si="17"/>
        <v>1233</v>
      </c>
      <c r="I80" s="46" t="s">
        <v>509</v>
      </c>
      <c r="J80" s="47" t="s">
        <v>510</v>
      </c>
      <c r="K80" s="46" t="s">
        <v>511</v>
      </c>
      <c r="L80" s="46" t="s">
        <v>512</v>
      </c>
      <c r="M80" s="47" t="s">
        <v>431</v>
      </c>
      <c r="N80" s="47" t="s">
        <v>106</v>
      </c>
      <c r="O80" s="48" t="s">
        <v>264</v>
      </c>
      <c r="P80" s="48" t="s">
        <v>513</v>
      </c>
    </row>
    <row r="81" spans="1:16" ht="12.75" customHeight="1" thickBot="1">
      <c r="A81" s="10" t="str">
        <f t="shared" si="12"/>
        <v> AN 251.312 </v>
      </c>
      <c r="B81" s="16" t="str">
        <f t="shared" si="13"/>
        <v>I</v>
      </c>
      <c r="C81" s="10">
        <f t="shared" si="14"/>
        <v>25854.359</v>
      </c>
      <c r="D81" s="13" t="str">
        <f t="shared" si="15"/>
        <v>vis</v>
      </c>
      <c r="E81" s="45">
        <f>VLOOKUP(C81,Active!C$21:E$968,3,FALSE)</f>
        <v>-13305.065622967524</v>
      </c>
      <c r="F81" s="16" t="s">
        <v>106</v>
      </c>
      <c r="G81" s="13" t="str">
        <f t="shared" si="16"/>
        <v>25854.359</v>
      </c>
      <c r="H81" s="10">
        <f t="shared" si="17"/>
        <v>-20333</v>
      </c>
      <c r="I81" s="46" t="s">
        <v>110</v>
      </c>
      <c r="J81" s="47" t="s">
        <v>111</v>
      </c>
      <c r="K81" s="46">
        <v>-20333</v>
      </c>
      <c r="L81" s="46" t="s">
        <v>112</v>
      </c>
      <c r="M81" s="47" t="s">
        <v>113</v>
      </c>
      <c r="N81" s="47"/>
      <c r="O81" s="48" t="s">
        <v>114</v>
      </c>
      <c r="P81" s="48" t="s">
        <v>115</v>
      </c>
    </row>
    <row r="82" spans="1:16" ht="12.75" customHeight="1" thickBot="1">
      <c r="A82" s="10" t="str">
        <f t="shared" si="12"/>
        <v> AN 251.312 </v>
      </c>
      <c r="B82" s="16" t="str">
        <f t="shared" si="13"/>
        <v>I</v>
      </c>
      <c r="C82" s="10">
        <f t="shared" si="14"/>
        <v>26331.21</v>
      </c>
      <c r="D82" s="13" t="str">
        <f t="shared" si="15"/>
        <v>vis</v>
      </c>
      <c r="E82" s="45">
        <f>VLOOKUP(C82,Active!C$21:E$968,3,FALSE)</f>
        <v>-12970.068912862258</v>
      </c>
      <c r="F82" s="16" t="s">
        <v>106</v>
      </c>
      <c r="G82" s="13" t="str">
        <f t="shared" si="16"/>
        <v>26331.210</v>
      </c>
      <c r="H82" s="10">
        <f t="shared" si="17"/>
        <v>-19998</v>
      </c>
      <c r="I82" s="46" t="s">
        <v>116</v>
      </c>
      <c r="J82" s="47" t="s">
        <v>117</v>
      </c>
      <c r="K82" s="46">
        <v>-19998</v>
      </c>
      <c r="L82" s="46" t="s">
        <v>118</v>
      </c>
      <c r="M82" s="47" t="s">
        <v>113</v>
      </c>
      <c r="N82" s="47"/>
      <c r="O82" s="48" t="s">
        <v>114</v>
      </c>
      <c r="P82" s="48" t="s">
        <v>115</v>
      </c>
    </row>
    <row r="83" spans="1:16" ht="12.75" customHeight="1" thickBot="1">
      <c r="A83" s="10" t="str">
        <f t="shared" si="12"/>
        <v> AN 251.312 </v>
      </c>
      <c r="B83" s="16" t="str">
        <f t="shared" si="13"/>
        <v>I</v>
      </c>
      <c r="C83" s="10">
        <f t="shared" si="14"/>
        <v>27303.425999999999</v>
      </c>
      <c r="D83" s="13" t="str">
        <f t="shared" si="15"/>
        <v>vis</v>
      </c>
      <c r="E83" s="45">
        <f>VLOOKUP(C83,Active!C$21:E$968,3,FALSE)</f>
        <v>-12287.069062779732</v>
      </c>
      <c r="F83" s="16" t="s">
        <v>106</v>
      </c>
      <c r="G83" s="13" t="str">
        <f t="shared" si="16"/>
        <v>27303.426</v>
      </c>
      <c r="H83" s="10">
        <f t="shared" si="17"/>
        <v>-19315</v>
      </c>
      <c r="I83" s="46" t="s">
        <v>119</v>
      </c>
      <c r="J83" s="47" t="s">
        <v>120</v>
      </c>
      <c r="K83" s="46">
        <v>-19315</v>
      </c>
      <c r="L83" s="46" t="s">
        <v>121</v>
      </c>
      <c r="M83" s="47" t="s">
        <v>113</v>
      </c>
      <c r="N83" s="47"/>
      <c r="O83" s="48" t="s">
        <v>114</v>
      </c>
      <c r="P83" s="48" t="s">
        <v>115</v>
      </c>
    </row>
    <row r="84" spans="1:16" ht="12.75" customHeight="1" thickBot="1">
      <c r="A84" s="10" t="str">
        <f t="shared" si="12"/>
        <v> AN 251.312 </v>
      </c>
      <c r="B84" s="16" t="str">
        <f t="shared" si="13"/>
        <v>I</v>
      </c>
      <c r="C84" s="10">
        <f t="shared" si="14"/>
        <v>27313.4</v>
      </c>
      <c r="D84" s="13" t="str">
        <f t="shared" si="15"/>
        <v>vis</v>
      </c>
      <c r="E84" s="45">
        <f>VLOOKUP(C84,Active!C$21:E$968,3,FALSE)</f>
        <v>-12280.062141987722</v>
      </c>
      <c r="F84" s="16" t="s">
        <v>106</v>
      </c>
      <c r="G84" s="13" t="str">
        <f t="shared" si="16"/>
        <v>27313.400</v>
      </c>
      <c r="H84" s="10">
        <f t="shared" si="17"/>
        <v>-19308</v>
      </c>
      <c r="I84" s="46" t="s">
        <v>122</v>
      </c>
      <c r="J84" s="47" t="s">
        <v>123</v>
      </c>
      <c r="K84" s="46">
        <v>-19308</v>
      </c>
      <c r="L84" s="46" t="s">
        <v>124</v>
      </c>
      <c r="M84" s="47" t="s">
        <v>125</v>
      </c>
      <c r="N84" s="47"/>
      <c r="O84" s="48" t="s">
        <v>126</v>
      </c>
      <c r="P84" s="48" t="s">
        <v>115</v>
      </c>
    </row>
    <row r="85" spans="1:16" ht="12.75" customHeight="1" thickBot="1">
      <c r="A85" s="10" t="str">
        <f t="shared" si="12"/>
        <v> AN 251.312 </v>
      </c>
      <c r="B85" s="16" t="str">
        <f t="shared" si="13"/>
        <v>I</v>
      </c>
      <c r="C85" s="10">
        <f t="shared" si="14"/>
        <v>27323.37</v>
      </c>
      <c r="D85" s="13" t="str">
        <f t="shared" si="15"/>
        <v>vis</v>
      </c>
      <c r="E85" s="45">
        <f>VLOOKUP(C85,Active!C$21:E$968,3,FALSE)</f>
        <v>-12273.058031270228</v>
      </c>
      <c r="F85" s="16" t="s">
        <v>106</v>
      </c>
      <c r="G85" s="13" t="str">
        <f t="shared" si="16"/>
        <v>27323.370</v>
      </c>
      <c r="H85" s="10">
        <f t="shared" si="17"/>
        <v>-19301</v>
      </c>
      <c r="I85" s="46" t="s">
        <v>127</v>
      </c>
      <c r="J85" s="47" t="s">
        <v>128</v>
      </c>
      <c r="K85" s="46">
        <v>-19301</v>
      </c>
      <c r="L85" s="46" t="s">
        <v>129</v>
      </c>
      <c r="M85" s="47" t="s">
        <v>125</v>
      </c>
      <c r="N85" s="47"/>
      <c r="O85" s="48" t="s">
        <v>126</v>
      </c>
      <c r="P85" s="48" t="s">
        <v>115</v>
      </c>
    </row>
    <row r="86" spans="1:16" ht="12.75" customHeight="1" thickBot="1">
      <c r="A86" s="10" t="str">
        <f t="shared" si="12"/>
        <v> AN 251.312 </v>
      </c>
      <c r="B86" s="16" t="str">
        <f t="shared" si="13"/>
        <v>I</v>
      </c>
      <c r="C86" s="10">
        <f t="shared" si="14"/>
        <v>27340.455999999998</v>
      </c>
      <c r="D86" s="13" t="str">
        <f t="shared" si="15"/>
        <v>vis</v>
      </c>
      <c r="E86" s="45">
        <f>VLOOKUP(C86,Active!C$21:E$968,3,FALSE)</f>
        <v>-12261.054797998497</v>
      </c>
      <c r="F86" s="16" t="s">
        <v>106</v>
      </c>
      <c r="G86" s="13" t="str">
        <f t="shared" si="16"/>
        <v>27340.456</v>
      </c>
      <c r="H86" s="10">
        <f t="shared" si="17"/>
        <v>-19289</v>
      </c>
      <c r="I86" s="46" t="s">
        <v>130</v>
      </c>
      <c r="J86" s="47" t="s">
        <v>131</v>
      </c>
      <c r="K86" s="46">
        <v>-19289</v>
      </c>
      <c r="L86" s="46" t="s">
        <v>132</v>
      </c>
      <c r="M86" s="47" t="s">
        <v>125</v>
      </c>
      <c r="N86" s="47"/>
      <c r="O86" s="48" t="s">
        <v>126</v>
      </c>
      <c r="P86" s="48" t="s">
        <v>115</v>
      </c>
    </row>
    <row r="87" spans="1:16" ht="12.75" customHeight="1" thickBot="1">
      <c r="A87" s="10" t="str">
        <f t="shared" si="12"/>
        <v> AN 251.312 </v>
      </c>
      <c r="B87" s="16" t="str">
        <f t="shared" si="13"/>
        <v>I</v>
      </c>
      <c r="C87" s="10">
        <f t="shared" si="14"/>
        <v>27343.294000000002</v>
      </c>
      <c r="D87" s="13" t="str">
        <f t="shared" si="15"/>
        <v>vis</v>
      </c>
      <c r="E87" s="45">
        <f>VLOOKUP(C87,Active!C$21:E$968,3,FALSE)</f>
        <v>-12259.061050133272</v>
      </c>
      <c r="F87" s="16" t="s">
        <v>106</v>
      </c>
      <c r="G87" s="13" t="str">
        <f t="shared" si="16"/>
        <v>27343.294</v>
      </c>
      <c r="H87" s="10">
        <f t="shared" si="17"/>
        <v>-19287</v>
      </c>
      <c r="I87" s="46" t="s">
        <v>133</v>
      </c>
      <c r="J87" s="47" t="s">
        <v>134</v>
      </c>
      <c r="K87" s="46">
        <v>-19287</v>
      </c>
      <c r="L87" s="46" t="s">
        <v>135</v>
      </c>
      <c r="M87" s="47" t="s">
        <v>125</v>
      </c>
      <c r="N87" s="47"/>
      <c r="O87" s="48" t="s">
        <v>126</v>
      </c>
      <c r="P87" s="48" t="s">
        <v>115</v>
      </c>
    </row>
    <row r="88" spans="1:16" ht="12.75" customHeight="1" thickBot="1">
      <c r="A88" s="10" t="str">
        <f t="shared" si="12"/>
        <v> AN 251.312 </v>
      </c>
      <c r="B88" s="16" t="str">
        <f t="shared" si="13"/>
        <v>I</v>
      </c>
      <c r="C88" s="10">
        <f t="shared" si="14"/>
        <v>27353.284</v>
      </c>
      <c r="D88" s="13" t="str">
        <f t="shared" si="15"/>
        <v>vis</v>
      </c>
      <c r="E88" s="45">
        <f>VLOOKUP(C88,Active!C$21:E$968,3,FALSE)</f>
        <v>-12252.042889043223</v>
      </c>
      <c r="F88" s="16" t="s">
        <v>106</v>
      </c>
      <c r="G88" s="13" t="str">
        <f t="shared" si="16"/>
        <v>27353.284</v>
      </c>
      <c r="H88" s="10">
        <f t="shared" si="17"/>
        <v>-19280</v>
      </c>
      <c r="I88" s="46" t="s">
        <v>136</v>
      </c>
      <c r="J88" s="47" t="s">
        <v>137</v>
      </c>
      <c r="K88" s="46">
        <v>-19280</v>
      </c>
      <c r="L88" s="46" t="s">
        <v>138</v>
      </c>
      <c r="M88" s="47" t="s">
        <v>125</v>
      </c>
      <c r="N88" s="47"/>
      <c r="O88" s="48" t="s">
        <v>126</v>
      </c>
      <c r="P88" s="48" t="s">
        <v>115</v>
      </c>
    </row>
    <row r="89" spans="1:16" ht="12.75" customHeight="1" thickBot="1">
      <c r="A89" s="10" t="str">
        <f t="shared" si="12"/>
        <v> AN 251.312 </v>
      </c>
      <c r="B89" s="16" t="str">
        <f t="shared" si="13"/>
        <v>I</v>
      </c>
      <c r="C89" s="10">
        <f t="shared" si="14"/>
        <v>27370.344000000001</v>
      </c>
      <c r="D89" s="13" t="str">
        <f t="shared" si="15"/>
        <v>vis</v>
      </c>
      <c r="E89" s="45">
        <f>VLOOKUP(C89,Active!C$21:E$968,3,FALSE)</f>
        <v>-12240.05792125581</v>
      </c>
      <c r="F89" s="16" t="s">
        <v>106</v>
      </c>
      <c r="G89" s="13" t="str">
        <f t="shared" si="16"/>
        <v>27370.344</v>
      </c>
      <c r="H89" s="10">
        <f t="shared" si="17"/>
        <v>-19268</v>
      </c>
      <c r="I89" s="46" t="s">
        <v>139</v>
      </c>
      <c r="J89" s="47" t="s">
        <v>140</v>
      </c>
      <c r="K89" s="46">
        <v>-19268</v>
      </c>
      <c r="L89" s="46" t="s">
        <v>129</v>
      </c>
      <c r="M89" s="47" t="s">
        <v>125</v>
      </c>
      <c r="N89" s="47"/>
      <c r="O89" s="48" t="s">
        <v>126</v>
      </c>
      <c r="P89" s="48" t="s">
        <v>115</v>
      </c>
    </row>
    <row r="90" spans="1:16" ht="12.75" customHeight="1" thickBot="1">
      <c r="A90" s="10" t="str">
        <f t="shared" si="12"/>
        <v> BSAO 8.26 </v>
      </c>
      <c r="B90" s="16" t="str">
        <f t="shared" si="13"/>
        <v>I</v>
      </c>
      <c r="C90" s="10">
        <f t="shared" si="14"/>
        <v>27372.190999999999</v>
      </c>
      <c r="D90" s="13" t="str">
        <f t="shared" si="15"/>
        <v>vis</v>
      </c>
      <c r="E90" s="45">
        <f>VLOOKUP(C90,Active!C$21:E$968,3,FALSE)</f>
        <v>-12238.760369350573</v>
      </c>
      <c r="F90" s="16" t="s">
        <v>106</v>
      </c>
      <c r="G90" s="13" t="str">
        <f t="shared" si="16"/>
        <v>27372.191</v>
      </c>
      <c r="H90" s="10">
        <f t="shared" si="17"/>
        <v>-19267</v>
      </c>
      <c r="I90" s="46" t="s">
        <v>141</v>
      </c>
      <c r="J90" s="47" t="s">
        <v>142</v>
      </c>
      <c r="K90" s="46">
        <v>-19267</v>
      </c>
      <c r="L90" s="46" t="s">
        <v>143</v>
      </c>
      <c r="M90" s="47" t="s">
        <v>125</v>
      </c>
      <c r="N90" s="47"/>
      <c r="O90" s="48" t="s">
        <v>144</v>
      </c>
      <c r="P90" s="48" t="s">
        <v>145</v>
      </c>
    </row>
    <row r="91" spans="1:16" ht="12.75" customHeight="1" thickBot="1">
      <c r="A91" s="10" t="str">
        <f t="shared" si="12"/>
        <v> IODE 4.1.164 </v>
      </c>
      <c r="B91" s="16" t="str">
        <f t="shared" si="13"/>
        <v>I</v>
      </c>
      <c r="C91" s="10">
        <f t="shared" si="14"/>
        <v>27393.190999999999</v>
      </c>
      <c r="D91" s="13" t="str">
        <f t="shared" si="15"/>
        <v>vis</v>
      </c>
      <c r="E91" s="45">
        <f>VLOOKUP(C91,Active!C$21:E$968,3,FALSE)</f>
        <v>-12224.007478170286</v>
      </c>
      <c r="F91" s="16" t="s">
        <v>106</v>
      </c>
      <c r="G91" s="13" t="str">
        <f t="shared" si="16"/>
        <v>27393.191</v>
      </c>
      <c r="H91" s="10">
        <f t="shared" si="17"/>
        <v>-19252</v>
      </c>
      <c r="I91" s="46" t="s">
        <v>146</v>
      </c>
      <c r="J91" s="47" t="s">
        <v>147</v>
      </c>
      <c r="K91" s="46">
        <v>-19252</v>
      </c>
      <c r="L91" s="46" t="s">
        <v>148</v>
      </c>
      <c r="M91" s="47" t="s">
        <v>125</v>
      </c>
      <c r="N91" s="47"/>
      <c r="O91" s="48" t="s">
        <v>144</v>
      </c>
      <c r="P91" s="48" t="s">
        <v>149</v>
      </c>
    </row>
    <row r="92" spans="1:16" ht="12.75" customHeight="1" thickBot="1">
      <c r="A92" s="10" t="str">
        <f t="shared" si="12"/>
        <v> AAC 2.77 </v>
      </c>
      <c r="B92" s="16" t="str">
        <f t="shared" si="13"/>
        <v>I</v>
      </c>
      <c r="C92" s="10">
        <f t="shared" si="14"/>
        <v>27703.434000000001</v>
      </c>
      <c r="D92" s="13" t="str">
        <f t="shared" si="15"/>
        <v>vis</v>
      </c>
      <c r="E92" s="45">
        <f>VLOOKUP(C92,Active!C$21:E$968,3,FALSE)</f>
        <v>-12006.055991577643</v>
      </c>
      <c r="F92" s="16" t="s">
        <v>106</v>
      </c>
      <c r="G92" s="13" t="str">
        <f t="shared" si="16"/>
        <v>27703.434</v>
      </c>
      <c r="H92" s="10">
        <f t="shared" si="17"/>
        <v>-19034</v>
      </c>
      <c r="I92" s="46" t="s">
        <v>150</v>
      </c>
      <c r="J92" s="47" t="s">
        <v>151</v>
      </c>
      <c r="K92" s="46">
        <v>-19034</v>
      </c>
      <c r="L92" s="46" t="s">
        <v>152</v>
      </c>
      <c r="M92" s="47" t="s">
        <v>125</v>
      </c>
      <c r="N92" s="47"/>
      <c r="O92" s="48" t="s">
        <v>153</v>
      </c>
      <c r="P92" s="48" t="s">
        <v>154</v>
      </c>
    </row>
    <row r="93" spans="1:16" ht="12.75" customHeight="1" thickBot="1">
      <c r="A93" s="10" t="str">
        <f t="shared" si="12"/>
        <v> AN 259.189 </v>
      </c>
      <c r="B93" s="16" t="str">
        <f t="shared" si="13"/>
        <v>I</v>
      </c>
      <c r="C93" s="10">
        <f t="shared" si="14"/>
        <v>27979.599999999999</v>
      </c>
      <c r="D93" s="13" t="str">
        <f t="shared" si="15"/>
        <v>vis</v>
      </c>
      <c r="E93" s="45">
        <f>VLOOKUP(C93,Active!C$21:E$968,3,FALSE)</f>
        <v>-11812.044232258841</v>
      </c>
      <c r="F93" s="16" t="s">
        <v>106</v>
      </c>
      <c r="G93" s="13" t="str">
        <f t="shared" si="16"/>
        <v>27979.600</v>
      </c>
      <c r="H93" s="10">
        <f t="shared" si="17"/>
        <v>-18840</v>
      </c>
      <c r="I93" s="46" t="s">
        <v>155</v>
      </c>
      <c r="J93" s="47" t="s">
        <v>156</v>
      </c>
      <c r="K93" s="46">
        <v>-18840</v>
      </c>
      <c r="L93" s="46" t="s">
        <v>157</v>
      </c>
      <c r="M93" s="47" t="s">
        <v>125</v>
      </c>
      <c r="N93" s="47"/>
      <c r="O93" s="48" t="s">
        <v>158</v>
      </c>
      <c r="P93" s="48" t="s">
        <v>159</v>
      </c>
    </row>
    <row r="94" spans="1:16" ht="12.75" customHeight="1" thickBot="1">
      <c r="A94" s="10" t="str">
        <f t="shared" si="12"/>
        <v> AN 259.189 </v>
      </c>
      <c r="B94" s="16" t="str">
        <f t="shared" si="13"/>
        <v>I</v>
      </c>
      <c r="C94" s="10">
        <f t="shared" si="14"/>
        <v>27989.544000000002</v>
      </c>
      <c r="D94" s="13" t="str">
        <f t="shared" si="15"/>
        <v>vis</v>
      </c>
      <c r="E94" s="45">
        <f>VLOOKUP(C94,Active!C$21:E$968,3,FALSE)</f>
        <v>-11805.058387025658</v>
      </c>
      <c r="F94" s="16" t="s">
        <v>106</v>
      </c>
      <c r="G94" s="13" t="str">
        <f t="shared" si="16"/>
        <v>27989.544</v>
      </c>
      <c r="H94" s="10">
        <f t="shared" si="17"/>
        <v>-18833</v>
      </c>
      <c r="I94" s="46" t="s">
        <v>160</v>
      </c>
      <c r="J94" s="47" t="s">
        <v>161</v>
      </c>
      <c r="K94" s="46">
        <v>-18833</v>
      </c>
      <c r="L94" s="46" t="s">
        <v>118</v>
      </c>
      <c r="M94" s="47" t="s">
        <v>125</v>
      </c>
      <c r="N94" s="47"/>
      <c r="O94" s="48" t="s">
        <v>158</v>
      </c>
      <c r="P94" s="48" t="s">
        <v>159</v>
      </c>
    </row>
    <row r="95" spans="1:16" ht="12.75" customHeight="1" thickBot="1">
      <c r="A95" s="10" t="str">
        <f t="shared" si="12"/>
        <v> AN 259.189 </v>
      </c>
      <c r="B95" s="16" t="str">
        <f t="shared" si="13"/>
        <v>I</v>
      </c>
      <c r="C95" s="10">
        <f t="shared" si="14"/>
        <v>28022.267</v>
      </c>
      <c r="D95" s="13" t="str">
        <f t="shared" si="15"/>
        <v>vis</v>
      </c>
      <c r="E95" s="45">
        <f>VLOOKUP(C95,Active!C$21:E$968,3,FALSE)</f>
        <v>-11782.069869973635</v>
      </c>
      <c r="F95" s="16" t="s">
        <v>106</v>
      </c>
      <c r="G95" s="13" t="str">
        <f t="shared" si="16"/>
        <v>28022.267</v>
      </c>
      <c r="H95" s="10">
        <f t="shared" si="17"/>
        <v>-18810</v>
      </c>
      <c r="I95" s="46" t="s">
        <v>162</v>
      </c>
      <c r="J95" s="47" t="s">
        <v>163</v>
      </c>
      <c r="K95" s="46">
        <v>-18810</v>
      </c>
      <c r="L95" s="46" t="s">
        <v>164</v>
      </c>
      <c r="M95" s="47" t="s">
        <v>125</v>
      </c>
      <c r="N95" s="47"/>
      <c r="O95" s="48" t="s">
        <v>158</v>
      </c>
      <c r="P95" s="48" t="s">
        <v>159</v>
      </c>
    </row>
    <row r="96" spans="1:16" ht="12.75" customHeight="1" thickBot="1">
      <c r="A96" s="10" t="str">
        <f t="shared" si="12"/>
        <v> AN 259.189 </v>
      </c>
      <c r="B96" s="16" t="str">
        <f t="shared" si="13"/>
        <v>I</v>
      </c>
      <c r="C96" s="10">
        <f t="shared" si="14"/>
        <v>28026.548999999999</v>
      </c>
      <c r="D96" s="13" t="str">
        <f t="shared" si="15"/>
        <v>vis</v>
      </c>
      <c r="E96" s="45">
        <f>VLOOKUP(C96,Active!C$21:E$968,3,FALSE)</f>
        <v>-11779.061685210114</v>
      </c>
      <c r="F96" s="16" t="s">
        <v>106</v>
      </c>
      <c r="G96" s="13" t="str">
        <f t="shared" si="16"/>
        <v>28026.549</v>
      </c>
      <c r="H96" s="10">
        <f t="shared" si="17"/>
        <v>-18807</v>
      </c>
      <c r="I96" s="46" t="s">
        <v>165</v>
      </c>
      <c r="J96" s="47" t="s">
        <v>166</v>
      </c>
      <c r="K96" s="46">
        <v>-18807</v>
      </c>
      <c r="L96" s="46" t="s">
        <v>167</v>
      </c>
      <c r="M96" s="47" t="s">
        <v>125</v>
      </c>
      <c r="N96" s="47"/>
      <c r="O96" s="48" t="s">
        <v>158</v>
      </c>
      <c r="P96" s="48" t="s">
        <v>159</v>
      </c>
    </row>
    <row r="97" spans="1:16" ht="12.75" customHeight="1" thickBot="1">
      <c r="A97" s="10" t="str">
        <f t="shared" si="12"/>
        <v> AN 259.189 </v>
      </c>
      <c r="B97" s="16" t="str">
        <f t="shared" si="13"/>
        <v>I</v>
      </c>
      <c r="C97" s="10">
        <f t="shared" si="14"/>
        <v>28036.5</v>
      </c>
      <c r="D97" s="13" t="str">
        <f t="shared" si="15"/>
        <v>vis</v>
      </c>
      <c r="E97" s="45">
        <f>VLOOKUP(C97,Active!C$21:E$968,3,FALSE)</f>
        <v>-11772.07092234654</v>
      </c>
      <c r="F97" s="16" t="s">
        <v>106</v>
      </c>
      <c r="G97" s="13" t="str">
        <f t="shared" si="16"/>
        <v>28036.500</v>
      </c>
      <c r="H97" s="10">
        <f t="shared" si="17"/>
        <v>-18800</v>
      </c>
      <c r="I97" s="46" t="s">
        <v>168</v>
      </c>
      <c r="J97" s="47" t="s">
        <v>169</v>
      </c>
      <c r="K97" s="46">
        <v>-18800</v>
      </c>
      <c r="L97" s="46" t="s">
        <v>170</v>
      </c>
      <c r="M97" s="47" t="s">
        <v>125</v>
      </c>
      <c r="N97" s="47"/>
      <c r="O97" s="48" t="s">
        <v>158</v>
      </c>
      <c r="P97" s="48" t="s">
        <v>159</v>
      </c>
    </row>
    <row r="98" spans="1:16" ht="12.75" customHeight="1" thickBot="1">
      <c r="A98" s="10" t="str">
        <f t="shared" si="12"/>
        <v> AN 259.189 </v>
      </c>
      <c r="B98" s="16" t="str">
        <f t="shared" si="13"/>
        <v>I</v>
      </c>
      <c r="C98" s="10">
        <f t="shared" si="14"/>
        <v>28066.409</v>
      </c>
      <c r="D98" s="13" t="str">
        <f t="shared" si="15"/>
        <v>vis</v>
      </c>
      <c r="E98" s="45">
        <f>VLOOKUP(C98,Active!C$21:E$968,3,FALSE)</f>
        <v>-11751.059292712675</v>
      </c>
      <c r="F98" s="16" t="s">
        <v>106</v>
      </c>
      <c r="G98" s="13" t="str">
        <f t="shared" si="16"/>
        <v>28066.409</v>
      </c>
      <c r="H98" s="10">
        <f t="shared" si="17"/>
        <v>-18779</v>
      </c>
      <c r="I98" s="46" t="s">
        <v>171</v>
      </c>
      <c r="J98" s="47" t="s">
        <v>172</v>
      </c>
      <c r="K98" s="46">
        <v>-18779</v>
      </c>
      <c r="L98" s="46" t="s">
        <v>173</v>
      </c>
      <c r="M98" s="47" t="s">
        <v>125</v>
      </c>
      <c r="N98" s="47"/>
      <c r="O98" s="48" t="s">
        <v>158</v>
      </c>
      <c r="P98" s="48" t="s">
        <v>159</v>
      </c>
    </row>
    <row r="99" spans="1:16" ht="12.75" customHeight="1" thickBot="1">
      <c r="A99" s="10" t="str">
        <f t="shared" si="12"/>
        <v> AN 259.189 </v>
      </c>
      <c r="B99" s="16" t="str">
        <f t="shared" si="13"/>
        <v>I</v>
      </c>
      <c r="C99" s="10">
        <f t="shared" si="14"/>
        <v>28076.375</v>
      </c>
      <c r="D99" s="13" t="str">
        <f t="shared" si="15"/>
        <v>vis</v>
      </c>
      <c r="E99" s="45">
        <f>VLOOKUP(C99,Active!C$21:E$968,3,FALSE)</f>
        <v>-11744.057992069687</v>
      </c>
      <c r="F99" s="16" t="s">
        <v>106</v>
      </c>
      <c r="G99" s="13" t="str">
        <f t="shared" si="16"/>
        <v>28076.375</v>
      </c>
      <c r="H99" s="10">
        <f t="shared" si="17"/>
        <v>-18772</v>
      </c>
      <c r="I99" s="46" t="s">
        <v>174</v>
      </c>
      <c r="J99" s="47" t="s">
        <v>175</v>
      </c>
      <c r="K99" s="46">
        <v>-18772</v>
      </c>
      <c r="L99" s="46" t="s">
        <v>118</v>
      </c>
      <c r="M99" s="47" t="s">
        <v>125</v>
      </c>
      <c r="N99" s="47"/>
      <c r="O99" s="48" t="s">
        <v>158</v>
      </c>
      <c r="P99" s="48" t="s">
        <v>159</v>
      </c>
    </row>
    <row r="100" spans="1:16" ht="12.75" customHeight="1" thickBot="1">
      <c r="A100" s="10" t="str">
        <f t="shared" si="12"/>
        <v> AN 259.189 </v>
      </c>
      <c r="B100" s="16" t="str">
        <f t="shared" si="13"/>
        <v>I</v>
      </c>
      <c r="C100" s="10">
        <f t="shared" si="14"/>
        <v>28106.269</v>
      </c>
      <c r="D100" s="13" t="str">
        <f t="shared" si="15"/>
        <v>vis</v>
      </c>
      <c r="E100" s="45">
        <f>VLOOKUP(C100,Active!C$21:E$968,3,FALSE)</f>
        <v>-11723.056900215235</v>
      </c>
      <c r="F100" s="16" t="s">
        <v>106</v>
      </c>
      <c r="G100" s="13" t="str">
        <f t="shared" si="16"/>
        <v>28106.269</v>
      </c>
      <c r="H100" s="10">
        <f t="shared" si="17"/>
        <v>-18751</v>
      </c>
      <c r="I100" s="46" t="s">
        <v>176</v>
      </c>
      <c r="J100" s="47" t="s">
        <v>177</v>
      </c>
      <c r="K100" s="46">
        <v>-18751</v>
      </c>
      <c r="L100" s="46" t="s">
        <v>124</v>
      </c>
      <c r="M100" s="47" t="s">
        <v>125</v>
      </c>
      <c r="N100" s="47"/>
      <c r="O100" s="48" t="s">
        <v>158</v>
      </c>
      <c r="P100" s="48" t="s">
        <v>159</v>
      </c>
    </row>
    <row r="101" spans="1:16" ht="12.75" customHeight="1" thickBot="1">
      <c r="A101" s="10" t="str">
        <f t="shared" si="12"/>
        <v> AN 259.189 </v>
      </c>
      <c r="B101" s="16" t="str">
        <f t="shared" si="13"/>
        <v>I</v>
      </c>
      <c r="C101" s="10">
        <f t="shared" si="14"/>
        <v>28109.135999999999</v>
      </c>
      <c r="D101" s="13" t="str">
        <f t="shared" si="15"/>
        <v>vis</v>
      </c>
      <c r="E101" s="45">
        <f>VLOOKUP(C101,Active!C$21:E$968,3,FALSE)</f>
        <v>-11721.042779309813</v>
      </c>
      <c r="F101" s="16" t="s">
        <v>106</v>
      </c>
      <c r="G101" s="13" t="str">
        <f t="shared" si="16"/>
        <v>28109.136</v>
      </c>
      <c r="H101" s="10">
        <f t="shared" si="17"/>
        <v>-18749</v>
      </c>
      <c r="I101" s="46" t="s">
        <v>178</v>
      </c>
      <c r="J101" s="47" t="s">
        <v>179</v>
      </c>
      <c r="K101" s="46">
        <v>-18749</v>
      </c>
      <c r="L101" s="46" t="s">
        <v>180</v>
      </c>
      <c r="M101" s="47" t="s">
        <v>125</v>
      </c>
      <c r="N101" s="47"/>
      <c r="O101" s="48" t="s">
        <v>158</v>
      </c>
      <c r="P101" s="48" t="s">
        <v>159</v>
      </c>
    </row>
    <row r="102" spans="1:16" ht="12.75" customHeight="1" thickBot="1">
      <c r="A102" s="10" t="str">
        <f t="shared" si="12"/>
        <v> AN 259.189 </v>
      </c>
      <c r="B102" s="16" t="str">
        <f t="shared" si="13"/>
        <v>I</v>
      </c>
      <c r="C102" s="10">
        <f t="shared" si="14"/>
        <v>28126.194</v>
      </c>
      <c r="D102" s="13" t="str">
        <f t="shared" si="15"/>
        <v>vis</v>
      </c>
      <c r="E102" s="45">
        <f>VLOOKUP(C102,Active!C$21:E$968,3,FALSE)</f>
        <v>-11709.059216559655</v>
      </c>
      <c r="F102" s="16" t="s">
        <v>106</v>
      </c>
      <c r="G102" s="13" t="str">
        <f t="shared" si="16"/>
        <v>28126.194</v>
      </c>
      <c r="H102" s="10">
        <f t="shared" si="17"/>
        <v>-18737</v>
      </c>
      <c r="I102" s="46" t="s">
        <v>181</v>
      </c>
      <c r="J102" s="47" t="s">
        <v>182</v>
      </c>
      <c r="K102" s="46">
        <v>-18737</v>
      </c>
      <c r="L102" s="46" t="s">
        <v>173</v>
      </c>
      <c r="M102" s="47" t="s">
        <v>125</v>
      </c>
      <c r="N102" s="47"/>
      <c r="O102" s="48" t="s">
        <v>158</v>
      </c>
      <c r="P102" s="48" t="s">
        <v>159</v>
      </c>
    </row>
    <row r="103" spans="1:16" ht="12.75" customHeight="1" thickBot="1">
      <c r="A103" s="10" t="str">
        <f t="shared" si="12"/>
        <v> BSAO 8.26 </v>
      </c>
      <c r="B103" s="16" t="str">
        <f t="shared" si="13"/>
        <v>I</v>
      </c>
      <c r="C103" s="10">
        <f t="shared" si="14"/>
        <v>29563.895</v>
      </c>
      <c r="D103" s="13" t="str">
        <f t="shared" si="15"/>
        <v>vis</v>
      </c>
      <c r="E103" s="45">
        <f>VLOOKUP(C103,Active!C$21:E$968,3,FALSE)</f>
        <v>-10699.047483093536</v>
      </c>
      <c r="F103" s="16" t="s">
        <v>106</v>
      </c>
      <c r="G103" s="13" t="str">
        <f t="shared" si="16"/>
        <v>29563.895</v>
      </c>
      <c r="H103" s="10">
        <f t="shared" si="17"/>
        <v>-17727</v>
      </c>
      <c r="I103" s="46" t="s">
        <v>183</v>
      </c>
      <c r="J103" s="47" t="s">
        <v>184</v>
      </c>
      <c r="K103" s="46">
        <v>-17727</v>
      </c>
      <c r="L103" s="46" t="s">
        <v>135</v>
      </c>
      <c r="M103" s="47" t="s">
        <v>109</v>
      </c>
      <c r="N103" s="47"/>
      <c r="O103" s="48" t="s">
        <v>185</v>
      </c>
      <c r="P103" s="48" t="s">
        <v>145</v>
      </c>
    </row>
    <row r="104" spans="1:16" ht="12.75" customHeight="1" thickBot="1">
      <c r="A104" s="10" t="str">
        <f t="shared" si="12"/>
        <v> IODE 4.1.164 </v>
      </c>
      <c r="B104" s="16" t="str">
        <f t="shared" si="13"/>
        <v>I</v>
      </c>
      <c r="C104" s="10">
        <f t="shared" si="14"/>
        <v>30607.308000000001</v>
      </c>
      <c r="D104" s="13" t="str">
        <f t="shared" si="15"/>
        <v>vis</v>
      </c>
      <c r="E104" s="45">
        <f>VLOOKUP(C104,Active!C$21:E$968,3,FALSE)</f>
        <v>-9966.0304142794466</v>
      </c>
      <c r="F104" s="16" t="s">
        <v>106</v>
      </c>
      <c r="G104" s="13" t="str">
        <f t="shared" si="16"/>
        <v>30607.308</v>
      </c>
      <c r="H104" s="10">
        <f t="shared" si="17"/>
        <v>-16994</v>
      </c>
      <c r="I104" s="46" t="s">
        <v>186</v>
      </c>
      <c r="J104" s="47" t="s">
        <v>187</v>
      </c>
      <c r="K104" s="46">
        <v>-16994</v>
      </c>
      <c r="L104" s="46" t="s">
        <v>188</v>
      </c>
      <c r="M104" s="47" t="s">
        <v>125</v>
      </c>
      <c r="N104" s="47"/>
      <c r="O104" s="48" t="s">
        <v>144</v>
      </c>
      <c r="P104" s="48" t="s">
        <v>149</v>
      </c>
    </row>
    <row r="105" spans="1:16" ht="12.75" customHeight="1" thickBot="1">
      <c r="A105" s="10" t="str">
        <f t="shared" si="12"/>
        <v> IODE 4.1.164 </v>
      </c>
      <c r="B105" s="16" t="str">
        <f t="shared" si="13"/>
        <v>I</v>
      </c>
      <c r="C105" s="10">
        <f t="shared" si="14"/>
        <v>30637.212</v>
      </c>
      <c r="D105" s="13" t="str">
        <f t="shared" si="15"/>
        <v>vis</v>
      </c>
      <c r="E105" s="45">
        <f>VLOOKUP(C105,Active!C$21:E$968,3,FALSE)</f>
        <v>-9945.0222972387219</v>
      </c>
      <c r="F105" s="16" t="s">
        <v>106</v>
      </c>
      <c r="G105" s="13" t="str">
        <f t="shared" si="16"/>
        <v>30637.212</v>
      </c>
      <c r="H105" s="10">
        <f t="shared" si="17"/>
        <v>-16973</v>
      </c>
      <c r="I105" s="46" t="s">
        <v>189</v>
      </c>
      <c r="J105" s="47" t="s">
        <v>190</v>
      </c>
      <c r="K105" s="46">
        <v>-16973</v>
      </c>
      <c r="L105" s="46" t="s">
        <v>138</v>
      </c>
      <c r="M105" s="47" t="s">
        <v>125</v>
      </c>
      <c r="N105" s="47"/>
      <c r="O105" s="48" t="s">
        <v>144</v>
      </c>
      <c r="P105" s="48" t="s">
        <v>149</v>
      </c>
    </row>
    <row r="106" spans="1:16" ht="12.75" customHeight="1" thickBot="1">
      <c r="A106" s="10" t="str">
        <f t="shared" si="12"/>
        <v> IODE 4.1.164 </v>
      </c>
      <c r="B106" s="16" t="str">
        <f t="shared" si="13"/>
        <v>I</v>
      </c>
      <c r="C106" s="10">
        <f t="shared" si="14"/>
        <v>30647.162</v>
      </c>
      <c r="D106" s="13" t="str">
        <f t="shared" si="15"/>
        <v>vis</v>
      </c>
      <c r="E106" s="45">
        <f>VLOOKUP(C106,Active!C$21:E$968,3,FALSE)</f>
        <v>-9938.0322368937759</v>
      </c>
      <c r="F106" s="16" t="s">
        <v>106</v>
      </c>
      <c r="G106" s="13" t="str">
        <f t="shared" si="16"/>
        <v>30647.162</v>
      </c>
      <c r="H106" s="10">
        <f t="shared" si="17"/>
        <v>-16966</v>
      </c>
      <c r="I106" s="46" t="s">
        <v>191</v>
      </c>
      <c r="J106" s="47" t="s">
        <v>192</v>
      </c>
      <c r="K106" s="46">
        <v>-16966</v>
      </c>
      <c r="L106" s="46" t="s">
        <v>193</v>
      </c>
      <c r="M106" s="47" t="s">
        <v>125</v>
      </c>
      <c r="N106" s="47"/>
      <c r="O106" s="48" t="s">
        <v>144</v>
      </c>
      <c r="P106" s="48" t="s">
        <v>149</v>
      </c>
    </row>
    <row r="107" spans="1:16" ht="12.75" customHeight="1" thickBot="1">
      <c r="A107" s="10" t="str">
        <f t="shared" ref="A107:A128" si="18">P107</f>
        <v> BSAO 8.26 </v>
      </c>
      <c r="B107" s="16" t="str">
        <f t="shared" ref="B107:B128" si="19">IF(H107=INT(H107),"I","II")</f>
        <v>I</v>
      </c>
      <c r="C107" s="10">
        <f t="shared" ref="C107:C128" si="20">1*G107</f>
        <v>32017.955999999998</v>
      </c>
      <c r="D107" s="13" t="str">
        <f t="shared" ref="D107:D128" si="21">VLOOKUP(F107,I$1:J$5,2,FALSE)</f>
        <v>vis</v>
      </c>
      <c r="E107" s="45">
        <f>VLOOKUP(C107,Active!C$21:E$968,3,FALSE)</f>
        <v>-8975.0239172466772</v>
      </c>
      <c r="F107" s="16" t="s">
        <v>106</v>
      </c>
      <c r="G107" s="13" t="str">
        <f t="shared" ref="G107:G128" si="22">MID(I107,3,LEN(I107)-3)</f>
        <v>32017.956</v>
      </c>
      <c r="H107" s="10">
        <f t="shared" ref="H107:H128" si="23">1*K107</f>
        <v>-16003</v>
      </c>
      <c r="I107" s="46" t="s">
        <v>194</v>
      </c>
      <c r="J107" s="47" t="s">
        <v>195</v>
      </c>
      <c r="K107" s="46">
        <v>-16003</v>
      </c>
      <c r="L107" s="46" t="s">
        <v>193</v>
      </c>
      <c r="M107" s="47" t="s">
        <v>109</v>
      </c>
      <c r="N107" s="47"/>
      <c r="O107" s="48" t="s">
        <v>185</v>
      </c>
      <c r="P107" s="48" t="s">
        <v>145</v>
      </c>
    </row>
    <row r="108" spans="1:16" ht="12.75" customHeight="1" thickBot="1">
      <c r="A108" s="10" t="str">
        <f t="shared" si="18"/>
        <v> PZ 10.333 </v>
      </c>
      <c r="B108" s="16" t="str">
        <f t="shared" si="19"/>
        <v>I</v>
      </c>
      <c r="C108" s="10">
        <f t="shared" si="20"/>
        <v>34732.508999999998</v>
      </c>
      <c r="D108" s="13" t="str">
        <f t="shared" si="21"/>
        <v>vis</v>
      </c>
      <c r="E108" s="45">
        <f>VLOOKUP(C108,Active!C$21:E$968,3,FALSE)</f>
        <v>-7067.9998690505272</v>
      </c>
      <c r="F108" s="16" t="s">
        <v>106</v>
      </c>
      <c r="G108" s="13" t="str">
        <f t="shared" si="22"/>
        <v>34732.509</v>
      </c>
      <c r="H108" s="10">
        <f t="shared" si="23"/>
        <v>-14096</v>
      </c>
      <c r="I108" s="46" t="s">
        <v>196</v>
      </c>
      <c r="J108" s="47" t="s">
        <v>197</v>
      </c>
      <c r="K108" s="46">
        <v>-14096</v>
      </c>
      <c r="L108" s="46" t="s">
        <v>198</v>
      </c>
      <c r="M108" s="47" t="s">
        <v>109</v>
      </c>
      <c r="N108" s="47"/>
      <c r="O108" s="48" t="s">
        <v>185</v>
      </c>
      <c r="P108" s="48" t="s">
        <v>199</v>
      </c>
    </row>
    <row r="109" spans="1:16" ht="12.75" customHeight="1" thickBot="1">
      <c r="A109" s="10" t="str">
        <f t="shared" si="18"/>
        <v> AOEB 9 </v>
      </c>
      <c r="B109" s="16" t="str">
        <f t="shared" si="19"/>
        <v>I</v>
      </c>
      <c r="C109" s="10">
        <f t="shared" si="20"/>
        <v>43069.66</v>
      </c>
      <c r="D109" s="13" t="str">
        <f t="shared" si="21"/>
        <v>vis</v>
      </c>
      <c r="E109" s="45">
        <f>VLOOKUP(C109,Active!C$21:E$968,3,FALSE)</f>
        <v>-1210.995990164173</v>
      </c>
      <c r="F109" s="16" t="s">
        <v>106</v>
      </c>
      <c r="G109" s="13" t="str">
        <f t="shared" si="22"/>
        <v>43069.660</v>
      </c>
      <c r="H109" s="10">
        <f t="shared" si="23"/>
        <v>-8239</v>
      </c>
      <c r="I109" s="46" t="s">
        <v>262</v>
      </c>
      <c r="J109" s="47" t="s">
        <v>263</v>
      </c>
      <c r="K109" s="46">
        <v>-8239</v>
      </c>
      <c r="L109" s="46" t="s">
        <v>226</v>
      </c>
      <c r="M109" s="47" t="s">
        <v>125</v>
      </c>
      <c r="N109" s="47"/>
      <c r="O109" s="48" t="s">
        <v>264</v>
      </c>
      <c r="P109" s="48" t="s">
        <v>265</v>
      </c>
    </row>
    <row r="110" spans="1:16" ht="12.75" customHeight="1" thickBot="1">
      <c r="A110" s="10" t="str">
        <f t="shared" si="18"/>
        <v> AOEB 9 </v>
      </c>
      <c r="B110" s="16" t="str">
        <f t="shared" si="19"/>
        <v>I</v>
      </c>
      <c r="C110" s="10">
        <f t="shared" si="20"/>
        <v>44101.656999999999</v>
      </c>
      <c r="D110" s="13" t="str">
        <f t="shared" si="21"/>
        <v>vis</v>
      </c>
      <c r="E110" s="45">
        <f>VLOOKUP(C110,Active!C$21:E$968,3,FALSE)</f>
        <v>-485.99887400314242</v>
      </c>
      <c r="F110" s="16" t="s">
        <v>106</v>
      </c>
      <c r="G110" s="13" t="str">
        <f t="shared" si="22"/>
        <v>44101.657</v>
      </c>
      <c r="H110" s="10">
        <f t="shared" si="23"/>
        <v>-7514</v>
      </c>
      <c r="I110" s="46" t="s">
        <v>291</v>
      </c>
      <c r="J110" s="47" t="s">
        <v>292</v>
      </c>
      <c r="K110" s="46">
        <v>-7514</v>
      </c>
      <c r="L110" s="46" t="s">
        <v>286</v>
      </c>
      <c r="M110" s="47" t="s">
        <v>125</v>
      </c>
      <c r="N110" s="47"/>
      <c r="O110" s="48" t="s">
        <v>264</v>
      </c>
      <c r="P110" s="48" t="s">
        <v>265</v>
      </c>
    </row>
    <row r="111" spans="1:16" ht="12.75" customHeight="1" thickBot="1">
      <c r="A111" s="10" t="str">
        <f t="shared" si="18"/>
        <v> AOEB 9 </v>
      </c>
      <c r="B111" s="16" t="str">
        <f t="shared" si="19"/>
        <v>I</v>
      </c>
      <c r="C111" s="10">
        <f t="shared" si="20"/>
        <v>45264.627999999997</v>
      </c>
      <c r="D111" s="13" t="str">
        <f t="shared" si="21"/>
        <v>vis</v>
      </c>
      <c r="E111" s="45">
        <f>VLOOKUP(C111,Active!C$21:E$968,3,FALSE)</f>
        <v>331.00991689345102</v>
      </c>
      <c r="F111" s="16" t="s">
        <v>106</v>
      </c>
      <c r="G111" s="13" t="str">
        <f t="shared" si="22"/>
        <v>45264.628</v>
      </c>
      <c r="H111" s="10">
        <f t="shared" si="23"/>
        <v>-6697</v>
      </c>
      <c r="I111" s="46" t="s">
        <v>345</v>
      </c>
      <c r="J111" s="47" t="s">
        <v>346</v>
      </c>
      <c r="K111" s="46">
        <v>-6697</v>
      </c>
      <c r="L111" s="46" t="s">
        <v>347</v>
      </c>
      <c r="M111" s="47" t="s">
        <v>125</v>
      </c>
      <c r="N111" s="47"/>
      <c r="O111" s="48" t="s">
        <v>264</v>
      </c>
      <c r="P111" s="48" t="s">
        <v>265</v>
      </c>
    </row>
    <row r="112" spans="1:16" ht="12.75" customHeight="1" thickBot="1">
      <c r="A112" s="10" t="str">
        <f t="shared" si="18"/>
        <v> AOEB 9 </v>
      </c>
      <c r="B112" s="16" t="str">
        <f t="shared" si="19"/>
        <v>I</v>
      </c>
      <c r="C112" s="10">
        <f t="shared" si="20"/>
        <v>45876.718999999997</v>
      </c>
      <c r="D112" s="13" t="str">
        <f t="shared" si="21"/>
        <v>vis</v>
      </c>
      <c r="E112" s="45">
        <f>VLOOKUP(C112,Active!C$21:E$968,3,FALSE)</f>
        <v>761.01524619976044</v>
      </c>
      <c r="F112" s="16" t="s">
        <v>106</v>
      </c>
      <c r="G112" s="13" t="str">
        <f t="shared" si="22"/>
        <v>45876.719</v>
      </c>
      <c r="H112" s="10">
        <f t="shared" si="23"/>
        <v>-6267</v>
      </c>
      <c r="I112" s="46" t="s">
        <v>357</v>
      </c>
      <c r="J112" s="47" t="s">
        <v>358</v>
      </c>
      <c r="K112" s="46">
        <v>-6267</v>
      </c>
      <c r="L112" s="46" t="s">
        <v>359</v>
      </c>
      <c r="M112" s="47" t="s">
        <v>125</v>
      </c>
      <c r="N112" s="47"/>
      <c r="O112" s="48" t="s">
        <v>264</v>
      </c>
      <c r="P112" s="48" t="s">
        <v>265</v>
      </c>
    </row>
    <row r="113" spans="1:16" ht="12.75" customHeight="1" thickBot="1">
      <c r="A113" s="10" t="str">
        <f t="shared" si="18"/>
        <v> AOEB 9 </v>
      </c>
      <c r="B113" s="16" t="str">
        <f t="shared" si="19"/>
        <v>I</v>
      </c>
      <c r="C113" s="10">
        <f t="shared" si="20"/>
        <v>47465.281999999999</v>
      </c>
      <c r="D113" s="13" t="str">
        <f t="shared" si="21"/>
        <v>vis</v>
      </c>
      <c r="E113" s="45">
        <f>VLOOKUP(C113,Active!C$21:E$968,3,FALSE)</f>
        <v>1877.0103448678005</v>
      </c>
      <c r="F113" s="16" t="s">
        <v>106</v>
      </c>
      <c r="G113" s="13" t="str">
        <f t="shared" si="22"/>
        <v>47465.282</v>
      </c>
      <c r="H113" s="10">
        <f t="shared" si="23"/>
        <v>-5151</v>
      </c>
      <c r="I113" s="46" t="s">
        <v>394</v>
      </c>
      <c r="J113" s="47" t="s">
        <v>395</v>
      </c>
      <c r="K113" s="46">
        <v>-5151</v>
      </c>
      <c r="L113" s="46" t="s">
        <v>396</v>
      </c>
      <c r="M113" s="47" t="s">
        <v>125</v>
      </c>
      <c r="N113" s="47"/>
      <c r="O113" s="48" t="s">
        <v>264</v>
      </c>
      <c r="P113" s="48" t="s">
        <v>265</v>
      </c>
    </row>
    <row r="114" spans="1:16" ht="12.75" customHeight="1" thickBot="1">
      <c r="A114" s="10" t="str">
        <f t="shared" si="18"/>
        <v> AOEB 9 </v>
      </c>
      <c r="B114" s="16" t="str">
        <f t="shared" si="19"/>
        <v>I</v>
      </c>
      <c r="C114" s="10">
        <f t="shared" si="20"/>
        <v>47688.777999999998</v>
      </c>
      <c r="D114" s="13" t="str">
        <f t="shared" si="21"/>
        <v>vis</v>
      </c>
      <c r="E114" s="45">
        <f>VLOOKUP(C114,Active!C$21:E$968,3,FALSE)</f>
        <v>2034.0204480691914</v>
      </c>
      <c r="F114" s="16" t="s">
        <v>106</v>
      </c>
      <c r="G114" s="13" t="str">
        <f t="shared" si="22"/>
        <v>47688.778</v>
      </c>
      <c r="H114" s="10">
        <f t="shared" si="23"/>
        <v>-4994</v>
      </c>
      <c r="I114" s="46" t="s">
        <v>397</v>
      </c>
      <c r="J114" s="47" t="s">
        <v>398</v>
      </c>
      <c r="K114" s="46">
        <v>-4994</v>
      </c>
      <c r="L114" s="46" t="s">
        <v>283</v>
      </c>
      <c r="M114" s="47" t="s">
        <v>125</v>
      </c>
      <c r="N114" s="47"/>
      <c r="O114" s="48" t="s">
        <v>264</v>
      </c>
      <c r="P114" s="48" t="s">
        <v>265</v>
      </c>
    </row>
    <row r="115" spans="1:16" ht="12.75" customHeight="1" thickBot="1">
      <c r="A115" s="10" t="str">
        <f t="shared" si="18"/>
        <v> AOEB 9 </v>
      </c>
      <c r="B115" s="16" t="str">
        <f t="shared" si="19"/>
        <v>I</v>
      </c>
      <c r="C115" s="10">
        <f t="shared" si="20"/>
        <v>50723.586000000003</v>
      </c>
      <c r="D115" s="13" t="str">
        <f t="shared" si="21"/>
        <v>vis</v>
      </c>
      <c r="E115" s="45">
        <f>VLOOKUP(C115,Active!C$21:E$968,3,FALSE)</f>
        <v>4166.0295993578457</v>
      </c>
      <c r="F115" s="16" t="s">
        <v>106</v>
      </c>
      <c r="G115" s="13" t="str">
        <f t="shared" si="22"/>
        <v>50723.586</v>
      </c>
      <c r="H115" s="10">
        <f t="shared" si="23"/>
        <v>-2862</v>
      </c>
      <c r="I115" s="46" t="s">
        <v>417</v>
      </c>
      <c r="J115" s="47" t="s">
        <v>418</v>
      </c>
      <c r="K115" s="46">
        <v>-2862</v>
      </c>
      <c r="L115" s="46" t="s">
        <v>419</v>
      </c>
      <c r="M115" s="47" t="s">
        <v>125</v>
      </c>
      <c r="N115" s="47"/>
      <c r="O115" s="48" t="s">
        <v>420</v>
      </c>
      <c r="P115" s="48" t="s">
        <v>265</v>
      </c>
    </row>
    <row r="116" spans="1:16" ht="12.75" customHeight="1" thickBot="1">
      <c r="A116" s="10" t="str">
        <f t="shared" si="18"/>
        <v> AOEB 9 </v>
      </c>
      <c r="B116" s="16" t="str">
        <f t="shared" si="19"/>
        <v>I</v>
      </c>
      <c r="C116" s="10">
        <f t="shared" si="20"/>
        <v>51486.557000000001</v>
      </c>
      <c r="D116" s="13" t="str">
        <f t="shared" si="21"/>
        <v>vis</v>
      </c>
      <c r="E116" s="45">
        <f>VLOOKUP(C116,Active!C$21:E$968,3,FALSE)</f>
        <v>4702.0309392013705</v>
      </c>
      <c r="F116" s="16" t="s">
        <v>106</v>
      </c>
      <c r="G116" s="13" t="str">
        <f t="shared" si="22"/>
        <v>51486.557</v>
      </c>
      <c r="H116" s="10">
        <f t="shared" si="23"/>
        <v>-2326</v>
      </c>
      <c r="I116" s="46" t="s">
        <v>421</v>
      </c>
      <c r="J116" s="47" t="s">
        <v>422</v>
      </c>
      <c r="K116" s="46">
        <v>-2326</v>
      </c>
      <c r="L116" s="46" t="s">
        <v>423</v>
      </c>
      <c r="M116" s="47" t="s">
        <v>125</v>
      </c>
      <c r="N116" s="47"/>
      <c r="O116" s="48" t="s">
        <v>264</v>
      </c>
      <c r="P116" s="48" t="s">
        <v>265</v>
      </c>
    </row>
    <row r="117" spans="1:16" ht="12.75" customHeight="1" thickBot="1">
      <c r="A117" s="10" t="str">
        <f t="shared" si="18"/>
        <v>VSB 38 </v>
      </c>
      <c r="B117" s="16" t="str">
        <f t="shared" si="19"/>
        <v>I</v>
      </c>
      <c r="C117" s="10">
        <f t="shared" si="20"/>
        <v>51734.235000000001</v>
      </c>
      <c r="D117" s="13" t="str">
        <f t="shared" si="21"/>
        <v>vis</v>
      </c>
      <c r="E117" s="45">
        <f>VLOOKUP(C117,Active!C$21:E$968,3,FALSE)</f>
        <v>4876.0293478561753</v>
      </c>
      <c r="F117" s="16" t="s">
        <v>106</v>
      </c>
      <c r="G117" s="13" t="str">
        <f t="shared" si="22"/>
        <v>51734.235</v>
      </c>
      <c r="H117" s="10">
        <f t="shared" si="23"/>
        <v>-2152</v>
      </c>
      <c r="I117" s="46" t="s">
        <v>424</v>
      </c>
      <c r="J117" s="47" t="s">
        <v>425</v>
      </c>
      <c r="K117" s="46">
        <v>-2152</v>
      </c>
      <c r="L117" s="46" t="s">
        <v>374</v>
      </c>
      <c r="M117" s="47" t="s">
        <v>125</v>
      </c>
      <c r="N117" s="47"/>
      <c r="O117" s="48" t="s">
        <v>426</v>
      </c>
      <c r="P117" s="49" t="s">
        <v>427</v>
      </c>
    </row>
    <row r="118" spans="1:16" ht="12.75" customHeight="1" thickBot="1">
      <c r="A118" s="10" t="str">
        <f t="shared" si="18"/>
        <v> AOEB 9 </v>
      </c>
      <c r="B118" s="16" t="str">
        <f t="shared" si="19"/>
        <v>I</v>
      </c>
      <c r="C118" s="10">
        <f t="shared" si="20"/>
        <v>52182.621299999999</v>
      </c>
      <c r="D118" s="13" t="str">
        <f t="shared" si="21"/>
        <v>vis</v>
      </c>
      <c r="E118" s="45">
        <f>VLOOKUP(C118,Active!C$21:E$968,3,FALSE)</f>
        <v>5191.0290759814652</v>
      </c>
      <c r="F118" s="16" t="s">
        <v>106</v>
      </c>
      <c r="G118" s="13" t="str">
        <f t="shared" si="22"/>
        <v>52182.6213</v>
      </c>
      <c r="H118" s="10">
        <f t="shared" si="23"/>
        <v>-1837</v>
      </c>
      <c r="I118" s="46" t="s">
        <v>428</v>
      </c>
      <c r="J118" s="47" t="s">
        <v>429</v>
      </c>
      <c r="K118" s="46">
        <v>-1837</v>
      </c>
      <c r="L118" s="46" t="s">
        <v>430</v>
      </c>
      <c r="M118" s="47" t="s">
        <v>431</v>
      </c>
      <c r="N118" s="47" t="s">
        <v>432</v>
      </c>
      <c r="O118" s="48" t="s">
        <v>264</v>
      </c>
      <c r="P118" s="48" t="s">
        <v>265</v>
      </c>
    </row>
    <row r="119" spans="1:16" ht="12.75" customHeight="1" thickBot="1">
      <c r="A119" s="10" t="str">
        <f t="shared" si="18"/>
        <v>VSB 39 </v>
      </c>
      <c r="B119" s="16" t="str">
        <f t="shared" si="19"/>
        <v>I</v>
      </c>
      <c r="C119" s="10">
        <f t="shared" si="20"/>
        <v>52223.902000000002</v>
      </c>
      <c r="D119" s="13" t="str">
        <f t="shared" si="21"/>
        <v>vis</v>
      </c>
      <c r="E119" s="45">
        <f>VLOOKUP(C119,Active!C$21:E$968,3,FALSE)</f>
        <v>5220.0295366931832</v>
      </c>
      <c r="F119" s="16" t="s">
        <v>106</v>
      </c>
      <c r="G119" s="13" t="str">
        <f t="shared" si="22"/>
        <v>52223.902</v>
      </c>
      <c r="H119" s="10">
        <f t="shared" si="23"/>
        <v>-1808</v>
      </c>
      <c r="I119" s="46" t="s">
        <v>433</v>
      </c>
      <c r="J119" s="47" t="s">
        <v>434</v>
      </c>
      <c r="K119" s="46">
        <v>-1808</v>
      </c>
      <c r="L119" s="46" t="s">
        <v>412</v>
      </c>
      <c r="M119" s="47" t="s">
        <v>125</v>
      </c>
      <c r="N119" s="47"/>
      <c r="O119" s="48" t="s">
        <v>426</v>
      </c>
      <c r="P119" s="49" t="s">
        <v>435</v>
      </c>
    </row>
    <row r="120" spans="1:16" ht="12.75" customHeight="1" thickBot="1">
      <c r="A120" s="10" t="str">
        <f t="shared" si="18"/>
        <v> AOEB 9 </v>
      </c>
      <c r="B120" s="16" t="str">
        <f t="shared" si="19"/>
        <v>I</v>
      </c>
      <c r="C120" s="10">
        <f t="shared" si="20"/>
        <v>52448.809000000001</v>
      </c>
      <c r="D120" s="13" t="str">
        <f t="shared" si="21"/>
        <v>vis</v>
      </c>
      <c r="E120" s="45">
        <f>VLOOKUP(C120,Active!C$21:E$968,3,FALSE)</f>
        <v>5378.0308936781639</v>
      </c>
      <c r="F120" s="16" t="s">
        <v>106</v>
      </c>
      <c r="G120" s="13" t="str">
        <f t="shared" si="22"/>
        <v>52448.8090</v>
      </c>
      <c r="H120" s="10">
        <f t="shared" si="23"/>
        <v>-1650</v>
      </c>
      <c r="I120" s="46" t="s">
        <v>436</v>
      </c>
      <c r="J120" s="47" t="s">
        <v>437</v>
      </c>
      <c r="K120" s="46">
        <v>-1650</v>
      </c>
      <c r="L120" s="46" t="s">
        <v>438</v>
      </c>
      <c r="M120" s="47" t="s">
        <v>431</v>
      </c>
      <c r="N120" s="47" t="s">
        <v>432</v>
      </c>
      <c r="O120" s="48" t="s">
        <v>264</v>
      </c>
      <c r="P120" s="48" t="s">
        <v>265</v>
      </c>
    </row>
    <row r="121" spans="1:16" ht="12.75" customHeight="1" thickBot="1">
      <c r="A121" s="10" t="str">
        <f t="shared" si="18"/>
        <v> AOEB 9 </v>
      </c>
      <c r="B121" s="16" t="str">
        <f t="shared" si="19"/>
        <v>I</v>
      </c>
      <c r="C121" s="10">
        <f t="shared" si="20"/>
        <v>52468.736499999999</v>
      </c>
      <c r="D121" s="13" t="str">
        <f t="shared" si="21"/>
        <v>vis</v>
      </c>
      <c r="E121" s="45">
        <f>VLOOKUP(C121,Active!C$21:E$968,3,FALSE)</f>
        <v>5392.0303336303123</v>
      </c>
      <c r="F121" s="16" t="s">
        <v>106</v>
      </c>
      <c r="G121" s="13" t="str">
        <f t="shared" si="22"/>
        <v>52468.7365</v>
      </c>
      <c r="H121" s="10">
        <f t="shared" si="23"/>
        <v>-1636</v>
      </c>
      <c r="I121" s="46" t="s">
        <v>439</v>
      </c>
      <c r="J121" s="47" t="s">
        <v>440</v>
      </c>
      <c r="K121" s="46">
        <v>-1636</v>
      </c>
      <c r="L121" s="46" t="s">
        <v>441</v>
      </c>
      <c r="M121" s="47" t="s">
        <v>431</v>
      </c>
      <c r="N121" s="47" t="s">
        <v>432</v>
      </c>
      <c r="O121" s="48" t="s">
        <v>442</v>
      </c>
      <c r="P121" s="48" t="s">
        <v>265</v>
      </c>
    </row>
    <row r="122" spans="1:16" ht="12.75" customHeight="1" thickBot="1">
      <c r="A122" s="10" t="str">
        <f t="shared" si="18"/>
        <v> AOEB 9 </v>
      </c>
      <c r="B122" s="16" t="str">
        <f t="shared" si="19"/>
        <v>I</v>
      </c>
      <c r="C122" s="10">
        <f t="shared" si="20"/>
        <v>52525.674700000003</v>
      </c>
      <c r="D122" s="13" t="str">
        <f t="shared" si="21"/>
        <v>vis</v>
      </c>
      <c r="E122" s="45">
        <f>VLOOKUP(C122,Active!C$21:E$968,3,FALSE)</f>
        <v>5432.0304797541903</v>
      </c>
      <c r="F122" s="16" t="s">
        <v>106</v>
      </c>
      <c r="G122" s="13" t="str">
        <f t="shared" si="22"/>
        <v>52525.6747</v>
      </c>
      <c r="H122" s="10">
        <f t="shared" si="23"/>
        <v>-1596</v>
      </c>
      <c r="I122" s="46" t="s">
        <v>449</v>
      </c>
      <c r="J122" s="47" t="s">
        <v>450</v>
      </c>
      <c r="K122" s="46">
        <v>-1596</v>
      </c>
      <c r="L122" s="46" t="s">
        <v>451</v>
      </c>
      <c r="M122" s="47" t="s">
        <v>431</v>
      </c>
      <c r="N122" s="47" t="s">
        <v>432</v>
      </c>
      <c r="O122" s="48" t="s">
        <v>442</v>
      </c>
      <c r="P122" s="48" t="s">
        <v>265</v>
      </c>
    </row>
    <row r="123" spans="1:16" ht="12.75" customHeight="1" thickBot="1">
      <c r="A123" s="10" t="str">
        <f t="shared" si="18"/>
        <v> AOEB 9 </v>
      </c>
      <c r="B123" s="16" t="str">
        <f t="shared" si="19"/>
        <v>I</v>
      </c>
      <c r="C123" s="10">
        <f t="shared" si="20"/>
        <v>52861.614000000001</v>
      </c>
      <c r="D123" s="13" t="str">
        <f t="shared" si="21"/>
        <v>vis</v>
      </c>
      <c r="E123" s="45">
        <f>VLOOKUP(C123,Active!C$21:E$968,3,FALSE)</f>
        <v>5668.0340957580693</v>
      </c>
      <c r="F123" s="16" t="s">
        <v>106</v>
      </c>
      <c r="G123" s="13" t="str">
        <f t="shared" si="22"/>
        <v>52861.6140</v>
      </c>
      <c r="H123" s="10">
        <f t="shared" si="23"/>
        <v>-1360</v>
      </c>
      <c r="I123" s="46" t="s">
        <v>452</v>
      </c>
      <c r="J123" s="47" t="s">
        <v>453</v>
      </c>
      <c r="K123" s="46">
        <v>-1360</v>
      </c>
      <c r="L123" s="46" t="s">
        <v>454</v>
      </c>
      <c r="M123" s="47" t="s">
        <v>431</v>
      </c>
      <c r="N123" s="47" t="s">
        <v>432</v>
      </c>
      <c r="O123" s="48" t="s">
        <v>455</v>
      </c>
      <c r="P123" s="48" t="s">
        <v>265</v>
      </c>
    </row>
    <row r="124" spans="1:16" ht="12.75" customHeight="1" thickBot="1">
      <c r="A124" s="10" t="str">
        <f t="shared" si="18"/>
        <v>VSB 43 </v>
      </c>
      <c r="B124" s="16" t="str">
        <f t="shared" si="19"/>
        <v>I</v>
      </c>
      <c r="C124" s="10">
        <f t="shared" si="20"/>
        <v>53196.125699999997</v>
      </c>
      <c r="D124" s="13" t="str">
        <f t="shared" si="21"/>
        <v>vis</v>
      </c>
      <c r="E124" s="45">
        <f>VLOOKUP(C124,Active!C$21:E$968,3,FALSE)</f>
        <v>5903.0347961691377</v>
      </c>
      <c r="F124" s="16" t="s">
        <v>106</v>
      </c>
      <c r="G124" s="13" t="str">
        <f t="shared" si="22"/>
        <v>53196.1257</v>
      </c>
      <c r="H124" s="10">
        <f t="shared" si="23"/>
        <v>-1125</v>
      </c>
      <c r="I124" s="46" t="s">
        <v>456</v>
      </c>
      <c r="J124" s="47" t="s">
        <v>457</v>
      </c>
      <c r="K124" s="46">
        <v>-1125</v>
      </c>
      <c r="L124" s="46" t="s">
        <v>458</v>
      </c>
      <c r="M124" s="47" t="s">
        <v>445</v>
      </c>
      <c r="N124" s="47" t="s">
        <v>446</v>
      </c>
      <c r="O124" s="48" t="s">
        <v>459</v>
      </c>
      <c r="P124" s="49" t="s">
        <v>460</v>
      </c>
    </row>
    <row r="125" spans="1:16" ht="12.75" customHeight="1" thickBot="1">
      <c r="A125" s="10" t="str">
        <f t="shared" si="18"/>
        <v> AOEB 12 </v>
      </c>
      <c r="B125" s="16" t="str">
        <f t="shared" si="19"/>
        <v>I</v>
      </c>
      <c r="C125" s="10">
        <f t="shared" si="20"/>
        <v>53251.639300000003</v>
      </c>
      <c r="D125" s="13" t="str">
        <f t="shared" si="21"/>
        <v>vis</v>
      </c>
      <c r="E125" s="45">
        <f>VLOOKUP(C125,Active!C$21:E$968,3,FALSE)</f>
        <v>5942.0341342560905</v>
      </c>
      <c r="F125" s="16" t="s">
        <v>106</v>
      </c>
      <c r="G125" s="13" t="str">
        <f t="shared" si="22"/>
        <v>53251.6393</v>
      </c>
      <c r="H125" s="10">
        <f t="shared" si="23"/>
        <v>-1086</v>
      </c>
      <c r="I125" s="46" t="s">
        <v>461</v>
      </c>
      <c r="J125" s="47" t="s">
        <v>462</v>
      </c>
      <c r="K125" s="46">
        <v>-1086</v>
      </c>
      <c r="L125" s="46" t="s">
        <v>463</v>
      </c>
      <c r="M125" s="47" t="s">
        <v>431</v>
      </c>
      <c r="N125" s="47" t="s">
        <v>432</v>
      </c>
      <c r="O125" s="48" t="s">
        <v>264</v>
      </c>
      <c r="P125" s="48" t="s">
        <v>464</v>
      </c>
    </row>
    <row r="126" spans="1:16" ht="12.75" customHeight="1" thickBot="1">
      <c r="A126" s="10" t="str">
        <f t="shared" si="18"/>
        <v> AOEB 12 </v>
      </c>
      <c r="B126" s="16" t="str">
        <f t="shared" si="19"/>
        <v>I</v>
      </c>
      <c r="C126" s="10">
        <f t="shared" si="20"/>
        <v>53624.584199999998</v>
      </c>
      <c r="D126" s="13" t="str">
        <f t="shared" si="21"/>
        <v>vis</v>
      </c>
      <c r="E126" s="45">
        <f>VLOOKUP(C126,Active!C$21:E$968,3,FALSE)</f>
        <v>6204.034873586691</v>
      </c>
      <c r="F126" s="16" t="s">
        <v>106</v>
      </c>
      <c r="G126" s="13" t="str">
        <f t="shared" si="22"/>
        <v>53624.5842</v>
      </c>
      <c r="H126" s="10">
        <f t="shared" si="23"/>
        <v>-824</v>
      </c>
      <c r="I126" s="46" t="s">
        <v>465</v>
      </c>
      <c r="J126" s="47" t="s">
        <v>466</v>
      </c>
      <c r="K126" s="46">
        <v>-824</v>
      </c>
      <c r="L126" s="46" t="s">
        <v>467</v>
      </c>
      <c r="M126" s="47" t="s">
        <v>431</v>
      </c>
      <c r="N126" s="47" t="s">
        <v>432</v>
      </c>
      <c r="O126" s="48" t="s">
        <v>264</v>
      </c>
      <c r="P126" s="48" t="s">
        <v>464</v>
      </c>
    </row>
    <row r="127" spans="1:16" ht="12.75" customHeight="1" thickBot="1">
      <c r="A127" s="10" t="str">
        <f t="shared" si="18"/>
        <v> AOEB 12 </v>
      </c>
      <c r="B127" s="16" t="str">
        <f t="shared" si="19"/>
        <v>I</v>
      </c>
      <c r="C127" s="10">
        <f t="shared" si="20"/>
        <v>54310.695699999997</v>
      </c>
      <c r="D127" s="13" t="str">
        <f t="shared" si="21"/>
        <v>vis</v>
      </c>
      <c r="E127" s="45">
        <f>VLOOKUP(C127,Active!C$21:E$968,3,FALSE)</f>
        <v>6686.0409829696837</v>
      </c>
      <c r="F127" s="16" t="s">
        <v>106</v>
      </c>
      <c r="G127" s="13" t="str">
        <f t="shared" si="22"/>
        <v>54310.6957</v>
      </c>
      <c r="H127" s="10">
        <f t="shared" si="23"/>
        <v>-342</v>
      </c>
      <c r="I127" s="46" t="s">
        <v>474</v>
      </c>
      <c r="J127" s="47" t="s">
        <v>475</v>
      </c>
      <c r="K127" s="46">
        <v>-342</v>
      </c>
      <c r="L127" s="46" t="s">
        <v>476</v>
      </c>
      <c r="M127" s="47" t="s">
        <v>431</v>
      </c>
      <c r="N127" s="47" t="s">
        <v>432</v>
      </c>
      <c r="O127" s="48" t="s">
        <v>264</v>
      </c>
      <c r="P127" s="48" t="s">
        <v>464</v>
      </c>
    </row>
    <row r="128" spans="1:16" ht="12.75" customHeight="1" thickBot="1">
      <c r="A128" s="10" t="str">
        <f t="shared" si="18"/>
        <v>BAVM 225 </v>
      </c>
      <c r="B128" s="16" t="str">
        <f t="shared" si="19"/>
        <v>I</v>
      </c>
      <c r="C128" s="10">
        <f t="shared" si="20"/>
        <v>55775.442600000002</v>
      </c>
      <c r="D128" s="13" t="str">
        <f t="shared" si="21"/>
        <v>vis</v>
      </c>
      <c r="E128" s="45">
        <f>VLOOKUP(C128,Active!C$21:E$968,3,FALSE)</f>
        <v>7715.0529649868968</v>
      </c>
      <c r="F128" s="16" t="s">
        <v>106</v>
      </c>
      <c r="G128" s="13" t="str">
        <f t="shared" si="22"/>
        <v>55775.4426</v>
      </c>
      <c r="H128" s="10">
        <f t="shared" si="23"/>
        <v>687</v>
      </c>
      <c r="I128" s="46" t="s">
        <v>499</v>
      </c>
      <c r="J128" s="47" t="s">
        <v>500</v>
      </c>
      <c r="K128" s="46">
        <v>687</v>
      </c>
      <c r="L128" s="46" t="s">
        <v>501</v>
      </c>
      <c r="M128" s="47" t="s">
        <v>431</v>
      </c>
      <c r="N128" s="47" t="s">
        <v>502</v>
      </c>
      <c r="O128" s="48" t="s">
        <v>503</v>
      </c>
      <c r="P128" s="49" t="s">
        <v>504</v>
      </c>
    </row>
    <row r="129" spans="2:6">
      <c r="B129" s="16"/>
      <c r="F129" s="16"/>
    </row>
    <row r="130" spans="2:6">
      <c r="B130" s="16"/>
      <c r="F130" s="16"/>
    </row>
    <row r="131" spans="2:6">
      <c r="B131" s="16"/>
      <c r="F131" s="16"/>
    </row>
    <row r="132" spans="2:6">
      <c r="B132" s="16"/>
      <c r="F132" s="16"/>
    </row>
    <row r="133" spans="2:6">
      <c r="B133" s="16"/>
      <c r="F133" s="16"/>
    </row>
    <row r="134" spans="2:6">
      <c r="B134" s="16"/>
      <c r="F134" s="16"/>
    </row>
    <row r="135" spans="2:6">
      <c r="B135" s="16"/>
      <c r="F135" s="16"/>
    </row>
    <row r="136" spans="2:6">
      <c r="B136" s="16"/>
      <c r="F136" s="16"/>
    </row>
    <row r="137" spans="2:6">
      <c r="B137" s="16"/>
      <c r="F137" s="16"/>
    </row>
    <row r="138" spans="2:6">
      <c r="B138" s="16"/>
      <c r="F138" s="16"/>
    </row>
    <row r="139" spans="2:6">
      <c r="B139" s="16"/>
      <c r="F139" s="16"/>
    </row>
    <row r="140" spans="2:6">
      <c r="B140" s="16"/>
      <c r="F140" s="16"/>
    </row>
    <row r="141" spans="2:6">
      <c r="B141" s="16"/>
      <c r="F141" s="16"/>
    </row>
    <row r="142" spans="2:6">
      <c r="B142" s="16"/>
      <c r="F142" s="16"/>
    </row>
    <row r="143" spans="2:6">
      <c r="B143" s="16"/>
      <c r="F143" s="16"/>
    </row>
    <row r="144" spans="2:6">
      <c r="B144" s="16"/>
      <c r="F144" s="16"/>
    </row>
    <row r="145" spans="2:6">
      <c r="B145" s="16"/>
      <c r="F145" s="16"/>
    </row>
    <row r="146" spans="2:6">
      <c r="B146" s="16"/>
      <c r="F146" s="16"/>
    </row>
    <row r="147" spans="2:6">
      <c r="B147" s="16"/>
      <c r="F147" s="16"/>
    </row>
    <row r="148" spans="2:6">
      <c r="B148" s="16"/>
      <c r="F148" s="16"/>
    </row>
    <row r="149" spans="2:6">
      <c r="B149" s="16"/>
      <c r="F149" s="16"/>
    </row>
    <row r="150" spans="2:6">
      <c r="B150" s="16"/>
      <c r="F150" s="16"/>
    </row>
    <row r="151" spans="2:6">
      <c r="B151" s="16"/>
      <c r="F151" s="16"/>
    </row>
    <row r="152" spans="2:6">
      <c r="B152" s="16"/>
      <c r="F152" s="16"/>
    </row>
    <row r="153" spans="2:6">
      <c r="B153" s="16"/>
      <c r="F153" s="16"/>
    </row>
    <row r="154" spans="2:6">
      <c r="B154" s="16"/>
      <c r="F154" s="16"/>
    </row>
    <row r="155" spans="2:6">
      <c r="B155" s="16"/>
      <c r="F155" s="16"/>
    </row>
    <row r="156" spans="2:6">
      <c r="B156" s="16"/>
      <c r="F156" s="16"/>
    </row>
    <row r="157" spans="2:6">
      <c r="B157" s="16"/>
      <c r="F157" s="16"/>
    </row>
    <row r="158" spans="2:6">
      <c r="B158" s="16"/>
      <c r="F158" s="16"/>
    </row>
    <row r="159" spans="2:6">
      <c r="B159" s="16"/>
      <c r="F159" s="16"/>
    </row>
    <row r="160" spans="2:6">
      <c r="B160" s="16"/>
      <c r="F160" s="16"/>
    </row>
    <row r="161" spans="2:6">
      <c r="B161" s="16"/>
      <c r="F161" s="16"/>
    </row>
    <row r="162" spans="2:6">
      <c r="B162" s="16"/>
      <c r="F162" s="16"/>
    </row>
    <row r="163" spans="2:6">
      <c r="B163" s="16"/>
      <c r="F163" s="16"/>
    </row>
    <row r="164" spans="2:6">
      <c r="B164" s="16"/>
      <c r="F164" s="16"/>
    </row>
    <row r="165" spans="2:6">
      <c r="B165" s="16"/>
      <c r="F165" s="16"/>
    </row>
    <row r="166" spans="2:6">
      <c r="B166" s="16"/>
      <c r="F166" s="16"/>
    </row>
    <row r="167" spans="2:6">
      <c r="B167" s="16"/>
      <c r="F167" s="16"/>
    </row>
    <row r="168" spans="2:6">
      <c r="B168" s="16"/>
      <c r="F168" s="16"/>
    </row>
    <row r="169" spans="2:6">
      <c r="B169" s="16"/>
      <c r="F169" s="16"/>
    </row>
    <row r="170" spans="2:6">
      <c r="B170" s="16"/>
      <c r="F170" s="16"/>
    </row>
    <row r="171" spans="2:6">
      <c r="B171" s="16"/>
      <c r="F171" s="16"/>
    </row>
    <row r="172" spans="2:6">
      <c r="B172" s="16"/>
      <c r="F172" s="16"/>
    </row>
    <row r="173" spans="2:6">
      <c r="B173" s="16"/>
      <c r="F173" s="16"/>
    </row>
    <row r="174" spans="2:6">
      <c r="B174" s="16"/>
      <c r="F174" s="16"/>
    </row>
    <row r="175" spans="2:6">
      <c r="B175" s="16"/>
      <c r="F175" s="16"/>
    </row>
    <row r="176" spans="2:6">
      <c r="B176" s="16"/>
      <c r="F176" s="16"/>
    </row>
    <row r="177" spans="2:6">
      <c r="B177" s="16"/>
      <c r="F177" s="16"/>
    </row>
    <row r="178" spans="2:6">
      <c r="B178" s="16"/>
      <c r="F178" s="16"/>
    </row>
    <row r="179" spans="2:6">
      <c r="B179" s="16"/>
      <c r="F179" s="16"/>
    </row>
    <row r="180" spans="2:6">
      <c r="B180" s="16"/>
      <c r="F180" s="16"/>
    </row>
    <row r="181" spans="2:6">
      <c r="B181" s="16"/>
      <c r="F181" s="16"/>
    </row>
    <row r="182" spans="2:6">
      <c r="B182" s="16"/>
      <c r="F182" s="16"/>
    </row>
    <row r="183" spans="2:6">
      <c r="B183" s="16"/>
      <c r="F183" s="16"/>
    </row>
    <row r="184" spans="2:6">
      <c r="B184" s="16"/>
      <c r="F184" s="16"/>
    </row>
    <row r="185" spans="2:6">
      <c r="B185" s="16"/>
      <c r="F185" s="16"/>
    </row>
    <row r="186" spans="2:6">
      <c r="B186" s="16"/>
      <c r="F186" s="16"/>
    </row>
    <row r="187" spans="2:6">
      <c r="B187" s="16"/>
      <c r="F187" s="16"/>
    </row>
    <row r="188" spans="2:6">
      <c r="B188" s="16"/>
      <c r="F188" s="16"/>
    </row>
    <row r="189" spans="2:6">
      <c r="B189" s="16"/>
      <c r="F189" s="16"/>
    </row>
    <row r="190" spans="2:6">
      <c r="B190" s="16"/>
      <c r="F190" s="16"/>
    </row>
    <row r="191" spans="2:6">
      <c r="B191" s="16"/>
      <c r="F191" s="16"/>
    </row>
    <row r="192" spans="2:6">
      <c r="B192" s="16"/>
      <c r="F192" s="16"/>
    </row>
    <row r="193" spans="2:6">
      <c r="B193" s="16"/>
      <c r="F193" s="16"/>
    </row>
    <row r="194" spans="2:6">
      <c r="B194" s="16"/>
      <c r="F194" s="16"/>
    </row>
    <row r="195" spans="2:6">
      <c r="B195" s="16"/>
      <c r="F195" s="16"/>
    </row>
    <row r="196" spans="2:6">
      <c r="B196" s="16"/>
      <c r="F196" s="16"/>
    </row>
    <row r="197" spans="2:6">
      <c r="B197" s="16"/>
      <c r="F197" s="16"/>
    </row>
    <row r="198" spans="2:6">
      <c r="B198" s="16"/>
      <c r="F198" s="16"/>
    </row>
    <row r="199" spans="2:6">
      <c r="B199" s="16"/>
      <c r="F199" s="16"/>
    </row>
    <row r="200" spans="2:6">
      <c r="B200" s="16"/>
      <c r="F200" s="16"/>
    </row>
    <row r="201" spans="2:6">
      <c r="B201" s="16"/>
      <c r="F201" s="16"/>
    </row>
    <row r="202" spans="2:6">
      <c r="B202" s="16"/>
      <c r="F202" s="16"/>
    </row>
    <row r="203" spans="2:6">
      <c r="B203" s="16"/>
      <c r="F203" s="16"/>
    </row>
    <row r="204" spans="2:6">
      <c r="B204" s="16"/>
      <c r="F204" s="16"/>
    </row>
    <row r="205" spans="2:6">
      <c r="B205" s="16"/>
      <c r="F205" s="16"/>
    </row>
    <row r="206" spans="2:6">
      <c r="B206" s="16"/>
      <c r="F206" s="16"/>
    </row>
    <row r="207" spans="2:6">
      <c r="B207" s="16"/>
      <c r="F207" s="16"/>
    </row>
    <row r="208" spans="2:6">
      <c r="B208" s="16"/>
      <c r="F208" s="16"/>
    </row>
    <row r="209" spans="2:6">
      <c r="B209" s="16"/>
      <c r="F209" s="16"/>
    </row>
    <row r="210" spans="2:6">
      <c r="B210" s="16"/>
      <c r="F210" s="16"/>
    </row>
    <row r="211" spans="2:6">
      <c r="B211" s="16"/>
      <c r="F211" s="16"/>
    </row>
    <row r="212" spans="2:6">
      <c r="B212" s="16"/>
      <c r="F212" s="16"/>
    </row>
    <row r="213" spans="2:6">
      <c r="B213" s="16"/>
      <c r="F213" s="16"/>
    </row>
    <row r="214" spans="2:6">
      <c r="B214" s="16"/>
      <c r="F214" s="16"/>
    </row>
    <row r="215" spans="2:6">
      <c r="B215" s="16"/>
      <c r="F215" s="16"/>
    </row>
    <row r="216" spans="2:6">
      <c r="B216" s="16"/>
      <c r="F216" s="16"/>
    </row>
    <row r="217" spans="2:6">
      <c r="B217" s="16"/>
      <c r="F217" s="16"/>
    </row>
    <row r="218" spans="2:6">
      <c r="B218" s="16"/>
      <c r="F218" s="16"/>
    </row>
    <row r="219" spans="2:6">
      <c r="B219" s="16"/>
      <c r="F219" s="16"/>
    </row>
    <row r="220" spans="2:6">
      <c r="B220" s="16"/>
      <c r="F220" s="16"/>
    </row>
    <row r="221" spans="2:6">
      <c r="B221" s="16"/>
      <c r="F221" s="16"/>
    </row>
    <row r="222" spans="2:6">
      <c r="B222" s="16"/>
      <c r="F222" s="16"/>
    </row>
    <row r="223" spans="2:6">
      <c r="B223" s="16"/>
      <c r="F223" s="16"/>
    </row>
    <row r="224" spans="2:6">
      <c r="B224" s="16"/>
      <c r="F224" s="16"/>
    </row>
    <row r="225" spans="2:6">
      <c r="B225" s="16"/>
      <c r="F225" s="16"/>
    </row>
    <row r="226" spans="2:6">
      <c r="B226" s="16"/>
      <c r="F226" s="16"/>
    </row>
    <row r="227" spans="2:6">
      <c r="B227" s="16"/>
      <c r="F227" s="16"/>
    </row>
    <row r="228" spans="2:6">
      <c r="B228" s="16"/>
      <c r="F228" s="16"/>
    </row>
    <row r="229" spans="2:6">
      <c r="B229" s="16"/>
      <c r="F229" s="16"/>
    </row>
    <row r="230" spans="2:6">
      <c r="B230" s="16"/>
      <c r="F230" s="16"/>
    </row>
    <row r="231" spans="2:6">
      <c r="B231" s="16"/>
      <c r="F231" s="16"/>
    </row>
    <row r="232" spans="2:6">
      <c r="B232" s="16"/>
      <c r="F232" s="16"/>
    </row>
    <row r="233" spans="2:6">
      <c r="B233" s="16"/>
      <c r="F233" s="16"/>
    </row>
    <row r="234" spans="2:6">
      <c r="B234" s="16"/>
      <c r="F234" s="16"/>
    </row>
    <row r="235" spans="2:6">
      <c r="B235" s="16"/>
      <c r="F235" s="16"/>
    </row>
    <row r="236" spans="2:6">
      <c r="B236" s="16"/>
      <c r="F236" s="16"/>
    </row>
    <row r="237" spans="2:6">
      <c r="B237" s="16"/>
      <c r="F237" s="16"/>
    </row>
    <row r="238" spans="2:6">
      <c r="B238" s="16"/>
      <c r="F238" s="16"/>
    </row>
    <row r="239" spans="2:6">
      <c r="B239" s="16"/>
      <c r="F239" s="16"/>
    </row>
    <row r="240" spans="2:6">
      <c r="B240" s="16"/>
      <c r="F240" s="16"/>
    </row>
    <row r="241" spans="2:6">
      <c r="B241" s="16"/>
      <c r="F241" s="16"/>
    </row>
    <row r="242" spans="2:6">
      <c r="B242" s="16"/>
      <c r="F242" s="16"/>
    </row>
    <row r="243" spans="2:6">
      <c r="B243" s="16"/>
      <c r="F243" s="16"/>
    </row>
    <row r="244" spans="2:6">
      <c r="B244" s="16"/>
      <c r="F244" s="16"/>
    </row>
    <row r="245" spans="2:6">
      <c r="B245" s="16"/>
      <c r="F245" s="16"/>
    </row>
    <row r="246" spans="2:6">
      <c r="B246" s="16"/>
      <c r="F246" s="16"/>
    </row>
    <row r="247" spans="2:6">
      <c r="B247" s="16"/>
      <c r="F247" s="16"/>
    </row>
    <row r="248" spans="2:6">
      <c r="B248" s="16"/>
      <c r="F248" s="16"/>
    </row>
    <row r="249" spans="2:6">
      <c r="B249" s="16"/>
      <c r="F249" s="16"/>
    </row>
    <row r="250" spans="2:6">
      <c r="B250" s="16"/>
      <c r="F250" s="16"/>
    </row>
    <row r="251" spans="2:6">
      <c r="B251" s="16"/>
      <c r="F251" s="16"/>
    </row>
    <row r="252" spans="2:6">
      <c r="B252" s="16"/>
      <c r="F252" s="16"/>
    </row>
    <row r="253" spans="2:6">
      <c r="B253" s="16"/>
      <c r="F253" s="16"/>
    </row>
    <row r="254" spans="2:6">
      <c r="B254" s="16"/>
      <c r="F254" s="16"/>
    </row>
    <row r="255" spans="2:6">
      <c r="B255" s="16"/>
      <c r="F255" s="16"/>
    </row>
    <row r="256" spans="2:6">
      <c r="B256" s="16"/>
      <c r="F256" s="16"/>
    </row>
    <row r="257" spans="2:6">
      <c r="B257" s="16"/>
      <c r="F257" s="16"/>
    </row>
    <row r="258" spans="2:6">
      <c r="B258" s="16"/>
      <c r="F258" s="16"/>
    </row>
    <row r="259" spans="2:6">
      <c r="B259" s="16"/>
      <c r="F259" s="16"/>
    </row>
    <row r="260" spans="2:6">
      <c r="B260" s="16"/>
      <c r="F260" s="16"/>
    </row>
    <row r="261" spans="2:6">
      <c r="B261" s="16"/>
      <c r="F261" s="16"/>
    </row>
    <row r="262" spans="2:6">
      <c r="B262" s="16"/>
      <c r="F262" s="16"/>
    </row>
    <row r="263" spans="2:6">
      <c r="B263" s="16"/>
      <c r="F263" s="16"/>
    </row>
    <row r="264" spans="2:6">
      <c r="B264" s="16"/>
      <c r="F264" s="16"/>
    </row>
    <row r="265" spans="2:6">
      <c r="B265" s="16"/>
      <c r="F265" s="16"/>
    </row>
    <row r="266" spans="2:6">
      <c r="B266" s="16"/>
      <c r="F266" s="16"/>
    </row>
    <row r="267" spans="2:6">
      <c r="B267" s="16"/>
      <c r="F267" s="16"/>
    </row>
    <row r="268" spans="2:6">
      <c r="B268" s="16"/>
      <c r="F268" s="16"/>
    </row>
    <row r="269" spans="2:6">
      <c r="B269" s="16"/>
      <c r="F269" s="16"/>
    </row>
    <row r="270" spans="2:6">
      <c r="B270" s="16"/>
      <c r="F270" s="16"/>
    </row>
    <row r="271" spans="2:6">
      <c r="B271" s="16"/>
      <c r="F271" s="16"/>
    </row>
    <row r="272" spans="2:6">
      <c r="B272" s="16"/>
      <c r="F272" s="16"/>
    </row>
    <row r="273" spans="2:6">
      <c r="B273" s="16"/>
      <c r="F273" s="16"/>
    </row>
    <row r="274" spans="2:6">
      <c r="B274" s="16"/>
      <c r="F274" s="16"/>
    </row>
    <row r="275" spans="2:6">
      <c r="B275" s="16"/>
      <c r="F275" s="16"/>
    </row>
    <row r="276" spans="2:6">
      <c r="B276" s="16"/>
      <c r="F276" s="16"/>
    </row>
    <row r="277" spans="2:6">
      <c r="B277" s="16"/>
      <c r="F277" s="16"/>
    </row>
    <row r="278" spans="2:6">
      <c r="B278" s="16"/>
      <c r="F278" s="16"/>
    </row>
    <row r="279" spans="2:6">
      <c r="B279" s="16"/>
      <c r="F279" s="16"/>
    </row>
    <row r="280" spans="2:6">
      <c r="B280" s="16"/>
      <c r="F280" s="16"/>
    </row>
    <row r="281" spans="2:6">
      <c r="B281" s="16"/>
      <c r="F281" s="16"/>
    </row>
    <row r="282" spans="2:6">
      <c r="B282" s="16"/>
      <c r="F282" s="16"/>
    </row>
    <row r="283" spans="2:6">
      <c r="B283" s="16"/>
      <c r="F283" s="16"/>
    </row>
    <row r="284" spans="2:6">
      <c r="B284" s="16"/>
      <c r="F284" s="16"/>
    </row>
    <row r="285" spans="2:6">
      <c r="B285" s="16"/>
      <c r="F285" s="16"/>
    </row>
    <row r="286" spans="2:6">
      <c r="B286" s="16"/>
      <c r="F286" s="16"/>
    </row>
    <row r="287" spans="2:6">
      <c r="B287" s="16"/>
      <c r="F287" s="16"/>
    </row>
    <row r="288" spans="2:6">
      <c r="B288" s="16"/>
      <c r="F288" s="16"/>
    </row>
    <row r="289" spans="2:6">
      <c r="B289" s="16"/>
      <c r="F289" s="16"/>
    </row>
    <row r="290" spans="2:6">
      <c r="B290" s="16"/>
      <c r="F290" s="16"/>
    </row>
    <row r="291" spans="2:6">
      <c r="B291" s="16"/>
      <c r="F291" s="16"/>
    </row>
    <row r="292" spans="2:6">
      <c r="B292" s="16"/>
      <c r="F292" s="16"/>
    </row>
    <row r="293" spans="2:6">
      <c r="B293" s="16"/>
      <c r="F293" s="16"/>
    </row>
    <row r="294" spans="2:6">
      <c r="B294" s="16"/>
      <c r="F294" s="16"/>
    </row>
    <row r="295" spans="2:6">
      <c r="B295" s="16"/>
      <c r="F295" s="16"/>
    </row>
    <row r="296" spans="2:6">
      <c r="B296" s="16"/>
      <c r="F296" s="16"/>
    </row>
    <row r="297" spans="2:6">
      <c r="B297" s="16"/>
      <c r="F297" s="16"/>
    </row>
    <row r="298" spans="2:6">
      <c r="B298" s="16"/>
      <c r="F298" s="16"/>
    </row>
    <row r="299" spans="2:6">
      <c r="B299" s="16"/>
      <c r="F299" s="16"/>
    </row>
    <row r="300" spans="2:6">
      <c r="B300" s="16"/>
      <c r="F300" s="16"/>
    </row>
    <row r="301" spans="2:6">
      <c r="B301" s="16"/>
      <c r="F301" s="16"/>
    </row>
    <row r="302" spans="2:6">
      <c r="B302" s="16"/>
      <c r="F302" s="16"/>
    </row>
    <row r="303" spans="2:6">
      <c r="B303" s="16"/>
      <c r="F303" s="16"/>
    </row>
    <row r="304" spans="2:6">
      <c r="B304" s="16"/>
      <c r="F304" s="16"/>
    </row>
    <row r="305" spans="2:6">
      <c r="B305" s="16"/>
      <c r="F305" s="16"/>
    </row>
    <row r="306" spans="2:6">
      <c r="B306" s="16"/>
      <c r="F306" s="16"/>
    </row>
    <row r="307" spans="2:6">
      <c r="B307" s="16"/>
      <c r="F307" s="16"/>
    </row>
    <row r="308" spans="2:6">
      <c r="B308" s="16"/>
      <c r="F308" s="16"/>
    </row>
    <row r="309" spans="2:6">
      <c r="B309" s="16"/>
      <c r="F309" s="16"/>
    </row>
    <row r="310" spans="2:6">
      <c r="B310" s="16"/>
      <c r="F310" s="16"/>
    </row>
    <row r="311" spans="2:6">
      <c r="B311" s="16"/>
      <c r="F311" s="16"/>
    </row>
    <row r="312" spans="2:6">
      <c r="B312" s="16"/>
      <c r="F312" s="16"/>
    </row>
    <row r="313" spans="2:6">
      <c r="B313" s="16"/>
      <c r="F313" s="16"/>
    </row>
    <row r="314" spans="2:6">
      <c r="B314" s="16"/>
      <c r="F314" s="16"/>
    </row>
    <row r="315" spans="2:6">
      <c r="B315" s="16"/>
      <c r="F315" s="16"/>
    </row>
    <row r="316" spans="2:6">
      <c r="B316" s="16"/>
      <c r="F316" s="16"/>
    </row>
    <row r="317" spans="2:6">
      <c r="B317" s="16"/>
      <c r="F317" s="16"/>
    </row>
    <row r="318" spans="2:6">
      <c r="B318" s="16"/>
      <c r="F318" s="16"/>
    </row>
    <row r="319" spans="2:6">
      <c r="B319" s="16"/>
      <c r="F319" s="16"/>
    </row>
    <row r="320" spans="2:6">
      <c r="B320" s="16"/>
      <c r="F320" s="16"/>
    </row>
    <row r="321" spans="2:6">
      <c r="B321" s="16"/>
      <c r="F321" s="16"/>
    </row>
    <row r="322" spans="2:6">
      <c r="B322" s="16"/>
      <c r="F322" s="16"/>
    </row>
    <row r="323" spans="2:6">
      <c r="B323" s="16"/>
      <c r="F323" s="16"/>
    </row>
    <row r="324" spans="2:6">
      <c r="B324" s="16"/>
      <c r="F324" s="16"/>
    </row>
    <row r="325" spans="2:6">
      <c r="B325" s="16"/>
      <c r="F325" s="16"/>
    </row>
    <row r="326" spans="2:6">
      <c r="B326" s="16"/>
      <c r="F326" s="16"/>
    </row>
    <row r="327" spans="2:6">
      <c r="B327" s="16"/>
      <c r="F327" s="16"/>
    </row>
    <row r="328" spans="2:6">
      <c r="B328" s="16"/>
      <c r="F328" s="16"/>
    </row>
    <row r="329" spans="2:6">
      <c r="B329" s="16"/>
      <c r="F329" s="16"/>
    </row>
    <row r="330" spans="2:6">
      <c r="B330" s="16"/>
      <c r="F330" s="16"/>
    </row>
    <row r="331" spans="2:6">
      <c r="B331" s="16"/>
      <c r="F331" s="16"/>
    </row>
    <row r="332" spans="2:6">
      <c r="B332" s="16"/>
      <c r="F332" s="16"/>
    </row>
    <row r="333" spans="2:6">
      <c r="B333" s="16"/>
      <c r="F333" s="16"/>
    </row>
    <row r="334" spans="2:6">
      <c r="B334" s="16"/>
      <c r="F334" s="16"/>
    </row>
    <row r="335" spans="2:6">
      <c r="B335" s="16"/>
      <c r="F335" s="16"/>
    </row>
    <row r="336" spans="2:6">
      <c r="B336" s="16"/>
      <c r="F336" s="16"/>
    </row>
    <row r="337" spans="2:6">
      <c r="B337" s="16"/>
      <c r="F337" s="16"/>
    </row>
    <row r="338" spans="2:6">
      <c r="B338" s="16"/>
      <c r="F338" s="16"/>
    </row>
    <row r="339" spans="2:6">
      <c r="B339" s="16"/>
      <c r="F339" s="16"/>
    </row>
    <row r="340" spans="2:6">
      <c r="B340" s="16"/>
      <c r="F340" s="16"/>
    </row>
    <row r="341" spans="2:6">
      <c r="B341" s="16"/>
      <c r="F341" s="16"/>
    </row>
    <row r="342" spans="2:6">
      <c r="B342" s="16"/>
      <c r="F342" s="16"/>
    </row>
    <row r="343" spans="2:6">
      <c r="B343" s="16"/>
      <c r="F343" s="16"/>
    </row>
    <row r="344" spans="2:6">
      <c r="B344" s="16"/>
      <c r="F344" s="16"/>
    </row>
    <row r="345" spans="2:6">
      <c r="B345" s="16"/>
      <c r="F345" s="16"/>
    </row>
    <row r="346" spans="2:6">
      <c r="B346" s="16"/>
      <c r="F346" s="16"/>
    </row>
    <row r="347" spans="2:6">
      <c r="B347" s="16"/>
      <c r="F347" s="16"/>
    </row>
    <row r="348" spans="2:6">
      <c r="B348" s="16"/>
      <c r="F348" s="16"/>
    </row>
    <row r="349" spans="2:6">
      <c r="B349" s="16"/>
      <c r="F349" s="16"/>
    </row>
    <row r="350" spans="2:6">
      <c r="B350" s="16"/>
      <c r="F350" s="16"/>
    </row>
    <row r="351" spans="2:6">
      <c r="B351" s="16"/>
      <c r="F351" s="16"/>
    </row>
    <row r="352" spans="2:6">
      <c r="B352" s="16"/>
      <c r="F352" s="16"/>
    </row>
    <row r="353" spans="2:6">
      <c r="B353" s="16"/>
      <c r="F353" s="16"/>
    </row>
    <row r="354" spans="2:6">
      <c r="B354" s="16"/>
      <c r="F354" s="16"/>
    </row>
    <row r="355" spans="2:6">
      <c r="B355" s="16"/>
      <c r="F355" s="16"/>
    </row>
    <row r="356" spans="2:6">
      <c r="B356" s="16"/>
      <c r="F356" s="16"/>
    </row>
    <row r="357" spans="2:6">
      <c r="B357" s="16"/>
      <c r="F357" s="16"/>
    </row>
    <row r="358" spans="2:6">
      <c r="B358" s="16"/>
      <c r="F358" s="16"/>
    </row>
    <row r="359" spans="2:6">
      <c r="B359" s="16"/>
      <c r="F359" s="16"/>
    </row>
    <row r="360" spans="2:6">
      <c r="B360" s="16"/>
      <c r="F360" s="16"/>
    </row>
    <row r="361" spans="2:6">
      <c r="B361" s="16"/>
      <c r="F361" s="16"/>
    </row>
    <row r="362" spans="2:6">
      <c r="B362" s="16"/>
      <c r="F362" s="16"/>
    </row>
    <row r="363" spans="2:6">
      <c r="B363" s="16"/>
      <c r="F363" s="16"/>
    </row>
    <row r="364" spans="2:6">
      <c r="B364" s="16"/>
      <c r="F364" s="16"/>
    </row>
    <row r="365" spans="2:6">
      <c r="B365" s="16"/>
      <c r="F365" s="16"/>
    </row>
    <row r="366" spans="2:6">
      <c r="B366" s="16"/>
      <c r="F366" s="16"/>
    </row>
    <row r="367" spans="2:6">
      <c r="B367" s="16"/>
      <c r="F367" s="16"/>
    </row>
    <row r="368" spans="2:6">
      <c r="B368" s="16"/>
      <c r="F368" s="16"/>
    </row>
    <row r="369" spans="2:6">
      <c r="B369" s="16"/>
      <c r="F369" s="16"/>
    </row>
    <row r="370" spans="2:6">
      <c r="B370" s="16"/>
      <c r="F370" s="16"/>
    </row>
    <row r="371" spans="2:6">
      <c r="B371" s="16"/>
      <c r="F371" s="16"/>
    </row>
    <row r="372" spans="2:6">
      <c r="B372" s="16"/>
      <c r="F372" s="16"/>
    </row>
    <row r="373" spans="2:6">
      <c r="B373" s="16"/>
      <c r="F373" s="16"/>
    </row>
    <row r="374" spans="2:6">
      <c r="B374" s="16"/>
      <c r="F374" s="16"/>
    </row>
    <row r="375" spans="2:6">
      <c r="B375" s="16"/>
      <c r="F375" s="16"/>
    </row>
    <row r="376" spans="2:6">
      <c r="B376" s="16"/>
      <c r="F376" s="16"/>
    </row>
    <row r="377" spans="2:6">
      <c r="B377" s="16"/>
      <c r="F377" s="16"/>
    </row>
    <row r="378" spans="2:6">
      <c r="B378" s="16"/>
      <c r="F378" s="16"/>
    </row>
    <row r="379" spans="2:6">
      <c r="B379" s="16"/>
      <c r="F379" s="16"/>
    </row>
    <row r="380" spans="2:6">
      <c r="B380" s="16"/>
      <c r="F380" s="16"/>
    </row>
    <row r="381" spans="2:6">
      <c r="B381" s="16"/>
      <c r="F381" s="16"/>
    </row>
    <row r="382" spans="2:6">
      <c r="B382" s="16"/>
      <c r="F382" s="16"/>
    </row>
    <row r="383" spans="2:6">
      <c r="B383" s="16"/>
      <c r="F383" s="16"/>
    </row>
    <row r="384" spans="2:6">
      <c r="B384" s="16"/>
      <c r="F384" s="16"/>
    </row>
    <row r="385" spans="2:6">
      <c r="B385" s="16"/>
      <c r="F385" s="16"/>
    </row>
    <row r="386" spans="2:6">
      <c r="B386" s="16"/>
      <c r="F386" s="16"/>
    </row>
    <row r="387" spans="2:6">
      <c r="B387" s="16"/>
      <c r="F387" s="16"/>
    </row>
    <row r="388" spans="2:6">
      <c r="B388" s="16"/>
      <c r="F388" s="16"/>
    </row>
    <row r="389" spans="2:6">
      <c r="B389" s="16"/>
      <c r="F389" s="16"/>
    </row>
    <row r="390" spans="2:6">
      <c r="B390" s="16"/>
      <c r="F390" s="16"/>
    </row>
    <row r="391" spans="2:6">
      <c r="B391" s="16"/>
      <c r="F391" s="16"/>
    </row>
    <row r="392" spans="2:6">
      <c r="B392" s="16"/>
      <c r="F392" s="16"/>
    </row>
    <row r="393" spans="2:6">
      <c r="B393" s="16"/>
      <c r="F393" s="16"/>
    </row>
    <row r="394" spans="2:6">
      <c r="B394" s="16"/>
      <c r="F394" s="16"/>
    </row>
    <row r="395" spans="2:6">
      <c r="B395" s="16"/>
      <c r="F395" s="16"/>
    </row>
    <row r="396" spans="2:6">
      <c r="B396" s="16"/>
      <c r="F396" s="16"/>
    </row>
    <row r="397" spans="2:6">
      <c r="B397" s="16"/>
      <c r="F397" s="16"/>
    </row>
    <row r="398" spans="2:6">
      <c r="B398" s="16"/>
      <c r="F398" s="16"/>
    </row>
    <row r="399" spans="2:6">
      <c r="B399" s="16"/>
      <c r="F399" s="16"/>
    </row>
    <row r="400" spans="2:6">
      <c r="B400" s="16"/>
      <c r="F400" s="16"/>
    </row>
    <row r="401" spans="2:6">
      <c r="B401" s="16"/>
      <c r="F401" s="16"/>
    </row>
    <row r="402" spans="2:6">
      <c r="B402" s="16"/>
      <c r="F402" s="16"/>
    </row>
    <row r="403" spans="2:6">
      <c r="B403" s="16"/>
      <c r="F403" s="16"/>
    </row>
    <row r="404" spans="2:6">
      <c r="B404" s="16"/>
      <c r="F404" s="16"/>
    </row>
    <row r="405" spans="2:6">
      <c r="B405" s="16"/>
      <c r="F405" s="16"/>
    </row>
    <row r="406" spans="2:6">
      <c r="B406" s="16"/>
      <c r="F406" s="16"/>
    </row>
    <row r="407" spans="2:6">
      <c r="B407" s="16"/>
      <c r="F407" s="16"/>
    </row>
    <row r="408" spans="2:6">
      <c r="B408" s="16"/>
      <c r="F408" s="16"/>
    </row>
    <row r="409" spans="2:6">
      <c r="B409" s="16"/>
      <c r="F409" s="16"/>
    </row>
    <row r="410" spans="2:6">
      <c r="B410" s="16"/>
      <c r="F410" s="16"/>
    </row>
    <row r="411" spans="2:6">
      <c r="B411" s="16"/>
      <c r="F411" s="16"/>
    </row>
    <row r="412" spans="2:6">
      <c r="B412" s="16"/>
      <c r="F412" s="16"/>
    </row>
    <row r="413" spans="2:6">
      <c r="B413" s="16"/>
      <c r="F413" s="16"/>
    </row>
    <row r="414" spans="2:6">
      <c r="B414" s="16"/>
      <c r="F414" s="16"/>
    </row>
    <row r="415" spans="2:6">
      <c r="B415" s="16"/>
      <c r="F415" s="16"/>
    </row>
    <row r="416" spans="2:6">
      <c r="B416" s="16"/>
      <c r="F416" s="16"/>
    </row>
    <row r="417" spans="2:6">
      <c r="B417" s="16"/>
      <c r="F417" s="16"/>
    </row>
    <row r="418" spans="2:6">
      <c r="B418" s="16"/>
      <c r="F418" s="16"/>
    </row>
    <row r="419" spans="2:6">
      <c r="B419" s="16"/>
      <c r="F419" s="16"/>
    </row>
    <row r="420" spans="2:6">
      <c r="B420" s="16"/>
      <c r="F420" s="16"/>
    </row>
    <row r="421" spans="2:6">
      <c r="B421" s="16"/>
      <c r="F421" s="16"/>
    </row>
    <row r="422" spans="2:6">
      <c r="B422" s="16"/>
      <c r="F422" s="16"/>
    </row>
    <row r="423" spans="2:6">
      <c r="B423" s="16"/>
      <c r="F423" s="16"/>
    </row>
    <row r="424" spans="2:6">
      <c r="B424" s="16"/>
      <c r="F424" s="16"/>
    </row>
    <row r="425" spans="2:6">
      <c r="B425" s="16"/>
      <c r="F425" s="16"/>
    </row>
    <row r="426" spans="2:6">
      <c r="B426" s="16"/>
      <c r="F426" s="16"/>
    </row>
    <row r="427" spans="2:6">
      <c r="B427" s="16"/>
      <c r="F427" s="16"/>
    </row>
    <row r="428" spans="2:6">
      <c r="B428" s="16"/>
      <c r="F428" s="16"/>
    </row>
    <row r="429" spans="2:6">
      <c r="B429" s="16"/>
      <c r="F429" s="16"/>
    </row>
    <row r="430" spans="2:6">
      <c r="B430" s="16"/>
      <c r="F430" s="16"/>
    </row>
    <row r="431" spans="2:6">
      <c r="B431" s="16"/>
      <c r="F431" s="16"/>
    </row>
    <row r="432" spans="2:6">
      <c r="B432" s="16"/>
      <c r="F432" s="16"/>
    </row>
    <row r="433" spans="2:6">
      <c r="B433" s="16"/>
      <c r="F433" s="16"/>
    </row>
    <row r="434" spans="2:6">
      <c r="B434" s="16"/>
      <c r="F434" s="16"/>
    </row>
    <row r="435" spans="2:6">
      <c r="B435" s="16"/>
      <c r="F435" s="16"/>
    </row>
    <row r="436" spans="2:6">
      <c r="B436" s="16"/>
      <c r="F436" s="16"/>
    </row>
    <row r="437" spans="2:6">
      <c r="B437" s="16"/>
      <c r="F437" s="16"/>
    </row>
    <row r="438" spans="2:6">
      <c r="B438" s="16"/>
      <c r="F438" s="16"/>
    </row>
    <row r="439" spans="2:6">
      <c r="B439" s="16"/>
      <c r="F439" s="16"/>
    </row>
    <row r="440" spans="2:6">
      <c r="B440" s="16"/>
      <c r="F440" s="16"/>
    </row>
    <row r="441" spans="2:6">
      <c r="B441" s="16"/>
      <c r="F441" s="16"/>
    </row>
    <row r="442" spans="2:6">
      <c r="B442" s="16"/>
      <c r="F442" s="16"/>
    </row>
    <row r="443" spans="2:6">
      <c r="B443" s="16"/>
      <c r="F443" s="16"/>
    </row>
    <row r="444" spans="2:6">
      <c r="B444" s="16"/>
      <c r="F444" s="16"/>
    </row>
    <row r="445" spans="2:6">
      <c r="B445" s="16"/>
      <c r="F445" s="16"/>
    </row>
    <row r="446" spans="2:6">
      <c r="B446" s="16"/>
      <c r="F446" s="16"/>
    </row>
    <row r="447" spans="2:6">
      <c r="B447" s="16"/>
      <c r="F447" s="16"/>
    </row>
    <row r="448" spans="2:6">
      <c r="B448" s="16"/>
      <c r="F448" s="16"/>
    </row>
    <row r="449" spans="2:6">
      <c r="B449" s="16"/>
      <c r="F449" s="16"/>
    </row>
    <row r="450" spans="2:6">
      <c r="B450" s="16"/>
      <c r="F450" s="16"/>
    </row>
    <row r="451" spans="2:6">
      <c r="B451" s="16"/>
      <c r="F451" s="16"/>
    </row>
    <row r="452" spans="2:6">
      <c r="B452" s="16"/>
      <c r="F452" s="16"/>
    </row>
    <row r="453" spans="2:6">
      <c r="B453" s="16"/>
      <c r="F453" s="16"/>
    </row>
    <row r="454" spans="2:6">
      <c r="B454" s="16"/>
      <c r="F454" s="16"/>
    </row>
    <row r="455" spans="2:6">
      <c r="B455" s="16"/>
      <c r="F455" s="16"/>
    </row>
    <row r="456" spans="2:6">
      <c r="B456" s="16"/>
      <c r="F456" s="16"/>
    </row>
    <row r="457" spans="2:6">
      <c r="B457" s="16"/>
      <c r="F457" s="16"/>
    </row>
    <row r="458" spans="2:6">
      <c r="B458" s="16"/>
      <c r="F458" s="16"/>
    </row>
    <row r="459" spans="2:6">
      <c r="B459" s="16"/>
      <c r="F459" s="16"/>
    </row>
    <row r="460" spans="2:6">
      <c r="B460" s="16"/>
      <c r="F460" s="16"/>
    </row>
    <row r="461" spans="2:6">
      <c r="B461" s="16"/>
      <c r="F461" s="16"/>
    </row>
    <row r="462" spans="2:6">
      <c r="B462" s="16"/>
      <c r="F462" s="16"/>
    </row>
    <row r="463" spans="2:6">
      <c r="B463" s="16"/>
      <c r="F463" s="16"/>
    </row>
    <row r="464" spans="2:6">
      <c r="B464" s="16"/>
      <c r="F464" s="16"/>
    </row>
    <row r="465" spans="2:6">
      <c r="B465" s="16"/>
      <c r="F465" s="16"/>
    </row>
    <row r="466" spans="2:6">
      <c r="B466" s="16"/>
      <c r="F466" s="16"/>
    </row>
    <row r="467" spans="2:6">
      <c r="B467" s="16"/>
      <c r="F467" s="16"/>
    </row>
    <row r="468" spans="2:6">
      <c r="B468" s="16"/>
      <c r="F468" s="16"/>
    </row>
    <row r="469" spans="2:6">
      <c r="B469" s="16"/>
      <c r="F469" s="16"/>
    </row>
    <row r="470" spans="2:6">
      <c r="B470" s="16"/>
      <c r="F470" s="16"/>
    </row>
    <row r="471" spans="2:6">
      <c r="B471" s="16"/>
      <c r="F471" s="16"/>
    </row>
    <row r="472" spans="2:6">
      <c r="B472" s="16"/>
      <c r="F472" s="16"/>
    </row>
    <row r="473" spans="2:6">
      <c r="B473" s="16"/>
      <c r="F473" s="16"/>
    </row>
    <row r="474" spans="2:6">
      <c r="B474" s="16"/>
      <c r="F474" s="16"/>
    </row>
    <row r="475" spans="2:6">
      <c r="B475" s="16"/>
      <c r="F475" s="16"/>
    </row>
    <row r="476" spans="2:6">
      <c r="B476" s="16"/>
      <c r="F476" s="16"/>
    </row>
    <row r="477" spans="2:6">
      <c r="B477" s="16"/>
      <c r="F477" s="16"/>
    </row>
    <row r="478" spans="2:6">
      <c r="B478" s="16"/>
      <c r="F478" s="16"/>
    </row>
    <row r="479" spans="2:6">
      <c r="B479" s="16"/>
      <c r="F479" s="16"/>
    </row>
    <row r="480" spans="2:6">
      <c r="B480" s="16"/>
      <c r="F480" s="16"/>
    </row>
    <row r="481" spans="2:6">
      <c r="B481" s="16"/>
      <c r="F481" s="16"/>
    </row>
    <row r="482" spans="2:6">
      <c r="B482" s="16"/>
      <c r="F482" s="16"/>
    </row>
    <row r="483" spans="2:6">
      <c r="B483" s="16"/>
      <c r="F483" s="16"/>
    </row>
    <row r="484" spans="2:6">
      <c r="B484" s="16"/>
      <c r="F484" s="16"/>
    </row>
    <row r="485" spans="2:6">
      <c r="B485" s="16"/>
      <c r="F485" s="16"/>
    </row>
    <row r="486" spans="2:6">
      <c r="B486" s="16"/>
      <c r="F486" s="16"/>
    </row>
    <row r="487" spans="2:6">
      <c r="B487" s="16"/>
      <c r="F487" s="16"/>
    </row>
    <row r="488" spans="2:6">
      <c r="B488" s="16"/>
      <c r="F488" s="16"/>
    </row>
    <row r="489" spans="2:6">
      <c r="B489" s="16"/>
      <c r="F489" s="16"/>
    </row>
    <row r="490" spans="2:6">
      <c r="B490" s="16"/>
      <c r="F490" s="16"/>
    </row>
    <row r="491" spans="2:6">
      <c r="B491" s="16"/>
      <c r="F491" s="16"/>
    </row>
    <row r="492" spans="2:6">
      <c r="B492" s="16"/>
      <c r="F492" s="16"/>
    </row>
    <row r="493" spans="2:6">
      <c r="B493" s="16"/>
      <c r="F493" s="16"/>
    </row>
    <row r="494" spans="2:6">
      <c r="B494" s="16"/>
      <c r="F494" s="16"/>
    </row>
    <row r="495" spans="2:6">
      <c r="B495" s="16"/>
      <c r="F495" s="16"/>
    </row>
    <row r="496" spans="2:6">
      <c r="B496" s="16"/>
      <c r="F496" s="16"/>
    </row>
    <row r="497" spans="2:6">
      <c r="B497" s="16"/>
      <c r="F497" s="16"/>
    </row>
    <row r="498" spans="2:6">
      <c r="B498" s="16"/>
      <c r="F498" s="16"/>
    </row>
    <row r="499" spans="2:6">
      <c r="B499" s="16"/>
      <c r="F499" s="16"/>
    </row>
    <row r="500" spans="2:6">
      <c r="B500" s="16"/>
      <c r="F500" s="16"/>
    </row>
    <row r="501" spans="2:6">
      <c r="B501" s="16"/>
      <c r="F501" s="16"/>
    </row>
    <row r="502" spans="2:6">
      <c r="B502" s="16"/>
      <c r="F502" s="16"/>
    </row>
    <row r="503" spans="2:6">
      <c r="B503" s="16"/>
      <c r="F503" s="16"/>
    </row>
    <row r="504" spans="2:6">
      <c r="B504" s="16"/>
      <c r="F504" s="16"/>
    </row>
    <row r="505" spans="2:6">
      <c r="B505" s="16"/>
      <c r="F505" s="16"/>
    </row>
    <row r="506" spans="2:6">
      <c r="B506" s="16"/>
      <c r="F506" s="16"/>
    </row>
    <row r="507" spans="2:6">
      <c r="B507" s="16"/>
      <c r="F507" s="16"/>
    </row>
    <row r="508" spans="2:6">
      <c r="B508" s="16"/>
      <c r="F508" s="16"/>
    </row>
    <row r="509" spans="2:6">
      <c r="B509" s="16"/>
      <c r="F509" s="16"/>
    </row>
    <row r="510" spans="2:6">
      <c r="B510" s="16"/>
      <c r="F510" s="16"/>
    </row>
    <row r="511" spans="2:6">
      <c r="B511" s="16"/>
      <c r="F511" s="16"/>
    </row>
    <row r="512" spans="2:6">
      <c r="B512" s="16"/>
      <c r="F512" s="16"/>
    </row>
    <row r="513" spans="2:6">
      <c r="B513" s="16"/>
      <c r="F513" s="16"/>
    </row>
    <row r="514" spans="2:6">
      <c r="B514" s="16"/>
      <c r="F514" s="16"/>
    </row>
    <row r="515" spans="2:6">
      <c r="B515" s="16"/>
      <c r="F515" s="16"/>
    </row>
    <row r="516" spans="2:6">
      <c r="B516" s="16"/>
      <c r="F516" s="16"/>
    </row>
    <row r="517" spans="2:6">
      <c r="B517" s="16"/>
      <c r="F517" s="16"/>
    </row>
    <row r="518" spans="2:6">
      <c r="B518" s="16"/>
      <c r="F518" s="16"/>
    </row>
    <row r="519" spans="2:6">
      <c r="B519" s="16"/>
      <c r="F519" s="16"/>
    </row>
    <row r="520" spans="2:6">
      <c r="B520" s="16"/>
      <c r="F520" s="16"/>
    </row>
    <row r="521" spans="2:6">
      <c r="B521" s="16"/>
      <c r="F521" s="16"/>
    </row>
    <row r="522" spans="2:6">
      <c r="B522" s="16"/>
      <c r="F522" s="16"/>
    </row>
    <row r="523" spans="2:6">
      <c r="B523" s="16"/>
      <c r="F523" s="16"/>
    </row>
    <row r="524" spans="2:6">
      <c r="B524" s="16"/>
      <c r="F524" s="16"/>
    </row>
    <row r="525" spans="2:6">
      <c r="B525" s="16"/>
      <c r="F525" s="16"/>
    </row>
    <row r="526" spans="2:6">
      <c r="B526" s="16"/>
      <c r="F526" s="16"/>
    </row>
    <row r="527" spans="2:6">
      <c r="B527" s="16"/>
      <c r="F527" s="16"/>
    </row>
    <row r="528" spans="2:6">
      <c r="B528" s="16"/>
      <c r="F528" s="16"/>
    </row>
    <row r="529" spans="2:6">
      <c r="B529" s="16"/>
      <c r="F529" s="16"/>
    </row>
    <row r="530" spans="2:6">
      <c r="B530" s="16"/>
      <c r="F530" s="16"/>
    </row>
    <row r="531" spans="2:6">
      <c r="B531" s="16"/>
      <c r="F531" s="16"/>
    </row>
    <row r="532" spans="2:6">
      <c r="B532" s="16"/>
      <c r="F532" s="16"/>
    </row>
    <row r="533" spans="2:6">
      <c r="B533" s="16"/>
      <c r="F533" s="16"/>
    </row>
    <row r="534" spans="2:6">
      <c r="B534" s="16"/>
      <c r="F534" s="16"/>
    </row>
    <row r="535" spans="2:6">
      <c r="B535" s="16"/>
      <c r="F535" s="16"/>
    </row>
    <row r="536" spans="2:6">
      <c r="B536" s="16"/>
      <c r="F536" s="16"/>
    </row>
    <row r="537" spans="2:6">
      <c r="B537" s="16"/>
      <c r="F537" s="16"/>
    </row>
    <row r="538" spans="2:6">
      <c r="B538" s="16"/>
      <c r="F538" s="16"/>
    </row>
    <row r="539" spans="2:6">
      <c r="B539" s="16"/>
      <c r="F539" s="16"/>
    </row>
    <row r="540" spans="2:6">
      <c r="B540" s="16"/>
      <c r="F540" s="16"/>
    </row>
    <row r="541" spans="2:6">
      <c r="B541" s="16"/>
      <c r="F541" s="16"/>
    </row>
    <row r="542" spans="2:6">
      <c r="B542" s="16"/>
      <c r="F542" s="16"/>
    </row>
    <row r="543" spans="2:6">
      <c r="B543" s="16"/>
      <c r="F543" s="16"/>
    </row>
    <row r="544" spans="2:6">
      <c r="B544" s="16"/>
      <c r="F544" s="16"/>
    </row>
    <row r="545" spans="2:6">
      <c r="B545" s="16"/>
      <c r="F545" s="16"/>
    </row>
    <row r="546" spans="2:6">
      <c r="B546" s="16"/>
      <c r="F546" s="16"/>
    </row>
    <row r="547" spans="2:6">
      <c r="B547" s="16"/>
      <c r="F547" s="16"/>
    </row>
    <row r="548" spans="2:6">
      <c r="B548" s="16"/>
      <c r="F548" s="16"/>
    </row>
    <row r="549" spans="2:6">
      <c r="B549" s="16"/>
      <c r="F549" s="16"/>
    </row>
    <row r="550" spans="2:6">
      <c r="B550" s="16"/>
      <c r="F550" s="16"/>
    </row>
    <row r="551" spans="2:6">
      <c r="B551" s="16"/>
      <c r="F551" s="16"/>
    </row>
    <row r="552" spans="2:6">
      <c r="B552" s="16"/>
      <c r="F552" s="16"/>
    </row>
    <row r="553" spans="2:6">
      <c r="B553" s="16"/>
      <c r="F553" s="16"/>
    </row>
    <row r="554" spans="2:6">
      <c r="B554" s="16"/>
      <c r="F554" s="16"/>
    </row>
    <row r="555" spans="2:6">
      <c r="B555" s="16"/>
      <c r="F555" s="16"/>
    </row>
    <row r="556" spans="2:6">
      <c r="B556" s="16"/>
      <c r="F556" s="16"/>
    </row>
    <row r="557" spans="2:6">
      <c r="B557" s="16"/>
      <c r="F557" s="16"/>
    </row>
    <row r="558" spans="2:6">
      <c r="B558" s="16"/>
      <c r="F558" s="16"/>
    </row>
    <row r="559" spans="2:6">
      <c r="B559" s="16"/>
      <c r="F559" s="16"/>
    </row>
    <row r="560" spans="2:6">
      <c r="B560" s="16"/>
      <c r="F560" s="16"/>
    </row>
    <row r="561" spans="2:6">
      <c r="B561" s="16"/>
      <c r="F561" s="16"/>
    </row>
    <row r="562" spans="2:6">
      <c r="B562" s="16"/>
      <c r="F562" s="16"/>
    </row>
    <row r="563" spans="2:6">
      <c r="B563" s="16"/>
      <c r="F563" s="16"/>
    </row>
    <row r="564" spans="2:6">
      <c r="B564" s="16"/>
      <c r="F564" s="16"/>
    </row>
    <row r="565" spans="2:6">
      <c r="B565" s="16"/>
      <c r="F565" s="16"/>
    </row>
    <row r="566" spans="2:6">
      <c r="B566" s="16"/>
      <c r="F566" s="16"/>
    </row>
    <row r="567" spans="2:6">
      <c r="B567" s="16"/>
      <c r="F567" s="16"/>
    </row>
    <row r="568" spans="2:6">
      <c r="B568" s="16"/>
      <c r="F568" s="16"/>
    </row>
    <row r="569" spans="2:6">
      <c r="B569" s="16"/>
      <c r="F569" s="16"/>
    </row>
    <row r="570" spans="2:6">
      <c r="B570" s="16"/>
      <c r="F570" s="16"/>
    </row>
    <row r="571" spans="2:6">
      <c r="B571" s="16"/>
      <c r="F571" s="16"/>
    </row>
    <row r="572" spans="2:6">
      <c r="B572" s="16"/>
      <c r="F572" s="16"/>
    </row>
    <row r="573" spans="2:6">
      <c r="B573" s="16"/>
      <c r="F573" s="16"/>
    </row>
    <row r="574" spans="2:6">
      <c r="B574" s="16"/>
      <c r="F574" s="16"/>
    </row>
    <row r="575" spans="2:6">
      <c r="B575" s="16"/>
      <c r="F575" s="16"/>
    </row>
    <row r="576" spans="2:6">
      <c r="B576" s="16"/>
      <c r="F576" s="16"/>
    </row>
    <row r="577" spans="2:6">
      <c r="B577" s="16"/>
      <c r="F577" s="16"/>
    </row>
    <row r="578" spans="2:6">
      <c r="B578" s="16"/>
      <c r="F578" s="16"/>
    </row>
    <row r="579" spans="2:6">
      <c r="B579" s="16"/>
      <c r="F579" s="16"/>
    </row>
    <row r="580" spans="2:6">
      <c r="B580" s="16"/>
      <c r="F580" s="16"/>
    </row>
    <row r="581" spans="2:6">
      <c r="B581" s="16"/>
      <c r="F581" s="16"/>
    </row>
    <row r="582" spans="2:6">
      <c r="B582" s="16"/>
      <c r="F582" s="16"/>
    </row>
    <row r="583" spans="2:6">
      <c r="B583" s="16"/>
      <c r="F583" s="16"/>
    </row>
    <row r="584" spans="2:6">
      <c r="B584" s="16"/>
      <c r="F584" s="16"/>
    </row>
    <row r="585" spans="2:6">
      <c r="B585" s="16"/>
      <c r="F585" s="16"/>
    </row>
    <row r="586" spans="2:6">
      <c r="B586" s="16"/>
      <c r="F586" s="16"/>
    </row>
    <row r="587" spans="2:6">
      <c r="B587" s="16"/>
      <c r="F587" s="16"/>
    </row>
    <row r="588" spans="2:6">
      <c r="B588" s="16"/>
      <c r="F588" s="16"/>
    </row>
    <row r="589" spans="2:6">
      <c r="B589" s="16"/>
      <c r="F589" s="16"/>
    </row>
    <row r="590" spans="2:6">
      <c r="B590" s="16"/>
      <c r="F590" s="16"/>
    </row>
    <row r="591" spans="2:6">
      <c r="B591" s="16"/>
      <c r="F591" s="16"/>
    </row>
    <row r="592" spans="2:6">
      <c r="B592" s="16"/>
      <c r="F592" s="16"/>
    </row>
    <row r="593" spans="2:6">
      <c r="B593" s="16"/>
      <c r="F593" s="16"/>
    </row>
    <row r="594" spans="2:6">
      <c r="B594" s="16"/>
      <c r="F594" s="16"/>
    </row>
    <row r="595" spans="2:6">
      <c r="B595" s="16"/>
      <c r="F595" s="16"/>
    </row>
    <row r="596" spans="2:6">
      <c r="B596" s="16"/>
      <c r="F596" s="16"/>
    </row>
    <row r="597" spans="2:6">
      <c r="B597" s="16"/>
      <c r="F597" s="16"/>
    </row>
    <row r="598" spans="2:6">
      <c r="B598" s="16"/>
      <c r="F598" s="16"/>
    </row>
    <row r="599" spans="2:6">
      <c r="B599" s="16"/>
      <c r="F599" s="16"/>
    </row>
    <row r="600" spans="2:6">
      <c r="B600" s="16"/>
      <c r="F600" s="16"/>
    </row>
    <row r="601" spans="2:6">
      <c r="B601" s="16"/>
      <c r="F601" s="16"/>
    </row>
    <row r="602" spans="2:6">
      <c r="B602" s="16"/>
      <c r="F602" s="16"/>
    </row>
    <row r="603" spans="2:6">
      <c r="B603" s="16"/>
      <c r="F603" s="16"/>
    </row>
    <row r="604" spans="2:6">
      <c r="B604" s="16"/>
      <c r="F604" s="16"/>
    </row>
    <row r="605" spans="2:6">
      <c r="B605" s="16"/>
      <c r="F605" s="16"/>
    </row>
    <row r="606" spans="2:6">
      <c r="B606" s="16"/>
      <c r="F606" s="16"/>
    </row>
    <row r="607" spans="2:6">
      <c r="B607" s="16"/>
      <c r="F607" s="16"/>
    </row>
    <row r="608" spans="2:6">
      <c r="B608" s="16"/>
      <c r="F608" s="16"/>
    </row>
    <row r="609" spans="2:6">
      <c r="B609" s="16"/>
      <c r="F609" s="16"/>
    </row>
    <row r="610" spans="2:6">
      <c r="B610" s="16"/>
      <c r="F610" s="16"/>
    </row>
    <row r="611" spans="2:6">
      <c r="B611" s="16"/>
      <c r="F611" s="16"/>
    </row>
    <row r="612" spans="2:6">
      <c r="B612" s="16"/>
      <c r="F612" s="16"/>
    </row>
    <row r="613" spans="2:6">
      <c r="B613" s="16"/>
      <c r="F613" s="16"/>
    </row>
    <row r="614" spans="2:6">
      <c r="B614" s="16"/>
      <c r="F614" s="16"/>
    </row>
    <row r="615" spans="2:6">
      <c r="B615" s="16"/>
      <c r="F615" s="16"/>
    </row>
    <row r="616" spans="2:6">
      <c r="B616" s="16"/>
      <c r="F616" s="16"/>
    </row>
    <row r="617" spans="2:6">
      <c r="B617" s="16"/>
      <c r="F617" s="16"/>
    </row>
    <row r="618" spans="2:6">
      <c r="B618" s="16"/>
      <c r="F618" s="16"/>
    </row>
    <row r="619" spans="2:6">
      <c r="B619" s="16"/>
      <c r="F619" s="16"/>
    </row>
    <row r="620" spans="2:6">
      <c r="B620" s="16"/>
      <c r="F620" s="16"/>
    </row>
    <row r="621" spans="2:6">
      <c r="B621" s="16"/>
      <c r="F621" s="16"/>
    </row>
    <row r="622" spans="2:6">
      <c r="B622" s="16"/>
      <c r="F622" s="16"/>
    </row>
    <row r="623" spans="2:6">
      <c r="B623" s="16"/>
      <c r="F623" s="16"/>
    </row>
    <row r="624" spans="2:6">
      <c r="B624" s="16"/>
      <c r="F624" s="16"/>
    </row>
    <row r="625" spans="2:6">
      <c r="B625" s="16"/>
      <c r="F625" s="16"/>
    </row>
    <row r="626" spans="2:6">
      <c r="B626" s="16"/>
      <c r="F626" s="16"/>
    </row>
    <row r="627" spans="2:6">
      <c r="B627" s="16"/>
      <c r="F627" s="16"/>
    </row>
    <row r="628" spans="2:6">
      <c r="B628" s="16"/>
      <c r="F628" s="16"/>
    </row>
    <row r="629" spans="2:6">
      <c r="B629" s="16"/>
      <c r="F629" s="16"/>
    </row>
    <row r="630" spans="2:6">
      <c r="B630" s="16"/>
      <c r="F630" s="16"/>
    </row>
    <row r="631" spans="2:6">
      <c r="B631" s="16"/>
      <c r="F631" s="16"/>
    </row>
    <row r="632" spans="2:6">
      <c r="B632" s="16"/>
      <c r="F632" s="16"/>
    </row>
    <row r="633" spans="2:6">
      <c r="B633" s="16"/>
      <c r="F633" s="16"/>
    </row>
    <row r="634" spans="2:6">
      <c r="B634" s="16"/>
      <c r="F634" s="16"/>
    </row>
    <row r="635" spans="2:6">
      <c r="B635" s="16"/>
      <c r="F635" s="16"/>
    </row>
    <row r="636" spans="2:6">
      <c r="B636" s="16"/>
      <c r="F636" s="16"/>
    </row>
    <row r="637" spans="2:6">
      <c r="B637" s="16"/>
      <c r="F637" s="16"/>
    </row>
    <row r="638" spans="2:6">
      <c r="B638" s="16"/>
      <c r="F638" s="16"/>
    </row>
    <row r="639" spans="2:6">
      <c r="B639" s="16"/>
      <c r="F639" s="16"/>
    </row>
    <row r="640" spans="2:6">
      <c r="B640" s="16"/>
      <c r="F640" s="16"/>
    </row>
    <row r="641" spans="2:6">
      <c r="B641" s="16"/>
      <c r="F641" s="16"/>
    </row>
    <row r="642" spans="2:6">
      <c r="B642" s="16"/>
      <c r="F642" s="16"/>
    </row>
    <row r="643" spans="2:6">
      <c r="B643" s="16"/>
      <c r="F643" s="16"/>
    </row>
    <row r="644" spans="2:6">
      <c r="B644" s="16"/>
      <c r="F644" s="16"/>
    </row>
    <row r="645" spans="2:6">
      <c r="B645" s="16"/>
      <c r="F645" s="16"/>
    </row>
    <row r="646" spans="2:6">
      <c r="B646" s="16"/>
      <c r="F646" s="16"/>
    </row>
    <row r="647" spans="2:6">
      <c r="B647" s="16"/>
      <c r="F647" s="16"/>
    </row>
    <row r="648" spans="2:6">
      <c r="B648" s="16"/>
      <c r="F648" s="16"/>
    </row>
    <row r="649" spans="2:6">
      <c r="B649" s="16"/>
      <c r="F649" s="16"/>
    </row>
    <row r="650" spans="2:6">
      <c r="B650" s="16"/>
      <c r="F650" s="16"/>
    </row>
    <row r="651" spans="2:6">
      <c r="B651" s="16"/>
      <c r="F651" s="16"/>
    </row>
    <row r="652" spans="2:6">
      <c r="B652" s="16"/>
      <c r="F652" s="16"/>
    </row>
    <row r="653" spans="2:6">
      <c r="B653" s="16"/>
      <c r="F653" s="16"/>
    </row>
    <row r="654" spans="2:6">
      <c r="B654" s="16"/>
      <c r="F654" s="16"/>
    </row>
    <row r="655" spans="2:6">
      <c r="B655" s="16"/>
      <c r="F655" s="16"/>
    </row>
    <row r="656" spans="2:6">
      <c r="B656" s="16"/>
      <c r="F656" s="16"/>
    </row>
    <row r="657" spans="2:6">
      <c r="B657" s="16"/>
      <c r="F657" s="16"/>
    </row>
    <row r="658" spans="2:6">
      <c r="B658" s="16"/>
      <c r="F658" s="16"/>
    </row>
    <row r="659" spans="2:6">
      <c r="B659" s="16"/>
      <c r="F659" s="16"/>
    </row>
    <row r="660" spans="2:6">
      <c r="B660" s="16"/>
      <c r="F660" s="16"/>
    </row>
    <row r="661" spans="2:6">
      <c r="B661" s="16"/>
      <c r="F661" s="16"/>
    </row>
    <row r="662" spans="2:6">
      <c r="B662" s="16"/>
      <c r="F662" s="16"/>
    </row>
    <row r="663" spans="2:6">
      <c r="B663" s="16"/>
      <c r="F663" s="16"/>
    </row>
    <row r="664" spans="2:6">
      <c r="B664" s="16"/>
      <c r="F664" s="16"/>
    </row>
    <row r="665" spans="2:6">
      <c r="B665" s="16"/>
      <c r="F665" s="16"/>
    </row>
    <row r="666" spans="2:6">
      <c r="B666" s="16"/>
      <c r="F666" s="16"/>
    </row>
    <row r="667" spans="2:6">
      <c r="B667" s="16"/>
      <c r="F667" s="16"/>
    </row>
    <row r="668" spans="2:6">
      <c r="B668" s="16"/>
      <c r="F668" s="16"/>
    </row>
    <row r="669" spans="2:6">
      <c r="B669" s="16"/>
      <c r="F669" s="16"/>
    </row>
    <row r="670" spans="2:6">
      <c r="B670" s="16"/>
      <c r="F670" s="16"/>
    </row>
    <row r="671" spans="2:6">
      <c r="B671" s="16"/>
      <c r="F671" s="16"/>
    </row>
    <row r="672" spans="2:6">
      <c r="B672" s="16"/>
      <c r="F672" s="16"/>
    </row>
    <row r="673" spans="2:6">
      <c r="B673" s="16"/>
      <c r="F673" s="16"/>
    </row>
    <row r="674" spans="2:6">
      <c r="B674" s="16"/>
      <c r="F674" s="16"/>
    </row>
    <row r="675" spans="2:6">
      <c r="B675" s="16"/>
      <c r="F675" s="16"/>
    </row>
    <row r="676" spans="2:6">
      <c r="B676" s="16"/>
      <c r="F676" s="16"/>
    </row>
    <row r="677" spans="2:6">
      <c r="B677" s="16"/>
      <c r="F677" s="16"/>
    </row>
    <row r="678" spans="2:6">
      <c r="B678" s="16"/>
      <c r="F678" s="16"/>
    </row>
    <row r="679" spans="2:6">
      <c r="B679" s="16"/>
      <c r="F679" s="16"/>
    </row>
    <row r="680" spans="2:6">
      <c r="B680" s="16"/>
      <c r="F680" s="16"/>
    </row>
    <row r="681" spans="2:6">
      <c r="B681" s="16"/>
      <c r="F681" s="16"/>
    </row>
    <row r="682" spans="2:6">
      <c r="B682" s="16"/>
      <c r="F682" s="16"/>
    </row>
    <row r="683" spans="2:6">
      <c r="B683" s="16"/>
      <c r="F683" s="16"/>
    </row>
    <row r="684" spans="2:6">
      <c r="B684" s="16"/>
      <c r="F684" s="16"/>
    </row>
    <row r="685" spans="2:6">
      <c r="B685" s="16"/>
      <c r="F685" s="16"/>
    </row>
    <row r="686" spans="2:6">
      <c r="B686" s="16"/>
      <c r="F686" s="16"/>
    </row>
    <row r="687" spans="2:6">
      <c r="B687" s="16"/>
      <c r="F687" s="16"/>
    </row>
    <row r="688" spans="2:6">
      <c r="B688" s="16"/>
      <c r="F688" s="16"/>
    </row>
    <row r="689" spans="2:6">
      <c r="B689" s="16"/>
      <c r="F689" s="16"/>
    </row>
    <row r="690" spans="2:6">
      <c r="B690" s="16"/>
      <c r="F690" s="16"/>
    </row>
    <row r="691" spans="2:6">
      <c r="B691" s="16"/>
      <c r="F691" s="16"/>
    </row>
    <row r="692" spans="2:6">
      <c r="B692" s="16"/>
      <c r="F692" s="16"/>
    </row>
    <row r="693" spans="2:6">
      <c r="B693" s="16"/>
      <c r="F693" s="16"/>
    </row>
    <row r="694" spans="2:6">
      <c r="B694" s="16"/>
      <c r="F694" s="16"/>
    </row>
    <row r="695" spans="2:6">
      <c r="B695" s="16"/>
      <c r="F695" s="16"/>
    </row>
    <row r="696" spans="2:6">
      <c r="B696" s="16"/>
      <c r="F696" s="16"/>
    </row>
    <row r="697" spans="2:6">
      <c r="B697" s="16"/>
      <c r="F697" s="16"/>
    </row>
    <row r="698" spans="2:6">
      <c r="B698" s="16"/>
      <c r="F698" s="16"/>
    </row>
    <row r="699" spans="2:6">
      <c r="B699" s="16"/>
      <c r="F699" s="16"/>
    </row>
    <row r="700" spans="2:6">
      <c r="B700" s="16"/>
      <c r="F700" s="16"/>
    </row>
    <row r="701" spans="2:6">
      <c r="B701" s="16"/>
      <c r="F701" s="16"/>
    </row>
    <row r="702" spans="2:6">
      <c r="B702" s="16"/>
      <c r="F702" s="16"/>
    </row>
    <row r="703" spans="2:6">
      <c r="B703" s="16"/>
      <c r="F703" s="16"/>
    </row>
    <row r="704" spans="2:6">
      <c r="B704" s="16"/>
      <c r="F704" s="16"/>
    </row>
    <row r="705" spans="2:6">
      <c r="B705" s="16"/>
      <c r="F705" s="16"/>
    </row>
    <row r="706" spans="2:6">
      <c r="B706" s="16"/>
      <c r="F706" s="16"/>
    </row>
    <row r="707" spans="2:6">
      <c r="B707" s="16"/>
      <c r="F707" s="16"/>
    </row>
    <row r="708" spans="2:6">
      <c r="B708" s="16"/>
      <c r="F708" s="16"/>
    </row>
    <row r="709" spans="2:6">
      <c r="B709" s="16"/>
      <c r="F709" s="16"/>
    </row>
    <row r="710" spans="2:6">
      <c r="B710" s="16"/>
      <c r="F710" s="16"/>
    </row>
    <row r="711" spans="2:6">
      <c r="B711" s="16"/>
      <c r="F711" s="16"/>
    </row>
    <row r="712" spans="2:6">
      <c r="B712" s="16"/>
      <c r="F712" s="16"/>
    </row>
    <row r="713" spans="2:6">
      <c r="B713" s="16"/>
      <c r="F713" s="16"/>
    </row>
    <row r="714" spans="2:6">
      <c r="B714" s="16"/>
      <c r="F714" s="16"/>
    </row>
    <row r="715" spans="2:6">
      <c r="B715" s="16"/>
      <c r="F715" s="16"/>
    </row>
    <row r="716" spans="2:6">
      <c r="B716" s="16"/>
      <c r="F716" s="16"/>
    </row>
    <row r="717" spans="2:6">
      <c r="B717" s="16"/>
      <c r="F717" s="16"/>
    </row>
    <row r="718" spans="2:6">
      <c r="B718" s="16"/>
      <c r="F718" s="16"/>
    </row>
    <row r="719" spans="2:6">
      <c r="B719" s="16"/>
      <c r="F719" s="16"/>
    </row>
    <row r="720" spans="2:6">
      <c r="B720" s="16"/>
      <c r="F720" s="16"/>
    </row>
    <row r="721" spans="2:6">
      <c r="B721" s="16"/>
      <c r="F721" s="16"/>
    </row>
    <row r="722" spans="2:6">
      <c r="B722" s="16"/>
      <c r="F722" s="16"/>
    </row>
    <row r="723" spans="2:6">
      <c r="B723" s="16"/>
      <c r="F723" s="16"/>
    </row>
    <row r="724" spans="2:6">
      <c r="B724" s="16"/>
      <c r="F724" s="16"/>
    </row>
    <row r="725" spans="2:6">
      <c r="B725" s="16"/>
      <c r="F725" s="16"/>
    </row>
    <row r="726" spans="2:6">
      <c r="B726" s="16"/>
      <c r="F726" s="16"/>
    </row>
    <row r="727" spans="2:6">
      <c r="B727" s="16"/>
      <c r="F727" s="16"/>
    </row>
    <row r="728" spans="2:6">
      <c r="B728" s="16"/>
      <c r="F728" s="16"/>
    </row>
    <row r="729" spans="2:6">
      <c r="B729" s="16"/>
      <c r="F729" s="16"/>
    </row>
    <row r="730" spans="2:6">
      <c r="B730" s="16"/>
      <c r="F730" s="16"/>
    </row>
    <row r="731" spans="2:6">
      <c r="B731" s="16"/>
      <c r="F731" s="16"/>
    </row>
    <row r="732" spans="2:6">
      <c r="B732" s="16"/>
      <c r="F732" s="16"/>
    </row>
    <row r="733" spans="2:6">
      <c r="B733" s="16"/>
      <c r="F733" s="16"/>
    </row>
    <row r="734" spans="2:6">
      <c r="B734" s="16"/>
      <c r="F734" s="16"/>
    </row>
    <row r="735" spans="2:6">
      <c r="B735" s="16"/>
      <c r="F735" s="16"/>
    </row>
    <row r="736" spans="2:6">
      <c r="B736" s="16"/>
      <c r="F736" s="16"/>
    </row>
    <row r="737" spans="2:6">
      <c r="B737" s="16"/>
      <c r="F737" s="16"/>
    </row>
    <row r="738" spans="2:6">
      <c r="B738" s="16"/>
      <c r="F738" s="16"/>
    </row>
    <row r="739" spans="2:6">
      <c r="B739" s="16"/>
      <c r="F739" s="16"/>
    </row>
    <row r="740" spans="2:6">
      <c r="B740" s="16"/>
      <c r="F740" s="16"/>
    </row>
    <row r="741" spans="2:6">
      <c r="B741" s="16"/>
      <c r="F741" s="16"/>
    </row>
    <row r="742" spans="2:6">
      <c r="B742" s="16"/>
      <c r="F742" s="16"/>
    </row>
    <row r="743" spans="2:6">
      <c r="B743" s="16"/>
      <c r="F743" s="16"/>
    </row>
    <row r="744" spans="2:6">
      <c r="B744" s="16"/>
      <c r="F744" s="16"/>
    </row>
    <row r="745" spans="2:6">
      <c r="B745" s="16"/>
      <c r="F745" s="16"/>
    </row>
    <row r="746" spans="2:6">
      <c r="B746" s="16"/>
      <c r="F746" s="16"/>
    </row>
    <row r="747" spans="2:6">
      <c r="B747" s="16"/>
      <c r="F747" s="16"/>
    </row>
    <row r="748" spans="2:6">
      <c r="B748" s="16"/>
      <c r="F748" s="16"/>
    </row>
    <row r="749" spans="2:6">
      <c r="B749" s="16"/>
      <c r="F749" s="16"/>
    </row>
    <row r="750" spans="2:6">
      <c r="B750" s="16"/>
      <c r="F750" s="16"/>
    </row>
    <row r="751" spans="2:6">
      <c r="B751" s="16"/>
      <c r="F751" s="16"/>
    </row>
    <row r="752" spans="2:6">
      <c r="B752" s="16"/>
      <c r="F752" s="16"/>
    </row>
    <row r="753" spans="2:6">
      <c r="B753" s="16"/>
      <c r="F753" s="16"/>
    </row>
    <row r="754" spans="2:6">
      <c r="B754" s="16"/>
      <c r="F754" s="16"/>
    </row>
    <row r="755" spans="2:6">
      <c r="B755" s="16"/>
      <c r="F755" s="16"/>
    </row>
    <row r="756" spans="2:6">
      <c r="B756" s="16"/>
      <c r="F756" s="16"/>
    </row>
    <row r="757" spans="2:6">
      <c r="B757" s="16"/>
      <c r="F757" s="16"/>
    </row>
    <row r="758" spans="2:6">
      <c r="B758" s="16"/>
      <c r="F758" s="16"/>
    </row>
    <row r="759" spans="2:6">
      <c r="B759" s="16"/>
      <c r="F759" s="16"/>
    </row>
    <row r="760" spans="2:6">
      <c r="B760" s="16"/>
      <c r="F760" s="16"/>
    </row>
    <row r="761" spans="2:6">
      <c r="B761" s="16"/>
      <c r="F761" s="16"/>
    </row>
    <row r="762" spans="2:6">
      <c r="B762" s="16"/>
      <c r="F762" s="16"/>
    </row>
    <row r="763" spans="2:6">
      <c r="B763" s="16"/>
      <c r="F763" s="16"/>
    </row>
    <row r="764" spans="2:6">
      <c r="B764" s="16"/>
      <c r="F764" s="16"/>
    </row>
    <row r="765" spans="2:6">
      <c r="B765" s="16"/>
      <c r="F765" s="16"/>
    </row>
    <row r="766" spans="2:6">
      <c r="B766" s="16"/>
      <c r="F766" s="16"/>
    </row>
    <row r="767" spans="2:6">
      <c r="B767" s="16"/>
      <c r="F767" s="16"/>
    </row>
    <row r="768" spans="2:6">
      <c r="B768" s="16"/>
      <c r="F768" s="16"/>
    </row>
    <row r="769" spans="2:6">
      <c r="B769" s="16"/>
      <c r="F769" s="16"/>
    </row>
    <row r="770" spans="2:6">
      <c r="B770" s="16"/>
      <c r="F770" s="16"/>
    </row>
    <row r="771" spans="2:6">
      <c r="B771" s="16"/>
      <c r="F771" s="16"/>
    </row>
    <row r="772" spans="2:6">
      <c r="B772" s="16"/>
      <c r="F772" s="16"/>
    </row>
    <row r="773" spans="2:6">
      <c r="B773" s="16"/>
      <c r="F773" s="16"/>
    </row>
    <row r="774" spans="2:6">
      <c r="B774" s="16"/>
      <c r="F774" s="16"/>
    </row>
    <row r="775" spans="2:6">
      <c r="B775" s="16"/>
      <c r="F775" s="16"/>
    </row>
    <row r="776" spans="2:6">
      <c r="B776" s="16"/>
      <c r="F776" s="16"/>
    </row>
    <row r="777" spans="2:6">
      <c r="B777" s="16"/>
      <c r="F777" s="16"/>
    </row>
    <row r="778" spans="2:6">
      <c r="B778" s="16"/>
      <c r="F778" s="16"/>
    </row>
    <row r="779" spans="2:6">
      <c r="B779" s="16"/>
      <c r="F779" s="16"/>
    </row>
    <row r="780" spans="2:6">
      <c r="B780" s="16"/>
      <c r="F780" s="16"/>
    </row>
    <row r="781" spans="2:6">
      <c r="B781" s="16"/>
      <c r="F781" s="16"/>
    </row>
    <row r="782" spans="2:6">
      <c r="B782" s="16"/>
      <c r="F782" s="16"/>
    </row>
    <row r="783" spans="2:6">
      <c r="B783" s="16"/>
      <c r="F783" s="16"/>
    </row>
    <row r="784" spans="2:6">
      <c r="B784" s="16"/>
      <c r="F784" s="16"/>
    </row>
    <row r="785" spans="2:6">
      <c r="B785" s="16"/>
      <c r="F785" s="16"/>
    </row>
    <row r="786" spans="2:6">
      <c r="B786" s="16"/>
      <c r="F786" s="16"/>
    </row>
    <row r="787" spans="2:6">
      <c r="B787" s="16"/>
      <c r="F787" s="16"/>
    </row>
    <row r="788" spans="2:6">
      <c r="B788" s="16"/>
      <c r="F788" s="16"/>
    </row>
    <row r="789" spans="2:6">
      <c r="B789" s="16"/>
      <c r="F789" s="16"/>
    </row>
    <row r="790" spans="2:6">
      <c r="B790" s="16"/>
      <c r="F790" s="16"/>
    </row>
    <row r="791" spans="2:6">
      <c r="B791" s="16"/>
      <c r="F791" s="16"/>
    </row>
    <row r="792" spans="2:6">
      <c r="B792" s="16"/>
      <c r="F792" s="16"/>
    </row>
    <row r="793" spans="2:6">
      <c r="B793" s="16"/>
      <c r="F793" s="16"/>
    </row>
    <row r="794" spans="2:6">
      <c r="B794" s="16"/>
      <c r="F794" s="16"/>
    </row>
    <row r="795" spans="2:6">
      <c r="B795" s="16"/>
      <c r="F795" s="16"/>
    </row>
    <row r="796" spans="2:6">
      <c r="B796" s="16"/>
      <c r="F796" s="16"/>
    </row>
    <row r="797" spans="2:6">
      <c r="B797" s="16"/>
      <c r="F797" s="16"/>
    </row>
    <row r="798" spans="2:6">
      <c r="B798" s="16"/>
      <c r="F798" s="16"/>
    </row>
    <row r="799" spans="2:6">
      <c r="B799" s="16"/>
      <c r="F799" s="16"/>
    </row>
    <row r="800" spans="2:6">
      <c r="B800" s="16"/>
      <c r="F800" s="16"/>
    </row>
    <row r="801" spans="2:6">
      <c r="B801" s="16"/>
      <c r="F801" s="16"/>
    </row>
    <row r="802" spans="2:6">
      <c r="B802" s="16"/>
      <c r="F802" s="16"/>
    </row>
    <row r="803" spans="2:6">
      <c r="B803" s="16"/>
      <c r="F803" s="16"/>
    </row>
    <row r="804" spans="2:6">
      <c r="B804" s="16"/>
      <c r="F804" s="16"/>
    </row>
    <row r="805" spans="2:6">
      <c r="B805" s="16"/>
      <c r="F805" s="16"/>
    </row>
    <row r="806" spans="2:6">
      <c r="B806" s="16"/>
      <c r="F806" s="16"/>
    </row>
    <row r="807" spans="2:6">
      <c r="B807" s="16"/>
      <c r="F807" s="16"/>
    </row>
    <row r="808" spans="2:6">
      <c r="B808" s="16"/>
      <c r="F808" s="16"/>
    </row>
    <row r="809" spans="2:6">
      <c r="B809" s="16"/>
      <c r="F809" s="16"/>
    </row>
    <row r="810" spans="2:6">
      <c r="B810" s="16"/>
      <c r="F810" s="16"/>
    </row>
    <row r="811" spans="2:6">
      <c r="B811" s="16"/>
      <c r="F811" s="16"/>
    </row>
    <row r="812" spans="2:6">
      <c r="B812" s="16"/>
      <c r="F812" s="16"/>
    </row>
    <row r="813" spans="2:6">
      <c r="B813" s="16"/>
      <c r="F813" s="16"/>
    </row>
    <row r="814" spans="2:6">
      <c r="B814" s="16"/>
      <c r="F814" s="16"/>
    </row>
    <row r="815" spans="2:6">
      <c r="B815" s="16"/>
      <c r="F815" s="16"/>
    </row>
    <row r="816" spans="2:6">
      <c r="B816" s="16"/>
      <c r="F816" s="16"/>
    </row>
    <row r="817" spans="2:6">
      <c r="B817" s="16"/>
      <c r="F817" s="16"/>
    </row>
    <row r="818" spans="2:6">
      <c r="B818" s="16"/>
      <c r="F818" s="16"/>
    </row>
    <row r="819" spans="2:6">
      <c r="B819" s="16"/>
      <c r="F819" s="16"/>
    </row>
    <row r="820" spans="2:6">
      <c r="B820" s="16"/>
      <c r="F820" s="16"/>
    </row>
    <row r="821" spans="2:6">
      <c r="B821" s="16"/>
      <c r="F821" s="16"/>
    </row>
    <row r="822" spans="2:6">
      <c r="B822" s="16"/>
      <c r="F822" s="16"/>
    </row>
  </sheetData>
  <phoneticPr fontId="8" type="noConversion"/>
  <hyperlinks>
    <hyperlink ref="A3" r:id="rId1" xr:uid="{00000000-0004-0000-0100-000000000000}"/>
    <hyperlink ref="P117" r:id="rId2" display="http://vsolj.cetus-net.org/no38.pdf" xr:uid="{00000000-0004-0000-0100-000001000000}"/>
    <hyperlink ref="P119" r:id="rId3" display="http://vsolj.cetus-net.org/no39.pdf" xr:uid="{00000000-0004-0000-0100-000002000000}"/>
    <hyperlink ref="P71" r:id="rId4" display="http://www.konkoly.hu/cgi-bin/IBVS?5364" xr:uid="{00000000-0004-0000-0100-000003000000}"/>
    <hyperlink ref="P124" r:id="rId5" display="http://vsolj.cetus-net.org/no43.pdf" xr:uid="{00000000-0004-0000-0100-000004000000}"/>
    <hyperlink ref="P72" r:id="rId6" display="http://www.konkoly.hu/cgi-bin/IBVS?5897" xr:uid="{00000000-0004-0000-0100-000005000000}"/>
    <hyperlink ref="P73" r:id="rId7" display="http://www.konkoly.hu/cgi-bin/IBVS?5897" xr:uid="{00000000-0004-0000-0100-000006000000}"/>
    <hyperlink ref="P74" r:id="rId8" display="http://www.konkoly.hu/cgi-bin/IBVS?5897" xr:uid="{00000000-0004-0000-0100-000007000000}"/>
    <hyperlink ref="P75" r:id="rId9" display="http://www.aavso.org/sites/default/files/jaavso/v36n2/171.pdf" xr:uid="{00000000-0004-0000-0100-000008000000}"/>
    <hyperlink ref="P76" r:id="rId10" display="http://www.aavso.org/sites/default/files/jaavso/v36n2/186.pdf" xr:uid="{00000000-0004-0000-0100-000009000000}"/>
    <hyperlink ref="P77" r:id="rId11" display="http://www.konkoly.hu/cgi-bin/IBVS?5897" xr:uid="{00000000-0004-0000-0100-00000A000000}"/>
    <hyperlink ref="P128" r:id="rId12" display="http://www.bav-astro.de/sfs/BAVM_link.php?BAVMnr=225" xr:uid="{00000000-0004-0000-0100-00000B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2024-01-16T03:52:29Z</dcterms:modified>
</cp:coreProperties>
</file>