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34014C2-84DB-4B0C-BC42-34FAD3C73E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3" r:id="rId2"/>
  </sheets>
  <calcPr calcId="181029"/>
</workbook>
</file>

<file path=xl/calcChain.xml><?xml version="1.0" encoding="utf-8"?>
<calcChain xmlns="http://schemas.openxmlformats.org/spreadsheetml/2006/main">
  <c r="E286" i="1" l="1"/>
  <c r="F286" i="1" s="1"/>
  <c r="G286" i="1" s="1"/>
  <c r="K286" i="1" s="1"/>
  <c r="Q286" i="1"/>
  <c r="E287" i="1"/>
  <c r="F287" i="1" s="1"/>
  <c r="G287" i="1" s="1"/>
  <c r="K287" i="1" s="1"/>
  <c r="Q287" i="1"/>
  <c r="Q283" i="1"/>
  <c r="Q284" i="1"/>
  <c r="Q285" i="1"/>
  <c r="Q279" i="1"/>
  <c r="E280" i="1"/>
  <c r="F280" i="1" s="1"/>
  <c r="G280" i="1" s="1"/>
  <c r="K280" i="1" s="1"/>
  <c r="Q280" i="1"/>
  <c r="Q281" i="1"/>
  <c r="Q282" i="1"/>
  <c r="Q271" i="1"/>
  <c r="Q277" i="1"/>
  <c r="Q278" i="1"/>
  <c r="Q270" i="1"/>
  <c r="Q272" i="1"/>
  <c r="Q273" i="1"/>
  <c r="Q274" i="1"/>
  <c r="Q275" i="1"/>
  <c r="Q276" i="1"/>
  <c r="Q260" i="1"/>
  <c r="Q262" i="1"/>
  <c r="Q261" i="1"/>
  <c r="Q263" i="1"/>
  <c r="Q264" i="1"/>
  <c r="Q267" i="1"/>
  <c r="Q268" i="1"/>
  <c r="Q269" i="1"/>
  <c r="Q266" i="1"/>
  <c r="Q265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4" i="1"/>
  <c r="Q66" i="1"/>
  <c r="Q67" i="1"/>
  <c r="Q79" i="1"/>
  <c r="G142" i="3"/>
  <c r="C142" i="3"/>
  <c r="G141" i="3"/>
  <c r="C141" i="3"/>
  <c r="G140" i="3"/>
  <c r="C140" i="3"/>
  <c r="G139" i="3"/>
  <c r="C139" i="3"/>
  <c r="G138" i="3"/>
  <c r="C138" i="3"/>
  <c r="G137" i="3"/>
  <c r="C137" i="3"/>
  <c r="G136" i="3"/>
  <c r="C136" i="3"/>
  <c r="G135" i="3"/>
  <c r="C135" i="3"/>
  <c r="G134" i="3"/>
  <c r="C134" i="3"/>
  <c r="G133" i="3"/>
  <c r="C133" i="3"/>
  <c r="G132" i="3"/>
  <c r="C132" i="3"/>
  <c r="G131" i="3"/>
  <c r="C131" i="3"/>
  <c r="G130" i="3"/>
  <c r="C130" i="3"/>
  <c r="G129" i="3"/>
  <c r="C129" i="3"/>
  <c r="G128" i="3"/>
  <c r="C128" i="3"/>
  <c r="G127" i="3"/>
  <c r="C127" i="3"/>
  <c r="G126" i="3"/>
  <c r="C126" i="3"/>
  <c r="G125" i="3"/>
  <c r="C125" i="3"/>
  <c r="G124" i="3"/>
  <c r="C124" i="3"/>
  <c r="G123" i="3"/>
  <c r="C123" i="3"/>
  <c r="G122" i="3"/>
  <c r="C122" i="3"/>
  <c r="G121" i="3"/>
  <c r="C121" i="3"/>
  <c r="G120" i="3"/>
  <c r="C120" i="3"/>
  <c r="G119" i="3"/>
  <c r="C119" i="3"/>
  <c r="G118" i="3"/>
  <c r="C118" i="3"/>
  <c r="G117" i="3"/>
  <c r="C117" i="3"/>
  <c r="G116" i="3"/>
  <c r="C116" i="3"/>
  <c r="G115" i="3"/>
  <c r="C115" i="3"/>
  <c r="G114" i="3"/>
  <c r="C114" i="3"/>
  <c r="G113" i="3"/>
  <c r="C113" i="3"/>
  <c r="G112" i="3"/>
  <c r="C112" i="3"/>
  <c r="G111" i="3"/>
  <c r="C111" i="3"/>
  <c r="G110" i="3"/>
  <c r="C110" i="3"/>
  <c r="G109" i="3"/>
  <c r="C109" i="3"/>
  <c r="G108" i="3"/>
  <c r="C108" i="3"/>
  <c r="G107" i="3"/>
  <c r="C107" i="3"/>
  <c r="G106" i="3"/>
  <c r="C106" i="3"/>
  <c r="G105" i="3"/>
  <c r="C105" i="3"/>
  <c r="G104" i="3"/>
  <c r="C104" i="3"/>
  <c r="G103" i="3"/>
  <c r="C103" i="3"/>
  <c r="G102" i="3"/>
  <c r="C102" i="3"/>
  <c r="G101" i="3"/>
  <c r="C101" i="3"/>
  <c r="G100" i="3"/>
  <c r="C100" i="3"/>
  <c r="G99" i="3"/>
  <c r="C99" i="3"/>
  <c r="G98" i="3"/>
  <c r="C98" i="3"/>
  <c r="G97" i="3"/>
  <c r="C97" i="3"/>
  <c r="G96" i="3"/>
  <c r="C96" i="3"/>
  <c r="G95" i="3"/>
  <c r="C95" i="3"/>
  <c r="G94" i="3"/>
  <c r="C94" i="3"/>
  <c r="G93" i="3"/>
  <c r="C93" i="3"/>
  <c r="G92" i="3"/>
  <c r="C92" i="3"/>
  <c r="G91" i="3"/>
  <c r="C91" i="3"/>
  <c r="G90" i="3"/>
  <c r="C90" i="3"/>
  <c r="G89" i="3"/>
  <c r="C89" i="3"/>
  <c r="G88" i="3"/>
  <c r="C88" i="3"/>
  <c r="G87" i="3"/>
  <c r="C87" i="3"/>
  <c r="G86" i="3"/>
  <c r="C86" i="3"/>
  <c r="G85" i="3"/>
  <c r="C85" i="3"/>
  <c r="G84" i="3"/>
  <c r="C84" i="3"/>
  <c r="G83" i="3"/>
  <c r="C83" i="3"/>
  <c r="G82" i="3"/>
  <c r="C82" i="3"/>
  <c r="G81" i="3"/>
  <c r="C81" i="3"/>
  <c r="G80" i="3"/>
  <c r="C80" i="3"/>
  <c r="G79" i="3"/>
  <c r="C79" i="3"/>
  <c r="G78" i="3"/>
  <c r="C78" i="3"/>
  <c r="G77" i="3"/>
  <c r="C77" i="3"/>
  <c r="G76" i="3"/>
  <c r="C76" i="3"/>
  <c r="G75" i="3"/>
  <c r="C75" i="3"/>
  <c r="G74" i="3"/>
  <c r="C74" i="3"/>
  <c r="G73" i="3"/>
  <c r="C73" i="3"/>
  <c r="G72" i="3"/>
  <c r="C72" i="3"/>
  <c r="G71" i="3"/>
  <c r="C71" i="3"/>
  <c r="G70" i="3"/>
  <c r="C70" i="3"/>
  <c r="G69" i="3"/>
  <c r="C69" i="3"/>
  <c r="G68" i="3"/>
  <c r="C68" i="3"/>
  <c r="G67" i="3"/>
  <c r="C67" i="3"/>
  <c r="G66" i="3"/>
  <c r="C66" i="3"/>
  <c r="G65" i="3"/>
  <c r="C65" i="3"/>
  <c r="G64" i="3"/>
  <c r="C64" i="3"/>
  <c r="G63" i="3"/>
  <c r="C63" i="3"/>
  <c r="G62" i="3"/>
  <c r="C62" i="3"/>
  <c r="G61" i="3"/>
  <c r="C61" i="3"/>
  <c r="G60" i="3"/>
  <c r="C60" i="3"/>
  <c r="G59" i="3"/>
  <c r="C59" i="3"/>
  <c r="G58" i="3"/>
  <c r="C58" i="3"/>
  <c r="G57" i="3"/>
  <c r="C57" i="3"/>
  <c r="G56" i="3"/>
  <c r="C56" i="3"/>
  <c r="G55" i="3"/>
  <c r="C55" i="3"/>
  <c r="G54" i="3"/>
  <c r="C54" i="3"/>
  <c r="G53" i="3"/>
  <c r="C53" i="3"/>
  <c r="G52" i="3"/>
  <c r="C52" i="3"/>
  <c r="G51" i="3"/>
  <c r="C51" i="3"/>
  <c r="G50" i="3"/>
  <c r="C50" i="3"/>
  <c r="G49" i="3"/>
  <c r="C49" i="3"/>
  <c r="G48" i="3"/>
  <c r="C48" i="3"/>
  <c r="G47" i="3"/>
  <c r="C47" i="3"/>
  <c r="G46" i="3"/>
  <c r="C46" i="3"/>
  <c r="G45" i="3"/>
  <c r="C45" i="3"/>
  <c r="G44" i="3"/>
  <c r="C44" i="3"/>
  <c r="G43" i="3"/>
  <c r="C43" i="3"/>
  <c r="G42" i="3"/>
  <c r="C42" i="3"/>
  <c r="G41" i="3"/>
  <c r="C41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G33" i="3"/>
  <c r="C33" i="3"/>
  <c r="G32" i="3"/>
  <c r="C32" i="3"/>
  <c r="G31" i="3"/>
  <c r="C31" i="3"/>
  <c r="G30" i="3"/>
  <c r="C30" i="3"/>
  <c r="G29" i="3"/>
  <c r="C29" i="3"/>
  <c r="G28" i="3"/>
  <c r="C28" i="3"/>
  <c r="G27" i="3"/>
  <c r="C27" i="3"/>
  <c r="G26" i="3"/>
  <c r="C26" i="3"/>
  <c r="G25" i="3"/>
  <c r="C25" i="3"/>
  <c r="G24" i="3"/>
  <c r="C24" i="3"/>
  <c r="G188" i="3"/>
  <c r="C188" i="3"/>
  <c r="G23" i="3"/>
  <c r="C23" i="3"/>
  <c r="G22" i="3"/>
  <c r="C22" i="3"/>
  <c r="G21" i="3"/>
  <c r="C21" i="3"/>
  <c r="G20" i="3"/>
  <c r="C20" i="3"/>
  <c r="G19" i="3"/>
  <c r="C19" i="3"/>
  <c r="G18" i="3"/>
  <c r="C18" i="3"/>
  <c r="G17" i="3"/>
  <c r="C17" i="3"/>
  <c r="G16" i="3"/>
  <c r="C16" i="3"/>
  <c r="G15" i="3"/>
  <c r="C15" i="3"/>
  <c r="G14" i="3"/>
  <c r="C14" i="3"/>
  <c r="G13" i="3"/>
  <c r="C13" i="3"/>
  <c r="G187" i="3"/>
  <c r="C187" i="3"/>
  <c r="G186" i="3"/>
  <c r="C186" i="3"/>
  <c r="G12" i="3"/>
  <c r="C12" i="3"/>
  <c r="G185" i="3"/>
  <c r="C185" i="3"/>
  <c r="G11" i="3"/>
  <c r="C11" i="3"/>
  <c r="G184" i="3"/>
  <c r="C184" i="3"/>
  <c r="G183" i="3"/>
  <c r="C183" i="3"/>
  <c r="G182" i="3"/>
  <c r="C182" i="3"/>
  <c r="G181" i="3"/>
  <c r="C181" i="3"/>
  <c r="G180" i="3"/>
  <c r="C180" i="3"/>
  <c r="G179" i="3"/>
  <c r="C179" i="3"/>
  <c r="G178" i="3"/>
  <c r="C178" i="3"/>
  <c r="G177" i="3"/>
  <c r="C177" i="3"/>
  <c r="G176" i="3"/>
  <c r="C176" i="3"/>
  <c r="G175" i="3"/>
  <c r="C175" i="3"/>
  <c r="G174" i="3"/>
  <c r="C174" i="3"/>
  <c r="G173" i="3"/>
  <c r="C173" i="3"/>
  <c r="G172" i="3"/>
  <c r="C172" i="3"/>
  <c r="G171" i="3"/>
  <c r="C171" i="3"/>
  <c r="G170" i="3"/>
  <c r="C170" i="3"/>
  <c r="G169" i="3"/>
  <c r="C169" i="3"/>
  <c r="G168" i="3"/>
  <c r="C168" i="3"/>
  <c r="G167" i="3"/>
  <c r="C167" i="3"/>
  <c r="G166" i="3"/>
  <c r="C166" i="3"/>
  <c r="G165" i="3"/>
  <c r="C165" i="3"/>
  <c r="G164" i="3"/>
  <c r="C164" i="3"/>
  <c r="G163" i="3"/>
  <c r="C163" i="3"/>
  <c r="G162" i="3"/>
  <c r="C162" i="3"/>
  <c r="G161" i="3"/>
  <c r="C161" i="3"/>
  <c r="G160" i="3"/>
  <c r="C160" i="3"/>
  <c r="G159" i="3"/>
  <c r="C159" i="3"/>
  <c r="G158" i="3"/>
  <c r="C158" i="3"/>
  <c r="G157" i="3"/>
  <c r="C157" i="3"/>
  <c r="G156" i="3"/>
  <c r="C156" i="3"/>
  <c r="G155" i="3"/>
  <c r="C155" i="3"/>
  <c r="G154" i="3"/>
  <c r="C154" i="3"/>
  <c r="G153" i="3"/>
  <c r="C153" i="3"/>
  <c r="G152" i="3"/>
  <c r="C152" i="3"/>
  <c r="G151" i="3"/>
  <c r="C151" i="3"/>
  <c r="G150" i="3"/>
  <c r="C150" i="3"/>
  <c r="G149" i="3"/>
  <c r="C149" i="3"/>
  <c r="G148" i="3"/>
  <c r="C148" i="3"/>
  <c r="G147" i="3"/>
  <c r="C147" i="3"/>
  <c r="G146" i="3"/>
  <c r="C146" i="3"/>
  <c r="G145" i="3"/>
  <c r="C145" i="3"/>
  <c r="G144" i="3"/>
  <c r="C144" i="3"/>
  <c r="G143" i="3"/>
  <c r="C143" i="3"/>
  <c r="H142" i="3"/>
  <c r="B142" i="3"/>
  <c r="D142" i="3"/>
  <c r="A142" i="3"/>
  <c r="H141" i="3"/>
  <c r="B141" i="3"/>
  <c r="D141" i="3"/>
  <c r="A141" i="3"/>
  <c r="H140" i="3"/>
  <c r="B140" i="3"/>
  <c r="D140" i="3"/>
  <c r="A140" i="3"/>
  <c r="H139" i="3"/>
  <c r="B139" i="3"/>
  <c r="D139" i="3"/>
  <c r="A139" i="3"/>
  <c r="H138" i="3"/>
  <c r="B138" i="3"/>
  <c r="D138" i="3"/>
  <c r="A138" i="3"/>
  <c r="H137" i="3"/>
  <c r="B137" i="3"/>
  <c r="D137" i="3"/>
  <c r="A137" i="3"/>
  <c r="H136" i="3"/>
  <c r="B136" i="3"/>
  <c r="D136" i="3"/>
  <c r="A136" i="3"/>
  <c r="H135" i="3"/>
  <c r="B135" i="3"/>
  <c r="D135" i="3"/>
  <c r="A135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117" i="3"/>
  <c r="B117" i="3"/>
  <c r="D117" i="3"/>
  <c r="A117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111" i="3"/>
  <c r="B111" i="3"/>
  <c r="D111" i="3"/>
  <c r="A111" i="3"/>
  <c r="H110" i="3"/>
  <c r="B110" i="3"/>
  <c r="D110" i="3"/>
  <c r="A110" i="3"/>
  <c r="H109" i="3"/>
  <c r="B109" i="3"/>
  <c r="D109" i="3"/>
  <c r="A109" i="3"/>
  <c r="H108" i="3"/>
  <c r="B108" i="3"/>
  <c r="D108" i="3"/>
  <c r="A108" i="3"/>
  <c r="H107" i="3"/>
  <c r="B107" i="3"/>
  <c r="D107" i="3"/>
  <c r="A107" i="3"/>
  <c r="H106" i="3"/>
  <c r="B106" i="3"/>
  <c r="D106" i="3"/>
  <c r="A106" i="3"/>
  <c r="H105" i="3"/>
  <c r="B105" i="3"/>
  <c r="D105" i="3"/>
  <c r="A105" i="3"/>
  <c r="H104" i="3"/>
  <c r="B104" i="3"/>
  <c r="D104" i="3"/>
  <c r="A104" i="3"/>
  <c r="H103" i="3"/>
  <c r="B103" i="3"/>
  <c r="D103" i="3"/>
  <c r="A103" i="3"/>
  <c r="H102" i="3"/>
  <c r="B102" i="3"/>
  <c r="D102" i="3"/>
  <c r="A102" i="3"/>
  <c r="H101" i="3"/>
  <c r="B101" i="3"/>
  <c r="D101" i="3"/>
  <c r="A10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H89" i="3"/>
  <c r="B89" i="3"/>
  <c r="D89" i="3"/>
  <c r="A89" i="3"/>
  <c r="H88" i="3"/>
  <c r="B88" i="3"/>
  <c r="D88" i="3"/>
  <c r="A88" i="3"/>
  <c r="H87" i="3"/>
  <c r="B87" i="3"/>
  <c r="D87" i="3"/>
  <c r="A87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B82" i="3"/>
  <c r="D82" i="3"/>
  <c r="A82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B78" i="3"/>
  <c r="D78" i="3"/>
  <c r="A78" i="3"/>
  <c r="H77" i="3"/>
  <c r="B77" i="3"/>
  <c r="D77" i="3"/>
  <c r="A77" i="3"/>
  <c r="H76" i="3"/>
  <c r="B76" i="3"/>
  <c r="D76" i="3"/>
  <c r="A76" i="3"/>
  <c r="H75" i="3"/>
  <c r="B75" i="3"/>
  <c r="D75" i="3"/>
  <c r="A75" i="3"/>
  <c r="H74" i="3"/>
  <c r="B74" i="3"/>
  <c r="D74" i="3"/>
  <c r="A74" i="3"/>
  <c r="H73" i="3"/>
  <c r="B73" i="3"/>
  <c r="D73" i="3"/>
  <c r="A73" i="3"/>
  <c r="H72" i="3"/>
  <c r="B72" i="3"/>
  <c r="D72" i="3"/>
  <c r="A72" i="3"/>
  <c r="H71" i="3"/>
  <c r="B71" i="3"/>
  <c r="D71" i="3"/>
  <c r="A71" i="3"/>
  <c r="H70" i="3"/>
  <c r="B70" i="3"/>
  <c r="D70" i="3"/>
  <c r="A70" i="3"/>
  <c r="H69" i="3"/>
  <c r="B69" i="3"/>
  <c r="D69" i="3"/>
  <c r="A69" i="3"/>
  <c r="H68" i="3"/>
  <c r="B68" i="3"/>
  <c r="D68" i="3"/>
  <c r="A68" i="3"/>
  <c r="H67" i="3"/>
  <c r="B67" i="3"/>
  <c r="D67" i="3"/>
  <c r="A67" i="3"/>
  <c r="H66" i="3"/>
  <c r="B66" i="3"/>
  <c r="D66" i="3"/>
  <c r="A66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61" i="3"/>
  <c r="B61" i="3"/>
  <c r="D61" i="3"/>
  <c r="A61" i="3"/>
  <c r="H60" i="3"/>
  <c r="B60" i="3"/>
  <c r="D60" i="3"/>
  <c r="A60" i="3"/>
  <c r="H59" i="3"/>
  <c r="B59" i="3"/>
  <c r="D59" i="3"/>
  <c r="A59" i="3"/>
  <c r="H58" i="3"/>
  <c r="B58" i="3"/>
  <c r="D58" i="3"/>
  <c r="A58" i="3"/>
  <c r="H57" i="3"/>
  <c r="B57" i="3"/>
  <c r="D57" i="3"/>
  <c r="A57" i="3"/>
  <c r="H56" i="3"/>
  <c r="B56" i="3"/>
  <c r="D56" i="3"/>
  <c r="A56" i="3"/>
  <c r="H55" i="3"/>
  <c r="B55" i="3"/>
  <c r="D55" i="3"/>
  <c r="A55" i="3"/>
  <c r="H54" i="3"/>
  <c r="B54" i="3"/>
  <c r="D54" i="3"/>
  <c r="A54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46" i="3"/>
  <c r="B46" i="3"/>
  <c r="D46" i="3"/>
  <c r="A4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38" i="3"/>
  <c r="B38" i="3"/>
  <c r="D38" i="3"/>
  <c r="A38" i="3"/>
  <c r="H37" i="3"/>
  <c r="B37" i="3"/>
  <c r="D37" i="3"/>
  <c r="A37" i="3"/>
  <c r="H36" i="3"/>
  <c r="F36" i="3"/>
  <c r="D36" i="3"/>
  <c r="B36" i="3"/>
  <c r="A36" i="3"/>
  <c r="H35" i="3"/>
  <c r="B35" i="3"/>
  <c r="F35" i="3"/>
  <c r="D35" i="3"/>
  <c r="A35" i="3"/>
  <c r="H34" i="3"/>
  <c r="B34" i="3"/>
  <c r="F34" i="3"/>
  <c r="D34" i="3"/>
  <c r="A34" i="3"/>
  <c r="H33" i="3"/>
  <c r="B33" i="3"/>
  <c r="F33" i="3"/>
  <c r="D33" i="3"/>
  <c r="A33" i="3"/>
  <c r="H32" i="3"/>
  <c r="F32" i="3"/>
  <c r="D32" i="3"/>
  <c r="B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188" i="3"/>
  <c r="B188" i="3"/>
  <c r="D188" i="3"/>
  <c r="A188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87" i="3"/>
  <c r="B187" i="3"/>
  <c r="D187" i="3"/>
  <c r="A187" i="3"/>
  <c r="H186" i="3"/>
  <c r="B186" i="3"/>
  <c r="D186" i="3"/>
  <c r="A186" i="3"/>
  <c r="H12" i="3"/>
  <c r="B12" i="3"/>
  <c r="D12" i="3"/>
  <c r="A12" i="3"/>
  <c r="H185" i="3"/>
  <c r="B185" i="3"/>
  <c r="D185" i="3"/>
  <c r="A185" i="3"/>
  <c r="H11" i="3"/>
  <c r="B11" i="3"/>
  <c r="D11" i="3"/>
  <c r="A11" i="3"/>
  <c r="H184" i="3"/>
  <c r="B184" i="3"/>
  <c r="D184" i="3"/>
  <c r="A184" i="3"/>
  <c r="H183" i="3"/>
  <c r="B183" i="3"/>
  <c r="D183" i="3"/>
  <c r="A183" i="3"/>
  <c r="H182" i="3"/>
  <c r="B182" i="3"/>
  <c r="D182" i="3"/>
  <c r="A182" i="3"/>
  <c r="H181" i="3"/>
  <c r="B181" i="3"/>
  <c r="D181" i="3"/>
  <c r="A181" i="3"/>
  <c r="H180" i="3"/>
  <c r="B180" i="3"/>
  <c r="D180" i="3"/>
  <c r="A180" i="3"/>
  <c r="H179" i="3"/>
  <c r="B179" i="3"/>
  <c r="D179" i="3"/>
  <c r="A179" i="3"/>
  <c r="H178" i="3"/>
  <c r="B178" i="3"/>
  <c r="D178" i="3"/>
  <c r="A178" i="3"/>
  <c r="H177" i="3"/>
  <c r="B177" i="3"/>
  <c r="D177" i="3"/>
  <c r="A177" i="3"/>
  <c r="H176" i="3"/>
  <c r="B176" i="3"/>
  <c r="D176" i="3"/>
  <c r="A176" i="3"/>
  <c r="H175" i="3"/>
  <c r="B175" i="3"/>
  <c r="D175" i="3"/>
  <c r="A175" i="3"/>
  <c r="H174" i="3"/>
  <c r="B174" i="3"/>
  <c r="D174" i="3"/>
  <c r="A174" i="3"/>
  <c r="H173" i="3"/>
  <c r="B173" i="3"/>
  <c r="D173" i="3"/>
  <c r="A173" i="3"/>
  <c r="H172" i="3"/>
  <c r="B172" i="3"/>
  <c r="D172" i="3"/>
  <c r="A172" i="3"/>
  <c r="H171" i="3"/>
  <c r="B171" i="3"/>
  <c r="D171" i="3"/>
  <c r="A171" i="3"/>
  <c r="H170" i="3"/>
  <c r="B170" i="3"/>
  <c r="D170" i="3"/>
  <c r="A170" i="3"/>
  <c r="H169" i="3"/>
  <c r="B169" i="3"/>
  <c r="D169" i="3"/>
  <c r="A169" i="3"/>
  <c r="H168" i="3"/>
  <c r="B168" i="3"/>
  <c r="D168" i="3"/>
  <c r="A168" i="3"/>
  <c r="H167" i="3"/>
  <c r="B167" i="3"/>
  <c r="D167" i="3"/>
  <c r="A167" i="3"/>
  <c r="H166" i="3"/>
  <c r="B166" i="3"/>
  <c r="D166" i="3"/>
  <c r="A166" i="3"/>
  <c r="H165" i="3"/>
  <c r="B165" i="3"/>
  <c r="D165" i="3"/>
  <c r="A165" i="3"/>
  <c r="H164" i="3"/>
  <c r="B164" i="3"/>
  <c r="D164" i="3"/>
  <c r="A164" i="3"/>
  <c r="H163" i="3"/>
  <c r="B163" i="3"/>
  <c r="D163" i="3"/>
  <c r="A163" i="3"/>
  <c r="H162" i="3"/>
  <c r="B162" i="3"/>
  <c r="D162" i="3"/>
  <c r="A162" i="3"/>
  <c r="H161" i="3"/>
  <c r="B161" i="3"/>
  <c r="D161" i="3"/>
  <c r="A161" i="3"/>
  <c r="H160" i="3"/>
  <c r="B160" i="3"/>
  <c r="D160" i="3"/>
  <c r="A160" i="3"/>
  <c r="H159" i="3"/>
  <c r="B159" i="3"/>
  <c r="D159" i="3"/>
  <c r="A159" i="3"/>
  <c r="H158" i="3"/>
  <c r="B158" i="3"/>
  <c r="D158" i="3"/>
  <c r="A158" i="3"/>
  <c r="H157" i="3"/>
  <c r="B157" i="3"/>
  <c r="D157" i="3"/>
  <c r="A157" i="3"/>
  <c r="H156" i="3"/>
  <c r="B156" i="3"/>
  <c r="D156" i="3"/>
  <c r="A156" i="3"/>
  <c r="H155" i="3"/>
  <c r="B155" i="3"/>
  <c r="D155" i="3"/>
  <c r="A155" i="3"/>
  <c r="H154" i="3"/>
  <c r="B154" i="3"/>
  <c r="D154" i="3"/>
  <c r="A154" i="3"/>
  <c r="H153" i="3"/>
  <c r="B153" i="3"/>
  <c r="D153" i="3"/>
  <c r="A153" i="3"/>
  <c r="H152" i="3"/>
  <c r="B152" i="3"/>
  <c r="D152" i="3"/>
  <c r="A152" i="3"/>
  <c r="H151" i="3"/>
  <c r="B151" i="3"/>
  <c r="D151" i="3"/>
  <c r="A151" i="3"/>
  <c r="H150" i="3"/>
  <c r="B150" i="3"/>
  <c r="D150" i="3"/>
  <c r="A150" i="3"/>
  <c r="H149" i="3"/>
  <c r="B149" i="3"/>
  <c r="D149" i="3"/>
  <c r="A149" i="3"/>
  <c r="H148" i="3"/>
  <c r="B148" i="3"/>
  <c r="D148" i="3"/>
  <c r="A148" i="3"/>
  <c r="H147" i="3"/>
  <c r="B147" i="3"/>
  <c r="D147" i="3"/>
  <c r="A147" i="3"/>
  <c r="H146" i="3"/>
  <c r="B146" i="3"/>
  <c r="D146" i="3"/>
  <c r="A146" i="3"/>
  <c r="H145" i="3"/>
  <c r="B145" i="3"/>
  <c r="D145" i="3"/>
  <c r="A145" i="3"/>
  <c r="H144" i="3"/>
  <c r="B144" i="3"/>
  <c r="D144" i="3"/>
  <c r="A144" i="3"/>
  <c r="H143" i="3"/>
  <c r="B143" i="3"/>
  <c r="D143" i="3"/>
  <c r="A143" i="3"/>
  <c r="E283" i="1"/>
  <c r="F283" i="1" s="1"/>
  <c r="F16" i="1"/>
  <c r="C17" i="1"/>
  <c r="Q63" i="1"/>
  <c r="Q65" i="1"/>
  <c r="Q68" i="1"/>
  <c r="Q69" i="1"/>
  <c r="Q70" i="1"/>
  <c r="Q71" i="1"/>
  <c r="Q72" i="1"/>
  <c r="Q73" i="1"/>
  <c r="Q74" i="1"/>
  <c r="Q75" i="1"/>
  <c r="Q76" i="1"/>
  <c r="Q77" i="1"/>
  <c r="Q78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E58" i="1"/>
  <c r="E180" i="3" s="1"/>
  <c r="E168" i="1"/>
  <c r="E110" i="3"/>
  <c r="E71" i="1"/>
  <c r="F71" i="1" s="1"/>
  <c r="G71" i="1" s="1"/>
  <c r="I71" i="1" s="1"/>
  <c r="E75" i="1"/>
  <c r="E114" i="1"/>
  <c r="E56" i="3"/>
  <c r="E115" i="1"/>
  <c r="E52" i="1"/>
  <c r="F52" i="1" s="1"/>
  <c r="G52" i="1" s="1"/>
  <c r="I52" i="1" s="1"/>
  <c r="E111" i="1"/>
  <c r="F111" i="1"/>
  <c r="G111" i="1" s="1"/>
  <c r="I111" i="1" s="1"/>
  <c r="E85" i="1"/>
  <c r="F85" i="1" s="1"/>
  <c r="G85" i="1" s="1"/>
  <c r="I85" i="1" s="1"/>
  <c r="E34" i="1"/>
  <c r="F34" i="1"/>
  <c r="G34" i="1" s="1"/>
  <c r="I34" i="1" s="1"/>
  <c r="E24" i="1"/>
  <c r="E146" i="3" s="1"/>
  <c r="E56" i="1"/>
  <c r="F56" i="1" s="1"/>
  <c r="G56" i="1" s="1"/>
  <c r="I56" i="1" s="1"/>
  <c r="E66" i="1"/>
  <c r="E185" i="1"/>
  <c r="F185" i="1" s="1"/>
  <c r="G185" i="1" s="1"/>
  <c r="I185" i="1" s="1"/>
  <c r="E190" i="1"/>
  <c r="E132" i="3" s="1"/>
  <c r="E129" i="1"/>
  <c r="E71" i="3" s="1"/>
  <c r="E140" i="1"/>
  <c r="E138" i="1"/>
  <c r="F138" i="1" s="1"/>
  <c r="G138" i="1" s="1"/>
  <c r="I138" i="1" s="1"/>
  <c r="E94" i="1"/>
  <c r="F94" i="1" s="1"/>
  <c r="G94" i="1" s="1"/>
  <c r="I94" i="1" s="1"/>
  <c r="E88" i="1"/>
  <c r="E31" i="3" s="1"/>
  <c r="E33" i="1"/>
  <c r="E155" i="3" s="1"/>
  <c r="E37" i="1"/>
  <c r="E159" i="3" s="1"/>
  <c r="E61" i="1"/>
  <c r="F61" i="1" s="1"/>
  <c r="G61" i="1" s="1"/>
  <c r="I61" i="1" s="1"/>
  <c r="E67" i="1"/>
  <c r="F67" i="1" s="1"/>
  <c r="G67" i="1" s="1"/>
  <c r="I67" i="1" s="1"/>
  <c r="E191" i="1"/>
  <c r="E120" i="1"/>
  <c r="E156" i="1"/>
  <c r="F156" i="1" s="1"/>
  <c r="G156" i="1" s="1"/>
  <c r="I156" i="1" s="1"/>
  <c r="E196" i="1"/>
  <c r="F196" i="1" s="1"/>
  <c r="G196" i="1" s="1"/>
  <c r="I196" i="1" s="1"/>
  <c r="E233" i="1"/>
  <c r="F233" i="1" s="1"/>
  <c r="G233" i="1" s="1"/>
  <c r="J233" i="1" s="1"/>
  <c r="E194" i="1"/>
  <c r="F194" i="1" s="1"/>
  <c r="G194" i="1"/>
  <c r="I194" i="1" s="1"/>
  <c r="E170" i="1"/>
  <c r="F170" i="1" s="1"/>
  <c r="G170" i="1" s="1"/>
  <c r="I170" i="1" s="1"/>
  <c r="F168" i="1"/>
  <c r="G168" i="1" s="1"/>
  <c r="I168" i="1" s="1"/>
  <c r="E166" i="1"/>
  <c r="E165" i="1"/>
  <c r="F165" i="1" s="1"/>
  <c r="G165" i="1" s="1"/>
  <c r="I165" i="1" s="1"/>
  <c r="E163" i="1"/>
  <c r="E124" i="1"/>
  <c r="F124" i="1" s="1"/>
  <c r="G124" i="1" s="1"/>
  <c r="I124" i="1" s="1"/>
  <c r="E23" i="1"/>
  <c r="E27" i="1"/>
  <c r="F27" i="1" s="1"/>
  <c r="G27" i="1" s="1"/>
  <c r="I27" i="1" s="1"/>
  <c r="E31" i="1"/>
  <c r="E39" i="1"/>
  <c r="F39" i="1" s="1"/>
  <c r="G39" i="1" s="1"/>
  <c r="I39" i="1" s="1"/>
  <c r="E43" i="1"/>
  <c r="E51" i="1"/>
  <c r="F51" i="1" s="1"/>
  <c r="G51" i="1" s="1"/>
  <c r="I51" i="1" s="1"/>
  <c r="E55" i="1"/>
  <c r="F55" i="1" s="1"/>
  <c r="G55" i="1" s="1"/>
  <c r="I55" i="1" s="1"/>
  <c r="E59" i="1"/>
  <c r="F59" i="1" s="1"/>
  <c r="G59" i="1" s="1"/>
  <c r="I59" i="1" s="1"/>
  <c r="E174" i="1"/>
  <c r="F174" i="1" s="1"/>
  <c r="G174" i="1" s="1"/>
  <c r="I174" i="1" s="1"/>
  <c r="E184" i="1"/>
  <c r="F184" i="1" s="1"/>
  <c r="G184" i="1" s="1"/>
  <c r="I184" i="1" s="1"/>
  <c r="E86" i="1"/>
  <c r="E29" i="3" s="1"/>
  <c r="E118" i="1"/>
  <c r="E60" i="3" s="1"/>
  <c r="E148" i="1"/>
  <c r="F148" i="1" s="1"/>
  <c r="G148" i="1" s="1"/>
  <c r="I148" i="1" s="1"/>
  <c r="E154" i="1"/>
  <c r="F154" i="1" s="1"/>
  <c r="G154" i="1" s="1"/>
  <c r="I154" i="1" s="1"/>
  <c r="E192" i="1"/>
  <c r="F192" i="1" s="1"/>
  <c r="G192" i="1" s="1"/>
  <c r="I192" i="1" s="1"/>
  <c r="E227" i="1"/>
  <c r="F227" i="1"/>
  <c r="G227" i="1" s="1"/>
  <c r="I227" i="1" s="1"/>
  <c r="E232" i="1"/>
  <c r="F232" i="1" s="1"/>
  <c r="G232" i="1" s="1"/>
  <c r="J232" i="1" s="1"/>
  <c r="E235" i="1"/>
  <c r="F235" i="1" s="1"/>
  <c r="G235" i="1" s="1"/>
  <c r="J235" i="1" s="1"/>
  <c r="E239" i="1"/>
  <c r="F239" i="1" s="1"/>
  <c r="U239" i="1" s="1"/>
  <c r="E226" i="1"/>
  <c r="F226" i="1" s="1"/>
  <c r="G226" i="1" s="1"/>
  <c r="K226" i="1" s="1"/>
  <c r="E200" i="1"/>
  <c r="F200" i="1" s="1"/>
  <c r="G200" i="1" s="1"/>
  <c r="I200" i="1" s="1"/>
  <c r="E198" i="1"/>
  <c r="F198" i="1" s="1"/>
  <c r="G198" i="1"/>
  <c r="I198" i="1" s="1"/>
  <c r="E197" i="1"/>
  <c r="F197" i="1" s="1"/>
  <c r="G197" i="1" s="1"/>
  <c r="I197" i="1" s="1"/>
  <c r="E131" i="1"/>
  <c r="E73" i="3" s="1"/>
  <c r="E130" i="1"/>
  <c r="E72" i="3" s="1"/>
  <c r="E78" i="1"/>
  <c r="E108" i="1"/>
  <c r="F108" i="1" s="1"/>
  <c r="G108" i="1" s="1"/>
  <c r="I108" i="1" s="1"/>
  <c r="E122" i="1"/>
  <c r="E90" i="3"/>
  <c r="E160" i="1"/>
  <c r="F160" i="1" s="1"/>
  <c r="G160" i="1" s="1"/>
  <c r="I160" i="1" s="1"/>
  <c r="E107" i="3"/>
  <c r="E188" i="1"/>
  <c r="E130" i="3" s="1"/>
  <c r="E91" i="1"/>
  <c r="F91" i="1" s="1"/>
  <c r="G91" i="1" s="1"/>
  <c r="I91" i="1" s="1"/>
  <c r="E133" i="1"/>
  <c r="F133" i="1" s="1"/>
  <c r="G133" i="1" s="1"/>
  <c r="I133" i="1" s="1"/>
  <c r="E62" i="1"/>
  <c r="E30" i="1"/>
  <c r="E20" i="3"/>
  <c r="F75" i="1"/>
  <c r="G75" i="1" s="1"/>
  <c r="I75" i="1" s="1"/>
  <c r="E161" i="3"/>
  <c r="F114" i="1"/>
  <c r="G114" i="1" s="1"/>
  <c r="I114" i="1" s="1"/>
  <c r="E96" i="3"/>
  <c r="E75" i="3"/>
  <c r="E178" i="3"/>
  <c r="E142" i="3"/>
  <c r="E112" i="3"/>
  <c r="E36" i="3"/>
  <c r="E187" i="3"/>
  <c r="E173" i="3"/>
  <c r="E53" i="3"/>
  <c r="F140" i="1"/>
  <c r="G140" i="1" s="1"/>
  <c r="I140" i="1" s="1"/>
  <c r="E82" i="3"/>
  <c r="F88" i="1"/>
  <c r="G88" i="1" s="1"/>
  <c r="I88" i="1" s="1"/>
  <c r="E16" i="3"/>
  <c r="E138" i="3"/>
  <c r="E126" i="3"/>
  <c r="E66" i="3"/>
  <c r="E136" i="3"/>
  <c r="E181" i="3"/>
  <c r="E156" i="3"/>
  <c r="E140" i="3"/>
  <c r="F33" i="1"/>
  <c r="G33" i="1" s="1"/>
  <c r="I33" i="1" s="1"/>
  <c r="F30" i="1"/>
  <c r="G30" i="1" s="1"/>
  <c r="I30" i="1" s="1"/>
  <c r="E152" i="3"/>
  <c r="F66" i="1"/>
  <c r="G66" i="1" s="1"/>
  <c r="I66" i="1" s="1"/>
  <c r="E186" i="3"/>
  <c r="E102" i="3"/>
  <c r="E70" i="1"/>
  <c r="F70" i="1" s="1"/>
  <c r="G70" i="1" s="1"/>
  <c r="I70" i="1" s="1"/>
  <c r="E228" i="1"/>
  <c r="F228" i="1" s="1"/>
  <c r="G228" i="1" s="1"/>
  <c r="J228" i="1" s="1"/>
  <c r="E167" i="1"/>
  <c r="E181" i="1"/>
  <c r="E29" i="1"/>
  <c r="E89" i="1"/>
  <c r="E149" i="1"/>
  <c r="F149" i="1" s="1"/>
  <c r="G149" i="1" s="1"/>
  <c r="I149" i="1" s="1"/>
  <c r="E180" i="1"/>
  <c r="E123" i="1"/>
  <c r="E65" i="3" s="1"/>
  <c r="E109" i="1"/>
  <c r="E215" i="1"/>
  <c r="F215" i="1" s="1"/>
  <c r="G215" i="1" s="1"/>
  <c r="I215" i="1" s="1"/>
  <c r="E164" i="1"/>
  <c r="E183" i="1"/>
  <c r="E230" i="1"/>
  <c r="F230" i="1"/>
  <c r="G230" i="1" s="1"/>
  <c r="K230" i="1" s="1"/>
  <c r="E90" i="1"/>
  <c r="E139" i="1"/>
  <c r="E81" i="3" s="1"/>
  <c r="E32" i="1"/>
  <c r="E214" i="1"/>
  <c r="F214" i="1" s="1"/>
  <c r="G214" i="1" s="1"/>
  <c r="I214" i="1" s="1"/>
  <c r="E83" i="1"/>
  <c r="E80" i="3"/>
  <c r="F58" i="1"/>
  <c r="G58" i="1" s="1"/>
  <c r="I58" i="1" s="1"/>
  <c r="E100" i="1"/>
  <c r="E42" i="3" s="1"/>
  <c r="E186" i="1"/>
  <c r="E199" i="1"/>
  <c r="E47" i="1"/>
  <c r="F47" i="1" s="1"/>
  <c r="G47" i="1" s="1"/>
  <c r="I47" i="1" s="1"/>
  <c r="E35" i="1"/>
  <c r="E65" i="1"/>
  <c r="E12" i="3" s="1"/>
  <c r="E153" i="1"/>
  <c r="F153" i="1" s="1"/>
  <c r="G153" i="1" s="1"/>
  <c r="I153" i="1" s="1"/>
  <c r="E172" i="1"/>
  <c r="E142" i="1"/>
  <c r="E84" i="3" s="1"/>
  <c r="E53" i="1"/>
  <c r="E93" i="1"/>
  <c r="E137" i="1"/>
  <c r="E79" i="3" s="1"/>
  <c r="E175" i="1"/>
  <c r="E161" i="1"/>
  <c r="F161" i="1" s="1"/>
  <c r="G161" i="1" s="1"/>
  <c r="I161" i="1" s="1"/>
  <c r="E209" i="1"/>
  <c r="F209" i="1" s="1"/>
  <c r="G209" i="1" s="1"/>
  <c r="I209" i="1" s="1"/>
  <c r="E223" i="1"/>
  <c r="F223" i="1" s="1"/>
  <c r="G223" i="1" s="1"/>
  <c r="I223" i="1" s="1"/>
  <c r="E234" i="1"/>
  <c r="F234" i="1" s="1"/>
  <c r="G234" i="1" s="1"/>
  <c r="J234" i="1" s="1"/>
  <c r="E132" i="1"/>
  <c r="E45" i="1"/>
  <c r="E206" i="1"/>
  <c r="F206" i="1" s="1"/>
  <c r="G206" i="1" s="1"/>
  <c r="I206" i="1" s="1"/>
  <c r="E103" i="1"/>
  <c r="F103" i="1" s="1"/>
  <c r="G103" i="1" s="1"/>
  <c r="I103" i="1" s="1"/>
  <c r="E46" i="1"/>
  <c r="E219" i="1"/>
  <c r="F219" i="1" s="1"/>
  <c r="G219" i="1" s="1"/>
  <c r="I219" i="1" s="1"/>
  <c r="E125" i="1"/>
  <c r="E182" i="1"/>
  <c r="E124" i="3" s="1"/>
  <c r="E21" i="1"/>
  <c r="F21" i="1" s="1"/>
  <c r="G21" i="1" s="1"/>
  <c r="I21" i="1" s="1"/>
  <c r="E79" i="1"/>
  <c r="E188" i="3" s="1"/>
  <c r="E44" i="1"/>
  <c r="E229" i="1"/>
  <c r="F229" i="1" s="1"/>
  <c r="G229" i="1" s="1"/>
  <c r="K229" i="1" s="1"/>
  <c r="E231" i="1"/>
  <c r="F231" i="1" s="1"/>
  <c r="G231" i="1" s="1"/>
  <c r="J231" i="1" s="1"/>
  <c r="E41" i="1"/>
  <c r="E176" i="1"/>
  <c r="F176" i="1" s="1"/>
  <c r="G176" i="1" s="1"/>
  <c r="I176" i="1" s="1"/>
  <c r="E150" i="1"/>
  <c r="F150" i="1" s="1"/>
  <c r="G150" i="1" s="1"/>
  <c r="I150" i="1" s="1"/>
  <c r="E145" i="1"/>
  <c r="E87" i="3" s="1"/>
  <c r="E134" i="1"/>
  <c r="E76" i="3" s="1"/>
  <c r="E126" i="1"/>
  <c r="E135" i="1"/>
  <c r="E236" i="1"/>
  <c r="F236" i="1" s="1"/>
  <c r="G236" i="1" s="1"/>
  <c r="K236" i="1" s="1"/>
  <c r="E207" i="1"/>
  <c r="F207" i="1"/>
  <c r="G207" i="1" s="1"/>
  <c r="I207" i="1" s="1"/>
  <c r="E147" i="1"/>
  <c r="F147" i="1" s="1"/>
  <c r="G147" i="1" s="1"/>
  <c r="I147" i="1" s="1"/>
  <c r="E213" i="1"/>
  <c r="F213" i="1" s="1"/>
  <c r="G213" i="1" s="1"/>
  <c r="I213" i="1" s="1"/>
  <c r="E177" i="1"/>
  <c r="E121" i="1"/>
  <c r="F121" i="1" s="1"/>
  <c r="G121" i="1" s="1"/>
  <c r="I121" i="1" s="1"/>
  <c r="E204" i="1"/>
  <c r="F204" i="1" s="1"/>
  <c r="G204" i="1" s="1"/>
  <c r="I204" i="1" s="1"/>
  <c r="E81" i="1"/>
  <c r="E63" i="1"/>
  <c r="E157" i="1"/>
  <c r="E73" i="1"/>
  <c r="F73" i="1" s="1"/>
  <c r="G73" i="1" s="1"/>
  <c r="I73" i="1" s="1"/>
  <c r="E107" i="1"/>
  <c r="F107" i="1" s="1"/>
  <c r="G107" i="1" s="1"/>
  <c r="I107" i="1" s="1"/>
  <c r="E195" i="1"/>
  <c r="E137" i="3" s="1"/>
  <c r="E119" i="1"/>
  <c r="E92" i="1"/>
  <c r="E49" i="1"/>
  <c r="E187" i="1"/>
  <c r="E193" i="1"/>
  <c r="E173" i="1"/>
  <c r="F173" i="1" s="1"/>
  <c r="G173" i="1" s="1"/>
  <c r="I173" i="1" s="1"/>
  <c r="E171" i="1"/>
  <c r="F171" i="1" s="1"/>
  <c r="G171" i="1" s="1"/>
  <c r="I171" i="1" s="1"/>
  <c r="E169" i="1"/>
  <c r="F169" i="1" s="1"/>
  <c r="G169" i="1" s="1"/>
  <c r="I169" i="1" s="1"/>
  <c r="E179" i="1"/>
  <c r="E217" i="1"/>
  <c r="F217" i="1" s="1"/>
  <c r="G217" i="1" s="1"/>
  <c r="I217" i="1" s="1"/>
  <c r="E101" i="1"/>
  <c r="E36" i="1"/>
  <c r="E205" i="1"/>
  <c r="F205" i="1" s="1"/>
  <c r="E26" i="1"/>
  <c r="E148" i="3" s="1"/>
  <c r="E96" i="1"/>
  <c r="E211" i="1"/>
  <c r="F211" i="1" s="1"/>
  <c r="G211" i="1" s="1"/>
  <c r="I211" i="1" s="1"/>
  <c r="E105" i="1"/>
  <c r="E162" i="1"/>
  <c r="E42" i="1"/>
  <c r="E210" i="1"/>
  <c r="F210" i="1"/>
  <c r="G210" i="1" s="1"/>
  <c r="I210" i="1" s="1"/>
  <c r="E99" i="1"/>
  <c r="E41" i="3" s="1"/>
  <c r="E128" i="1"/>
  <c r="F128" i="1" s="1"/>
  <c r="G128" i="1" s="1"/>
  <c r="I128" i="1" s="1"/>
  <c r="E143" i="1"/>
  <c r="E50" i="1"/>
  <c r="E48" i="1"/>
  <c r="E155" i="1"/>
  <c r="E95" i="1"/>
  <c r="E87" i="1"/>
  <c r="F87" i="1" s="1"/>
  <c r="G87" i="1" s="1"/>
  <c r="I87" i="1" s="1"/>
  <c r="E25" i="1"/>
  <c r="E147" i="3" s="1"/>
  <c r="E57" i="1"/>
  <c r="F57" i="1" s="1"/>
  <c r="G57" i="1" s="1"/>
  <c r="I57" i="1" s="1"/>
  <c r="E116" i="1"/>
  <c r="E146" i="1"/>
  <c r="E144" i="1"/>
  <c r="E127" i="1"/>
  <c r="F127" i="1" s="1"/>
  <c r="G127" i="1" s="1"/>
  <c r="I127" i="1" s="1"/>
  <c r="E141" i="1"/>
  <c r="E74" i="1"/>
  <c r="F74" i="1" s="1"/>
  <c r="G74" i="1" s="1"/>
  <c r="I74" i="1" s="1"/>
  <c r="E82" i="1"/>
  <c r="E25" i="3" s="1"/>
  <c r="E104" i="1"/>
  <c r="E46" i="3" s="1"/>
  <c r="E112" i="1"/>
  <c r="E271" i="1"/>
  <c r="F271" i="1" s="1"/>
  <c r="G271" i="1" s="1"/>
  <c r="K271" i="1" s="1"/>
  <c r="E241" i="1"/>
  <c r="F241" i="1" s="1"/>
  <c r="G241" i="1" s="1"/>
  <c r="J241" i="1" s="1"/>
  <c r="E249" i="1"/>
  <c r="F249" i="1" s="1"/>
  <c r="G249" i="1" s="1"/>
  <c r="J249" i="1" s="1"/>
  <c r="E257" i="1"/>
  <c r="F257" i="1"/>
  <c r="G257" i="1" s="1"/>
  <c r="K257" i="1" s="1"/>
  <c r="E265" i="1"/>
  <c r="F265" i="1" s="1"/>
  <c r="G265" i="1" s="1"/>
  <c r="K265" i="1" s="1"/>
  <c r="E275" i="1"/>
  <c r="F275" i="1" s="1"/>
  <c r="G275" i="1" s="1"/>
  <c r="K275" i="1" s="1"/>
  <c r="E244" i="1"/>
  <c r="F244" i="1" s="1"/>
  <c r="G244" i="1" s="1"/>
  <c r="K244" i="1" s="1"/>
  <c r="E252" i="1"/>
  <c r="F252" i="1" s="1"/>
  <c r="G252" i="1" s="1"/>
  <c r="K252" i="1" s="1"/>
  <c r="E260" i="1"/>
  <c r="F260" i="1" s="1"/>
  <c r="G260" i="1" s="1"/>
  <c r="K260" i="1" s="1"/>
  <c r="E268" i="1"/>
  <c r="F268" i="1" s="1"/>
  <c r="G268" i="1" s="1"/>
  <c r="K268" i="1" s="1"/>
  <c r="E22" i="1"/>
  <c r="E117" i="1"/>
  <c r="E221" i="1"/>
  <c r="F221" i="1" s="1"/>
  <c r="G221" i="1" s="1"/>
  <c r="I221" i="1" s="1"/>
  <c r="E202" i="1"/>
  <c r="F202" i="1" s="1"/>
  <c r="G202" i="1" s="1"/>
  <c r="I202" i="1" s="1"/>
  <c r="E80" i="1"/>
  <c r="F80" i="1" s="1"/>
  <c r="G80" i="1" s="1"/>
  <c r="I80" i="1" s="1"/>
  <c r="E64" i="1"/>
  <c r="E189" i="1"/>
  <c r="E97" i="1"/>
  <c r="E224" i="1"/>
  <c r="F224" i="1" s="1"/>
  <c r="G224" i="1" s="1"/>
  <c r="I224" i="1" s="1"/>
  <c r="E218" i="1"/>
  <c r="F218" i="1" s="1"/>
  <c r="G218" i="1" s="1"/>
  <c r="I218" i="1" s="1"/>
  <c r="E270" i="1"/>
  <c r="F270" i="1" s="1"/>
  <c r="U270" i="1" s="1"/>
  <c r="E247" i="1"/>
  <c r="F247" i="1" s="1"/>
  <c r="G247" i="1" s="1"/>
  <c r="E255" i="1"/>
  <c r="F255" i="1" s="1"/>
  <c r="G255" i="1" s="1"/>
  <c r="K255" i="1" s="1"/>
  <c r="E263" i="1"/>
  <c r="F263" i="1" s="1"/>
  <c r="G263" i="1" s="1"/>
  <c r="K263" i="1" s="1"/>
  <c r="E273" i="1"/>
  <c r="F273" i="1" s="1"/>
  <c r="G273" i="1" s="1"/>
  <c r="K273" i="1" s="1"/>
  <c r="E84" i="1"/>
  <c r="F84" i="1" s="1"/>
  <c r="G84" i="1" s="1"/>
  <c r="I84" i="1" s="1"/>
  <c r="E76" i="1"/>
  <c r="E242" i="1"/>
  <c r="F242" i="1" s="1"/>
  <c r="G242" i="1" s="1"/>
  <c r="J242" i="1" s="1"/>
  <c r="E250" i="1"/>
  <c r="F250" i="1" s="1"/>
  <c r="G250" i="1" s="1"/>
  <c r="J250" i="1" s="1"/>
  <c r="E258" i="1"/>
  <c r="F258" i="1" s="1"/>
  <c r="G258" i="1" s="1"/>
  <c r="K258" i="1" s="1"/>
  <c r="E266" i="1"/>
  <c r="F266" i="1" s="1"/>
  <c r="G266" i="1" s="1"/>
  <c r="K266" i="1" s="1"/>
  <c r="E276" i="1"/>
  <c r="F276" i="1" s="1"/>
  <c r="G276" i="1" s="1"/>
  <c r="K276" i="1" s="1"/>
  <c r="E237" i="1"/>
  <c r="F237" i="1" s="1"/>
  <c r="G237" i="1" s="1"/>
  <c r="K237" i="1" s="1"/>
  <c r="E38" i="1"/>
  <c r="E152" i="1"/>
  <c r="E110" i="1"/>
  <c r="E72" i="1"/>
  <c r="E277" i="1"/>
  <c r="F277" i="1" s="1"/>
  <c r="G277" i="1" s="1"/>
  <c r="K277" i="1" s="1"/>
  <c r="E245" i="1"/>
  <c r="F245" i="1" s="1"/>
  <c r="G245" i="1" s="1"/>
  <c r="K245" i="1" s="1"/>
  <c r="J247" i="1"/>
  <c r="E253" i="1"/>
  <c r="F253" i="1" s="1"/>
  <c r="G253" i="1" s="1"/>
  <c r="K253" i="1" s="1"/>
  <c r="E261" i="1"/>
  <c r="F261" i="1" s="1"/>
  <c r="G261" i="1" s="1"/>
  <c r="K261" i="1" s="1"/>
  <c r="E269" i="1"/>
  <c r="F269" i="1" s="1"/>
  <c r="G269" i="1" s="1"/>
  <c r="K269" i="1" s="1"/>
  <c r="E158" i="1"/>
  <c r="E151" i="1"/>
  <c r="E93" i="3" s="1"/>
  <c r="E106" i="1"/>
  <c r="F106" i="1" s="1"/>
  <c r="G106" i="1" s="1"/>
  <c r="I106" i="1" s="1"/>
  <c r="E68" i="1"/>
  <c r="E13" i="3" s="1"/>
  <c r="E240" i="1"/>
  <c r="F240" i="1"/>
  <c r="G240" i="1" s="1"/>
  <c r="K240" i="1" s="1"/>
  <c r="E248" i="1"/>
  <c r="F248" i="1" s="1"/>
  <c r="G248" i="1" s="1"/>
  <c r="K248" i="1" s="1"/>
  <c r="E256" i="1"/>
  <c r="F256" i="1" s="1"/>
  <c r="G256" i="1" s="1"/>
  <c r="K256" i="1" s="1"/>
  <c r="E264" i="1"/>
  <c r="F264" i="1" s="1"/>
  <c r="G264" i="1" s="1"/>
  <c r="K264" i="1" s="1"/>
  <c r="E274" i="1"/>
  <c r="F274" i="1" s="1"/>
  <c r="G274" i="1" s="1"/>
  <c r="K274" i="1" s="1"/>
  <c r="E54" i="1"/>
  <c r="F54" i="1" s="1"/>
  <c r="G54" i="1" s="1"/>
  <c r="I54" i="1" s="1"/>
  <c r="E220" i="1"/>
  <c r="F220" i="1" s="1"/>
  <c r="G220" i="1" s="1"/>
  <c r="I220" i="1" s="1"/>
  <c r="E201" i="1"/>
  <c r="F201" i="1" s="1"/>
  <c r="G201" i="1" s="1"/>
  <c r="I201" i="1" s="1"/>
  <c r="E203" i="1"/>
  <c r="F203" i="1" s="1"/>
  <c r="G203" i="1" s="1"/>
  <c r="I203" i="1" s="1"/>
  <c r="G205" i="1"/>
  <c r="I205" i="1" s="1"/>
  <c r="E208" i="1"/>
  <c r="F208" i="1" s="1"/>
  <c r="G208" i="1" s="1"/>
  <c r="I208" i="1" s="1"/>
  <c r="E136" i="1"/>
  <c r="F136" i="1" s="1"/>
  <c r="G136" i="1" s="1"/>
  <c r="I136" i="1" s="1"/>
  <c r="E113" i="1"/>
  <c r="E222" i="1"/>
  <c r="F222" i="1" s="1"/>
  <c r="G222" i="1" s="1"/>
  <c r="I222" i="1" s="1"/>
  <c r="E216" i="1"/>
  <c r="F216" i="1" s="1"/>
  <c r="G216" i="1" s="1"/>
  <c r="I216" i="1" s="1"/>
  <c r="E212" i="1"/>
  <c r="F212" i="1" s="1"/>
  <c r="G212" i="1" s="1"/>
  <c r="I212" i="1" s="1"/>
  <c r="E225" i="1"/>
  <c r="F225" i="1" s="1"/>
  <c r="G225" i="1" s="1"/>
  <c r="J225" i="1" s="1"/>
  <c r="E69" i="1"/>
  <c r="E14" i="3" s="1"/>
  <c r="E77" i="1"/>
  <c r="E60" i="1"/>
  <c r="F60" i="1" s="1"/>
  <c r="G60" i="1" s="1"/>
  <c r="I60" i="1" s="1"/>
  <c r="E28" i="1"/>
  <c r="E40" i="1"/>
  <c r="E162" i="3" s="1"/>
  <c r="E278" i="1"/>
  <c r="F278" i="1" s="1"/>
  <c r="G278" i="1" s="1"/>
  <c r="K278" i="1" s="1"/>
  <c r="E246" i="1"/>
  <c r="F246" i="1" s="1"/>
  <c r="G246" i="1" s="1"/>
  <c r="K246" i="1" s="1"/>
  <c r="E254" i="1"/>
  <c r="F254" i="1" s="1"/>
  <c r="G254" i="1" s="1"/>
  <c r="K254" i="1" s="1"/>
  <c r="E262" i="1"/>
  <c r="F262" i="1" s="1"/>
  <c r="G262" i="1" s="1"/>
  <c r="K262" i="1" s="1"/>
  <c r="E272" i="1"/>
  <c r="F272" i="1" s="1"/>
  <c r="G272" i="1" s="1"/>
  <c r="K272" i="1" s="1"/>
  <c r="E178" i="1"/>
  <c r="F178" i="1" s="1"/>
  <c r="G178" i="1" s="1"/>
  <c r="I178" i="1" s="1"/>
  <c r="E98" i="1"/>
  <c r="E40" i="3" s="1"/>
  <c r="E251" i="1"/>
  <c r="F251" i="1"/>
  <c r="G251" i="1" s="1"/>
  <c r="K251" i="1" s="1"/>
  <c r="E238" i="1"/>
  <c r="F238" i="1" s="1"/>
  <c r="G238" i="1" s="1"/>
  <c r="K238" i="1" s="1"/>
  <c r="E267" i="1"/>
  <c r="F267" i="1" s="1"/>
  <c r="G267" i="1" s="1"/>
  <c r="K267" i="1" s="1"/>
  <c r="E243" i="1"/>
  <c r="F243" i="1"/>
  <c r="G243" i="1" s="1"/>
  <c r="K243" i="1" s="1"/>
  <c r="E259" i="1"/>
  <c r="F259" i="1" s="1"/>
  <c r="G259" i="1" s="1"/>
  <c r="K259" i="1" s="1"/>
  <c r="F144" i="1"/>
  <c r="G144" i="1" s="1"/>
  <c r="I144" i="1" s="1"/>
  <c r="E86" i="3"/>
  <c r="E170" i="3"/>
  <c r="F48" i="1"/>
  <c r="G48" i="1" s="1"/>
  <c r="I48" i="1" s="1"/>
  <c r="E47" i="3"/>
  <c r="F105" i="1"/>
  <c r="G105" i="1" s="1"/>
  <c r="I105" i="1" s="1"/>
  <c r="E121" i="3"/>
  <c r="F179" i="1"/>
  <c r="G179" i="1" s="1"/>
  <c r="I179" i="1" s="1"/>
  <c r="E61" i="3"/>
  <c r="F119" i="1"/>
  <c r="G119" i="1" s="1"/>
  <c r="I119" i="1" s="1"/>
  <c r="F137" i="1"/>
  <c r="G137" i="1" s="1"/>
  <c r="I137" i="1" s="1"/>
  <c r="F164" i="1"/>
  <c r="G164" i="1" s="1"/>
  <c r="I164" i="1" s="1"/>
  <c r="E106" i="3"/>
  <c r="F181" i="1"/>
  <c r="G181" i="1" s="1"/>
  <c r="I181" i="1" s="1"/>
  <c r="E123" i="3"/>
  <c r="F44" i="1"/>
  <c r="G44" i="1" s="1"/>
  <c r="I44" i="1" s="1"/>
  <c r="E166" i="3"/>
  <c r="F175" i="1"/>
  <c r="G175" i="1" s="1"/>
  <c r="I175" i="1" s="1"/>
  <c r="E117" i="3"/>
  <c r="E151" i="3"/>
  <c r="F29" i="1"/>
  <c r="G29" i="1" s="1"/>
  <c r="I29" i="1" s="1"/>
  <c r="F38" i="1"/>
  <c r="G38" i="1" s="1"/>
  <c r="I38" i="1" s="1"/>
  <c r="E160" i="3"/>
  <c r="E88" i="3"/>
  <c r="F146" i="1"/>
  <c r="G146" i="1" s="1"/>
  <c r="I146" i="1"/>
  <c r="F50" i="1"/>
  <c r="G50" i="1"/>
  <c r="I50" i="1" s="1"/>
  <c r="E172" i="3"/>
  <c r="F195" i="1"/>
  <c r="G195" i="1" s="1"/>
  <c r="I195" i="1" s="1"/>
  <c r="F177" i="1"/>
  <c r="G177" i="1"/>
  <c r="I177" i="1" s="1"/>
  <c r="E119" i="3"/>
  <c r="E167" i="3"/>
  <c r="F45" i="1"/>
  <c r="G45" i="1" s="1"/>
  <c r="I45" i="1"/>
  <c r="F93" i="1"/>
  <c r="G93" i="1" s="1"/>
  <c r="I93" i="1" s="1"/>
  <c r="E35" i="3"/>
  <c r="F199" i="1"/>
  <c r="G199" i="1" s="1"/>
  <c r="I199" i="1" s="1"/>
  <c r="E141" i="3"/>
  <c r="F83" i="1"/>
  <c r="G83" i="1" s="1"/>
  <c r="I83" i="1" s="1"/>
  <c r="E26" i="3"/>
  <c r="F167" i="1"/>
  <c r="G167" i="1"/>
  <c r="I167" i="1" s="1"/>
  <c r="E109" i="3"/>
  <c r="F162" i="1"/>
  <c r="G162" i="1" s="1"/>
  <c r="I162" i="1" s="1"/>
  <c r="E104" i="3"/>
  <c r="E182" i="3"/>
  <c r="E54" i="3"/>
  <c r="F112" i="1"/>
  <c r="G112" i="1" s="1"/>
  <c r="I112" i="1"/>
  <c r="E58" i="3"/>
  <c r="F116" i="1"/>
  <c r="G116" i="1" s="1"/>
  <c r="I116" i="1" s="1"/>
  <c r="F143" i="1"/>
  <c r="G143" i="1"/>
  <c r="I143" i="1" s="1"/>
  <c r="E85" i="3"/>
  <c r="E49" i="3"/>
  <c r="F132" i="1"/>
  <c r="G132" i="1" s="1"/>
  <c r="I132" i="1" s="1"/>
  <c r="E74" i="3"/>
  <c r="E175" i="3"/>
  <c r="F53" i="1"/>
  <c r="G53" i="1" s="1"/>
  <c r="I53" i="1" s="1"/>
  <c r="F186" i="1"/>
  <c r="G186" i="1" s="1"/>
  <c r="I186" i="1" s="1"/>
  <c r="E128" i="3"/>
  <c r="E51" i="3"/>
  <c r="F109" i="1"/>
  <c r="G109" i="1" s="1"/>
  <c r="I109" i="1" s="1"/>
  <c r="E52" i="3"/>
  <c r="F110" i="1"/>
  <c r="G110" i="1" s="1"/>
  <c r="I110" i="1"/>
  <c r="E68" i="3"/>
  <c r="F126" i="1"/>
  <c r="G126" i="1"/>
  <c r="I126" i="1" s="1"/>
  <c r="F158" i="1"/>
  <c r="G158" i="1" s="1"/>
  <c r="I158" i="1" s="1"/>
  <c r="E100" i="3"/>
  <c r="E39" i="3"/>
  <c r="F97" i="1"/>
  <c r="G97" i="1"/>
  <c r="I97" i="1" s="1"/>
  <c r="F104" i="1"/>
  <c r="G104" i="1" s="1"/>
  <c r="I104" i="1" s="1"/>
  <c r="E118" i="3"/>
  <c r="E67" i="3"/>
  <c r="F125" i="1"/>
  <c r="G125" i="1"/>
  <c r="I125" i="1" s="1"/>
  <c r="F142" i="1"/>
  <c r="G142" i="1" s="1"/>
  <c r="I142" i="1" s="1"/>
  <c r="F32" i="1"/>
  <c r="G32" i="1" s="1"/>
  <c r="I32" i="1" s="1"/>
  <c r="E154" i="3"/>
  <c r="E69" i="3"/>
  <c r="F35" i="1"/>
  <c r="G35" i="1" s="1"/>
  <c r="I35" i="1" s="1"/>
  <c r="E157" i="3"/>
  <c r="F77" i="1"/>
  <c r="G77" i="1" s="1"/>
  <c r="I77" i="1" s="1"/>
  <c r="E22" i="3"/>
  <c r="E21" i="3"/>
  <c r="F76" i="1"/>
  <c r="G76" i="1" s="1"/>
  <c r="I76" i="1" s="1"/>
  <c r="E131" i="3"/>
  <c r="F189" i="1"/>
  <c r="G189" i="1"/>
  <c r="I189" i="1" s="1"/>
  <c r="F82" i="1"/>
  <c r="G82" i="1" s="1"/>
  <c r="I82" i="1" s="1"/>
  <c r="F193" i="1"/>
  <c r="G193" i="1" s="1"/>
  <c r="I193" i="1" s="1"/>
  <c r="E135" i="3"/>
  <c r="F157" i="1"/>
  <c r="G157" i="1"/>
  <c r="I157" i="1" s="1"/>
  <c r="E99" i="3"/>
  <c r="F41" i="1"/>
  <c r="G41" i="1" s="1"/>
  <c r="I41" i="1" s="1"/>
  <c r="E163" i="3"/>
  <c r="F172" i="1"/>
  <c r="G172" i="1" s="1"/>
  <c r="I172" i="1" s="1"/>
  <c r="E114" i="3"/>
  <c r="F180" i="1"/>
  <c r="G180" i="1" s="1"/>
  <c r="I180" i="1" s="1"/>
  <c r="E122" i="3"/>
  <c r="F155" i="1"/>
  <c r="G155" i="1" s="1"/>
  <c r="I155" i="1" s="1"/>
  <c r="E97" i="3"/>
  <c r="E98" i="3"/>
  <c r="F92" i="1"/>
  <c r="G92" i="1" s="1"/>
  <c r="I92" i="1" s="1"/>
  <c r="E34" i="3"/>
  <c r="F69" i="1"/>
  <c r="G69" i="1" s="1"/>
  <c r="I69" i="1" s="1"/>
  <c r="E78" i="3"/>
  <c r="E27" i="3"/>
  <c r="E185" i="3"/>
  <c r="F64" i="1"/>
  <c r="G64" i="1" s="1"/>
  <c r="I64" i="1" s="1"/>
  <c r="E19" i="3"/>
  <c r="E30" i="3"/>
  <c r="F36" i="1"/>
  <c r="G36" i="1" s="1"/>
  <c r="I36" i="1" s="1"/>
  <c r="E158" i="3"/>
  <c r="E129" i="3"/>
  <c r="F187" i="1"/>
  <c r="G187" i="1" s="1"/>
  <c r="I187" i="1" s="1"/>
  <c r="F63" i="1"/>
  <c r="G63" i="1" s="1"/>
  <c r="I63" i="1" s="1"/>
  <c r="E11" i="3"/>
  <c r="E95" i="3"/>
  <c r="F90" i="1"/>
  <c r="G90" i="1" s="1"/>
  <c r="I90" i="1" s="1"/>
  <c r="E33" i="3"/>
  <c r="E91" i="3"/>
  <c r="E125" i="3"/>
  <c r="F183" i="1"/>
  <c r="G183" i="1" s="1"/>
  <c r="I183" i="1" s="1"/>
  <c r="E55" i="3"/>
  <c r="F113" i="1"/>
  <c r="G113" i="1" s="1"/>
  <c r="I113" i="1" s="1"/>
  <c r="F72" i="1"/>
  <c r="G72" i="1"/>
  <c r="I72" i="1" s="1"/>
  <c r="E17" i="3"/>
  <c r="E83" i="3"/>
  <c r="F141" i="1"/>
  <c r="G141" i="1" s="1"/>
  <c r="I141" i="1" s="1"/>
  <c r="F95" i="1"/>
  <c r="G95" i="1" s="1"/>
  <c r="I95" i="1" s="1"/>
  <c r="E37" i="3"/>
  <c r="F42" i="1"/>
  <c r="G42" i="1"/>
  <c r="I42" i="1"/>
  <c r="E164" i="3"/>
  <c r="F101" i="1"/>
  <c r="G101" i="1"/>
  <c r="I101" i="1" s="1"/>
  <c r="E43" i="3"/>
  <c r="F49" i="1"/>
  <c r="G49" i="1" s="1"/>
  <c r="I49" i="1" s="1"/>
  <c r="E171" i="3"/>
  <c r="F81" i="1"/>
  <c r="G81" i="1" s="1"/>
  <c r="I81" i="1" s="1"/>
  <c r="E24" i="3"/>
  <c r="F135" i="1"/>
  <c r="G135" i="1"/>
  <c r="I135" i="1" s="1"/>
  <c r="E77" i="3"/>
  <c r="E168" i="3"/>
  <c r="F46" i="1"/>
  <c r="G46" i="1" s="1"/>
  <c r="I46" i="1" s="1"/>
  <c r="E103" i="3"/>
  <c r="F89" i="1"/>
  <c r="G89" i="1" s="1"/>
  <c r="I89" i="1" s="1"/>
  <c r="E32" i="3"/>
  <c r="E50" i="3" l="1"/>
  <c r="E48" i="3"/>
  <c r="E116" i="3"/>
  <c r="E176" i="3"/>
  <c r="E28" i="3"/>
  <c r="F68" i="1"/>
  <c r="G68" i="1" s="1"/>
  <c r="I68" i="1" s="1"/>
  <c r="F182" i="1"/>
  <c r="G182" i="1" s="1"/>
  <c r="I182" i="1" s="1"/>
  <c r="E18" i="3"/>
  <c r="E92" i="3"/>
  <c r="E134" i="3"/>
  <c r="F100" i="1"/>
  <c r="G100" i="1" s="1"/>
  <c r="I100" i="1" s="1"/>
  <c r="F99" i="1"/>
  <c r="G99" i="1" s="1"/>
  <c r="I99" i="1" s="1"/>
  <c r="E89" i="3"/>
  <c r="F37" i="1"/>
  <c r="G37" i="1" s="1"/>
  <c r="I37" i="1" s="1"/>
  <c r="E111" i="3"/>
  <c r="F65" i="1"/>
  <c r="G65" i="1" s="1"/>
  <c r="I65" i="1" s="1"/>
  <c r="F123" i="1"/>
  <c r="G123" i="1" s="1"/>
  <c r="I123" i="1" s="1"/>
  <c r="E70" i="3"/>
  <c r="F151" i="1"/>
  <c r="G151" i="1" s="1"/>
  <c r="I151" i="1" s="1"/>
  <c r="E177" i="3"/>
  <c r="E127" i="3"/>
  <c r="F129" i="1"/>
  <c r="G129" i="1" s="1"/>
  <c r="I129" i="1" s="1"/>
  <c r="E149" i="3"/>
  <c r="F118" i="1"/>
  <c r="G118" i="1" s="1"/>
  <c r="I118" i="1" s="1"/>
  <c r="F24" i="1"/>
  <c r="G24" i="1" s="1"/>
  <c r="I24" i="1" s="1"/>
  <c r="E285" i="1"/>
  <c r="F285" i="1" s="1"/>
  <c r="G285" i="1" s="1"/>
  <c r="K285" i="1" s="1"/>
  <c r="F139" i="1"/>
  <c r="G139" i="1" s="1"/>
  <c r="I139" i="1" s="1"/>
  <c r="F98" i="1"/>
  <c r="G98" i="1" s="1"/>
  <c r="I98" i="1" s="1"/>
  <c r="F79" i="1"/>
  <c r="G79" i="1" s="1"/>
  <c r="I79" i="1" s="1"/>
  <c r="F86" i="1"/>
  <c r="G86" i="1" s="1"/>
  <c r="I86" i="1" s="1"/>
  <c r="E102" i="1"/>
  <c r="E284" i="1"/>
  <c r="F284" i="1" s="1"/>
  <c r="G284" i="1" s="1"/>
  <c r="K284" i="1" s="1"/>
  <c r="E179" i="3"/>
  <c r="F130" i="1"/>
  <c r="G130" i="1" s="1"/>
  <c r="I130" i="1" s="1"/>
  <c r="E15" i="3"/>
  <c r="F145" i="1"/>
  <c r="G145" i="1" s="1"/>
  <c r="I145" i="1" s="1"/>
  <c r="E63" i="3"/>
  <c r="E139" i="3"/>
  <c r="F17" i="1"/>
  <c r="E282" i="1"/>
  <c r="F282" i="1" s="1"/>
  <c r="G282" i="1" s="1"/>
  <c r="K282" i="1" s="1"/>
  <c r="G279" i="1"/>
  <c r="E115" i="3"/>
  <c r="E169" i="3"/>
  <c r="G283" i="1"/>
  <c r="K283" i="1" s="1"/>
  <c r="E183" i="3"/>
  <c r="E159" i="1"/>
  <c r="E279" i="1"/>
  <c r="F279" i="1" s="1"/>
  <c r="E281" i="1"/>
  <c r="F281" i="1" s="1"/>
  <c r="G281" i="1" s="1"/>
  <c r="K281" i="1" s="1"/>
  <c r="F96" i="1"/>
  <c r="G96" i="1" s="1"/>
  <c r="I96" i="1" s="1"/>
  <c r="E38" i="3"/>
  <c r="E64" i="3"/>
  <c r="F122" i="1"/>
  <c r="G122" i="1" s="1"/>
  <c r="I122" i="1" s="1"/>
  <c r="F190" i="1"/>
  <c r="G190" i="1" s="1"/>
  <c r="I190" i="1" s="1"/>
  <c r="F191" i="1"/>
  <c r="G191" i="1" s="1"/>
  <c r="I191" i="1" s="1"/>
  <c r="E133" i="3"/>
  <c r="F28" i="1"/>
  <c r="G28" i="1" s="1"/>
  <c r="I28" i="1" s="1"/>
  <c r="E150" i="3"/>
  <c r="E59" i="3"/>
  <c r="F117" i="1"/>
  <c r="G117" i="1" s="1"/>
  <c r="I117" i="1" s="1"/>
  <c r="E144" i="3"/>
  <c r="F22" i="1"/>
  <c r="G22" i="1" s="1"/>
  <c r="I22" i="1" s="1"/>
  <c r="E45" i="3"/>
  <c r="F40" i="1"/>
  <c r="G40" i="1" s="1"/>
  <c r="I40" i="1" s="1"/>
  <c r="E143" i="3"/>
  <c r="F134" i="1"/>
  <c r="G134" i="1" s="1"/>
  <c r="I134" i="1" s="1"/>
  <c r="E184" i="3"/>
  <c r="F62" i="1"/>
  <c r="G62" i="1" s="1"/>
  <c r="I62" i="1" s="1"/>
  <c r="F78" i="1"/>
  <c r="G78" i="1" s="1"/>
  <c r="I78" i="1" s="1"/>
  <c r="E23" i="3"/>
  <c r="F163" i="1"/>
  <c r="G163" i="1" s="1"/>
  <c r="I163" i="1" s="1"/>
  <c r="E105" i="3"/>
  <c r="F120" i="1"/>
  <c r="G120" i="1" s="1"/>
  <c r="I120" i="1" s="1"/>
  <c r="E62" i="3"/>
  <c r="F25" i="1"/>
  <c r="G25" i="1" s="1"/>
  <c r="I25" i="1" s="1"/>
  <c r="F26" i="1"/>
  <c r="G26" i="1" s="1"/>
  <c r="I26" i="1" s="1"/>
  <c r="E113" i="3"/>
  <c r="F152" i="1"/>
  <c r="G152" i="1" s="1"/>
  <c r="I152" i="1" s="1"/>
  <c r="E94" i="3"/>
  <c r="F43" i="1"/>
  <c r="G43" i="1" s="1"/>
  <c r="I43" i="1" s="1"/>
  <c r="E165" i="3"/>
  <c r="E145" i="3"/>
  <c r="F23" i="1"/>
  <c r="G23" i="1" s="1"/>
  <c r="I23" i="1" s="1"/>
  <c r="F166" i="1"/>
  <c r="G166" i="1" s="1"/>
  <c r="I166" i="1" s="1"/>
  <c r="E108" i="3"/>
  <c r="E153" i="3"/>
  <c r="F31" i="1"/>
  <c r="G31" i="1" s="1"/>
  <c r="I31" i="1" s="1"/>
  <c r="F115" i="1"/>
  <c r="G115" i="1" s="1"/>
  <c r="I115" i="1" s="1"/>
  <c r="E57" i="3"/>
  <c r="E120" i="3"/>
  <c r="F131" i="1"/>
  <c r="G131" i="1" s="1"/>
  <c r="I131" i="1" s="1"/>
  <c r="F188" i="1"/>
  <c r="G188" i="1" s="1"/>
  <c r="I188" i="1" s="1"/>
  <c r="E174" i="3"/>
  <c r="C11" i="1"/>
  <c r="C12" i="1"/>
  <c r="O287" i="1" l="1"/>
  <c r="O286" i="1"/>
  <c r="C16" i="1"/>
  <c r="D18" i="1" s="1"/>
  <c r="O283" i="1"/>
  <c r="O156" i="1"/>
  <c r="O266" i="1"/>
  <c r="O194" i="1"/>
  <c r="O108" i="1"/>
  <c r="O277" i="1"/>
  <c r="O110" i="1"/>
  <c r="O244" i="1"/>
  <c r="O91" i="1"/>
  <c r="O58" i="1"/>
  <c r="O73" i="1"/>
  <c r="O195" i="1"/>
  <c r="O148" i="1"/>
  <c r="O219" i="1"/>
  <c r="O282" i="1"/>
  <c r="O276" i="1"/>
  <c r="O267" i="1"/>
  <c r="O85" i="1"/>
  <c r="O211" i="1"/>
  <c r="O140" i="1"/>
  <c r="O242" i="1"/>
  <c r="O113" i="1"/>
  <c r="O184" i="1"/>
  <c r="O186" i="1"/>
  <c r="O177" i="1"/>
  <c r="O185" i="1"/>
  <c r="O72" i="1"/>
  <c r="O188" i="1"/>
  <c r="O204" i="1"/>
  <c r="O33" i="1"/>
  <c r="O103" i="1"/>
  <c r="O142" i="1"/>
  <c r="O256" i="1"/>
  <c r="O285" i="1"/>
  <c r="O27" i="1"/>
  <c r="O71" i="1"/>
  <c r="O21" i="1"/>
  <c r="O248" i="1"/>
  <c r="O190" i="1"/>
  <c r="O78" i="1"/>
  <c r="O109" i="1"/>
  <c r="O229" i="1"/>
  <c r="O207" i="1"/>
  <c r="O196" i="1"/>
  <c r="O152" i="1"/>
  <c r="O106" i="1"/>
  <c r="O80" i="1"/>
  <c r="O260" i="1"/>
  <c r="O125" i="1"/>
  <c r="O53" i="1"/>
  <c r="O37" i="1"/>
  <c r="O215" i="1"/>
  <c r="O216" i="1"/>
  <c r="O157" i="1"/>
  <c r="O153" i="1"/>
  <c r="O105" i="1"/>
  <c r="O136" i="1"/>
  <c r="O101" i="1"/>
  <c r="O252" i="1"/>
  <c r="O230" i="1"/>
  <c r="O63" i="1"/>
  <c r="O251" i="1"/>
  <c r="O183" i="1"/>
  <c r="O138" i="1"/>
  <c r="O284" i="1"/>
  <c r="O193" i="1"/>
  <c r="O206" i="1"/>
  <c r="O90" i="1"/>
  <c r="O161" i="1"/>
  <c r="O35" i="1"/>
  <c r="O61" i="1"/>
  <c r="O224" i="1"/>
  <c r="O280" i="1"/>
  <c r="O180" i="1"/>
  <c r="O114" i="1"/>
  <c r="O212" i="1"/>
  <c r="O29" i="1"/>
  <c r="O278" i="1"/>
  <c r="O44" i="1"/>
  <c r="O129" i="1"/>
  <c r="O31" i="1"/>
  <c r="O134" i="1"/>
  <c r="O41" i="1"/>
  <c r="O65" i="1"/>
  <c r="O234" i="1"/>
  <c r="O274" i="1"/>
  <c r="O76" i="1"/>
  <c r="O222" i="1"/>
  <c r="O270" i="1"/>
  <c r="O123" i="1"/>
  <c r="O245" i="1"/>
  <c r="O137" i="1"/>
  <c r="O45" i="1"/>
  <c r="O79" i="1"/>
  <c r="O168" i="1"/>
  <c r="O47" i="1"/>
  <c r="O257" i="1"/>
  <c r="O189" i="1"/>
  <c r="O265" i="1"/>
  <c r="O126" i="1"/>
  <c r="O104" i="1"/>
  <c r="O273" i="1"/>
  <c r="O249" i="1"/>
  <c r="O241" i="1"/>
  <c r="O30" i="1"/>
  <c r="O182" i="1"/>
  <c r="O111" i="1"/>
  <c r="O46" i="1"/>
  <c r="O198" i="1"/>
  <c r="O146" i="1"/>
  <c r="O132" i="1"/>
  <c r="O238" i="1"/>
  <c r="O176" i="1"/>
  <c r="O77" i="1"/>
  <c r="O97" i="1"/>
  <c r="O151" i="1"/>
  <c r="O143" i="1"/>
  <c r="O228" i="1"/>
  <c r="O255" i="1"/>
  <c r="O43" i="1"/>
  <c r="O133" i="1"/>
  <c r="O164" i="1"/>
  <c r="O269" i="1"/>
  <c r="O201" i="1"/>
  <c r="O181" i="1"/>
  <c r="O279" i="1"/>
  <c r="O239" i="1"/>
  <c r="O69" i="1"/>
  <c r="O262" i="1"/>
  <c r="O187" i="1"/>
  <c r="O178" i="1"/>
  <c r="O200" i="1"/>
  <c r="O243" i="1"/>
  <c r="O221" i="1"/>
  <c r="O51" i="1"/>
  <c r="O83" i="1"/>
  <c r="O174" i="1"/>
  <c r="O271" i="1"/>
  <c r="O49" i="1"/>
  <c r="O213" i="1"/>
  <c r="O95" i="1"/>
  <c r="O100" i="1"/>
  <c r="O55" i="1"/>
  <c r="O145" i="1"/>
  <c r="O253" i="1"/>
  <c r="O116" i="1"/>
  <c r="O235" i="1"/>
  <c r="O232" i="1"/>
  <c r="O75" i="1"/>
  <c r="O66" i="1"/>
  <c r="O169" i="1"/>
  <c r="O119" i="1"/>
  <c r="O128" i="1"/>
  <c r="O218" i="1"/>
  <c r="O258" i="1"/>
  <c r="O259" i="1"/>
  <c r="O261" i="1"/>
  <c r="O24" i="1"/>
  <c r="O84" i="1"/>
  <c r="O272" i="1"/>
  <c r="O99" i="1"/>
  <c r="O246" i="1"/>
  <c r="O139" i="1"/>
  <c r="O94" i="1"/>
  <c r="O68" i="1"/>
  <c r="O48" i="1"/>
  <c r="O36" i="1"/>
  <c r="O121" i="1"/>
  <c r="O179" i="1"/>
  <c r="O87" i="1"/>
  <c r="O147" i="1"/>
  <c r="O107" i="1"/>
  <c r="O86" i="1"/>
  <c r="O165" i="1"/>
  <c r="O250" i="1"/>
  <c r="O167" i="1"/>
  <c r="O70" i="1"/>
  <c r="O154" i="1"/>
  <c r="O130" i="1"/>
  <c r="O223" i="1"/>
  <c r="O203" i="1"/>
  <c r="O149" i="1"/>
  <c r="O173" i="1"/>
  <c r="O54" i="1"/>
  <c r="O131" i="1"/>
  <c r="O158" i="1"/>
  <c r="O98" i="1"/>
  <c r="O92" i="1"/>
  <c r="O163" i="1"/>
  <c r="O67" i="1"/>
  <c r="O122" i="1"/>
  <c r="O38" i="1"/>
  <c r="O141" i="1"/>
  <c r="O56" i="1"/>
  <c r="O150" i="1"/>
  <c r="O50" i="1"/>
  <c r="O175" i="1"/>
  <c r="O208" i="1"/>
  <c r="O57" i="1"/>
  <c r="O281" i="1"/>
  <c r="O118" i="1"/>
  <c r="O220" i="1"/>
  <c r="O268" i="1"/>
  <c r="O52" i="1"/>
  <c r="O275" i="1"/>
  <c r="O34" i="1"/>
  <c r="O233" i="1"/>
  <c r="O39" i="1"/>
  <c r="O155" i="1"/>
  <c r="O171" i="1"/>
  <c r="O22" i="1"/>
  <c r="O64" i="1"/>
  <c r="O254" i="1"/>
  <c r="O170" i="1"/>
  <c r="O210" i="1"/>
  <c r="O191" i="1"/>
  <c r="O205" i="1"/>
  <c r="O199" i="1"/>
  <c r="O263" i="1"/>
  <c r="O240" i="1"/>
  <c r="O112" i="1"/>
  <c r="O93" i="1"/>
  <c r="O144" i="1"/>
  <c r="O74" i="1"/>
  <c r="O25" i="1"/>
  <c r="O192" i="1"/>
  <c r="O23" i="1"/>
  <c r="O32" i="1"/>
  <c r="O226" i="1"/>
  <c r="O172" i="1"/>
  <c r="O264" i="1"/>
  <c r="O88" i="1"/>
  <c r="O42" i="1"/>
  <c r="O124" i="1"/>
  <c r="O237" i="1"/>
  <c r="O162" i="1"/>
  <c r="O214" i="1"/>
  <c r="O135" i="1"/>
  <c r="O209" i="1"/>
  <c r="O82" i="1"/>
  <c r="O247" i="1"/>
  <c r="O60" i="1"/>
  <c r="O202" i="1"/>
  <c r="O197" i="1"/>
  <c r="O59" i="1"/>
  <c r="O96" i="1"/>
  <c r="O81" i="1"/>
  <c r="O89" i="1"/>
  <c r="O217" i="1"/>
  <c r="O231" i="1"/>
  <c r="O236" i="1"/>
  <c r="O127" i="1"/>
  <c r="O160" i="1"/>
  <c r="O225" i="1"/>
  <c r="O227" i="1"/>
  <c r="K279" i="1"/>
  <c r="E101" i="3"/>
  <c r="F159" i="1"/>
  <c r="G159" i="1" s="1"/>
  <c r="I159" i="1" s="1"/>
  <c r="F102" i="1"/>
  <c r="G102" i="1" s="1"/>
  <c r="I102" i="1" s="1"/>
  <c r="E44" i="3"/>
  <c r="O62" i="1"/>
  <c r="O115" i="1"/>
  <c r="O26" i="1"/>
  <c r="C15" i="1"/>
  <c r="F18" i="1" s="1"/>
  <c r="F19" i="1" s="1"/>
  <c r="O40" i="1"/>
  <c r="O28" i="1"/>
  <c r="O166" i="1"/>
  <c r="O117" i="1"/>
  <c r="O120" i="1"/>
  <c r="O159" i="1" l="1"/>
  <c r="C18" i="1"/>
  <c r="O102" i="1"/>
</calcChain>
</file>

<file path=xl/sharedStrings.xml><?xml version="1.0" encoding="utf-8"?>
<sst xmlns="http://schemas.openxmlformats.org/spreadsheetml/2006/main" count="2160" uniqueCount="663">
  <si>
    <t>JAVSO..47..105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</si>
  <si>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</si>
  <si>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</si>
  <si>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</si>
  <si>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</si>
  <si>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</si>
  <si>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</si>
  <si>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</si>
  <si>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</si>
  <si>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</si>
  <si>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</si>
  <si>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</si>
  <si>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</si>
  <si>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</si>
  <si>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</si>
  <si>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</si>
  <si>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</si>
  <si>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</si>
  <si>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</si>
  <si>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</si>
  <si>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</si>
  <si>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</si>
  <si>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</si>
  <si>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</si>
  <si>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</si>
  <si>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</si>
  <si>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</si>
  <si>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Misc</t>
  </si>
  <si>
    <t>Diethelm R</t>
  </si>
  <si>
    <t>BBSAG Bull.11</t>
  </si>
  <si>
    <t>B</t>
  </si>
  <si>
    <t>BBSAG Bull.21</t>
  </si>
  <si>
    <t>v</t>
  </si>
  <si>
    <t>D. Ruokonen</t>
  </si>
  <si>
    <t>AAVSO 2</t>
  </si>
  <si>
    <t>A</t>
  </si>
  <si>
    <t>G. Samolyk</t>
  </si>
  <si>
    <t>:</t>
  </si>
  <si>
    <t>M. Baldwin</t>
  </si>
  <si>
    <t>Peter H</t>
  </si>
  <si>
    <t>BBSAG Bull.36</t>
  </si>
  <si>
    <t>BRNO 23</t>
  </si>
  <si>
    <t>K</t>
  </si>
  <si>
    <t>Locher K</t>
  </si>
  <si>
    <t>BBSAG Bull.44</t>
  </si>
  <si>
    <t>BBSAG Bull.46</t>
  </si>
  <si>
    <t>P. Goodwin</t>
  </si>
  <si>
    <t>M. Heifner</t>
  </si>
  <si>
    <t>BBSAG Bull.50</t>
  </si>
  <si>
    <t>BBSAG Bull.56</t>
  </si>
  <si>
    <t>S v</t>
  </si>
  <si>
    <t>BBSAG Bull.57</t>
  </si>
  <si>
    <t>E. Halbach</t>
  </si>
  <si>
    <t>BBSAG Bull.62</t>
  </si>
  <si>
    <t>BBSAG Bull.64</t>
  </si>
  <si>
    <t>Wils P</t>
  </si>
  <si>
    <t>BBSAG Bull.65</t>
  </si>
  <si>
    <t>BBSAG Bull.68</t>
  </si>
  <si>
    <t>BBSAG Bull.69</t>
  </si>
  <si>
    <t>BRNO 26</t>
  </si>
  <si>
    <t>BRNO 27</t>
  </si>
  <si>
    <t>D. Williams</t>
  </si>
  <si>
    <t>BBSAG Bull.75</t>
  </si>
  <si>
    <t>BAAVSS 63,19</t>
  </si>
  <si>
    <t>BBSAG Bull.78</t>
  </si>
  <si>
    <t>Paschke A</t>
  </si>
  <si>
    <t>BBSAG Bull.86</t>
  </si>
  <si>
    <t>BAAVSS 66,32</t>
  </si>
  <si>
    <t>BRNO 28</t>
  </si>
  <si>
    <t>BBSAG Bull.82</t>
  </si>
  <si>
    <t>BBSAG Bull.84</t>
  </si>
  <si>
    <t>BRNO 30</t>
  </si>
  <si>
    <t>BBSAG Bull.85</t>
  </si>
  <si>
    <t>BBSAG Bull.89</t>
  </si>
  <si>
    <t>BBSAG Bull.90</t>
  </si>
  <si>
    <t>BBSAG Bull.92</t>
  </si>
  <si>
    <t>BBSAG Bull.93</t>
  </si>
  <si>
    <t>Kohl M</t>
  </si>
  <si>
    <t>BBSAG Bull.94</t>
  </si>
  <si>
    <t>BBSAG Bull.95</t>
  </si>
  <si>
    <t>BBSAG Bull.96</t>
  </si>
  <si>
    <t>BBSAG Bull.97</t>
  </si>
  <si>
    <t>BBSAG Bull.98</t>
  </si>
  <si>
    <t>BRNO 31</t>
  </si>
  <si>
    <t>pg</t>
  </si>
  <si>
    <t>BAV-M 60</t>
  </si>
  <si>
    <t>BBSAG Bull.100</t>
  </si>
  <si>
    <t>BBSAG Bull.102</t>
  </si>
  <si>
    <t>BBSAG Bull.103</t>
  </si>
  <si>
    <t>BBSAG Bull.105</t>
  </si>
  <si>
    <t>BBSAG Bull.107</t>
  </si>
  <si>
    <t>BBSAG Bull.108</t>
  </si>
  <si>
    <t>BBSAG Bull.110</t>
  </si>
  <si>
    <t>BBSAG Bull.111</t>
  </si>
  <si>
    <t>BBSAG Bull.113</t>
  </si>
  <si>
    <t>BBSAG Bull.114</t>
  </si>
  <si>
    <t>BAV-M 113</t>
  </si>
  <si>
    <t>BBSAG Bull.116</t>
  </si>
  <si>
    <t>Locher Kurt</t>
  </si>
  <si>
    <t>BBSAG Bull.118</t>
  </si>
  <si>
    <t>ccd</t>
  </si>
  <si>
    <t>E. Blattler</t>
  </si>
  <si>
    <t>BBSAG 119</t>
  </si>
  <si>
    <t>II</t>
  </si>
  <si>
    <t>OR Cas / GSC 4016-1866</t>
  </si>
  <si>
    <t>EA/SD</t>
  </si>
  <si>
    <t>IBVS 5657</t>
  </si>
  <si>
    <t># of data points:</t>
  </si>
  <si>
    <t>IBVS 5731</t>
  </si>
  <si>
    <t>IBVS 5438</t>
  </si>
  <si>
    <t>I</t>
  </si>
  <si>
    <t>IBVS 5653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</si>
  <si>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</si>
  <si>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</si>
  <si>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</si>
  <si>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</si>
  <si>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</si>
  <si>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</si>
  <si>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IBVS 5802</t>
  </si>
  <si>
    <t>What a mess!</t>
  </si>
  <si>
    <t>Start of linear fit &gt;&gt;&gt;&gt;&gt;&gt;&gt;&gt;&gt;&gt;&gt;&gt;&gt;&gt;&gt;&gt;&gt;&gt;&gt;&gt;&gt;</t>
  </si>
  <si>
    <t>IBVS 5871</t>
  </si>
  <si>
    <t>OEJV 0074</t>
  </si>
  <si>
    <t>CCD</t>
  </si>
  <si>
    <t>OEJV 116</t>
  </si>
  <si>
    <t>IBVS 5960</t>
  </si>
  <si>
    <t>Add cycle</t>
  </si>
  <si>
    <t>Old Cycle</t>
  </si>
  <si>
    <t>IBVS 5918</t>
  </si>
  <si>
    <t>.0002</t>
  </si>
  <si>
    <t>.0005</t>
  </si>
  <si>
    <t>IBVS 5959</t>
  </si>
  <si>
    <t>.0007</t>
  </si>
  <si>
    <t>JAVSO..36..171</t>
  </si>
  <si>
    <t>JAVSO..39...94</t>
  </si>
  <si>
    <t>JAVSO..40....1</t>
  </si>
  <si>
    <t>JAVSO..36..186</t>
  </si>
  <si>
    <t>JAVSO..37...44</t>
  </si>
  <si>
    <t>JAVSO..38..183</t>
  </si>
  <si>
    <t>JAVSO..39..177</t>
  </si>
  <si>
    <t>OEJV 0160</t>
  </si>
  <si>
    <t>JAVSO..41..122</t>
  </si>
  <si>
    <t>JAVSO..40..975</t>
  </si>
  <si>
    <t>JAVSO..42..426</t>
  </si>
  <si>
    <t>IBVS 5984</t>
  </si>
  <si>
    <t>IBVS 6152</t>
  </si>
  <si>
    <t>vis</t>
  </si>
  <si>
    <t>PE</t>
  </si>
  <si>
    <t>s5</t>
  </si>
  <si>
    <t>s6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</si>
  <si>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</si>
  <si>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</si>
  <si>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</si>
  <si>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</si>
  <si>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</si>
  <si>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</si>
  <si>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</si>
  <si>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 -0.003 </t>
  </si>
  <si>
    <t>F </t>
  </si>
  <si>
    <t>2429249.431 </t>
  </si>
  <si>
    <t> 16.12.1938 22:20 </t>
  </si>
  <si>
    <t> 0.038 </t>
  </si>
  <si>
    <t>P </t>
  </si>
  <si>
    <t> W.Wenzel </t>
  </si>
  <si>
    <t> VSS 2.366 </t>
  </si>
  <si>
    <t>2429953.236 </t>
  </si>
  <si>
    <t> 19.11.1940 17:39 </t>
  </si>
  <si>
    <t> 0.016 </t>
  </si>
  <si>
    <t>2430024.260 </t>
  </si>
  <si>
    <t> 29.01.1941 18:14 </t>
  </si>
  <si>
    <t> 0.035 </t>
  </si>
  <si>
    <t>2430025.503 </t>
  </si>
  <si>
    <t> 31.01.1941 00:04 </t>
  </si>
  <si>
    <t> 0.032 </t>
  </si>
  <si>
    <t>2433153.451 </t>
  </si>
  <si>
    <t> 24.08.1949 22:49 </t>
  </si>
  <si>
    <t> -0.002 </t>
  </si>
  <si>
    <t> N.B.Perova </t>
  </si>
  <si>
    <t> AC 199.20 </t>
  </si>
  <si>
    <t>2433209.502 </t>
  </si>
  <si>
    <t> 20.10.1949 00:02 </t>
  </si>
  <si>
    <t> -0.008 </t>
  </si>
  <si>
    <t>2433858.530 </t>
  </si>
  <si>
    <t> 31.07.1951 00:43 </t>
  </si>
  <si>
    <t> 0.004 </t>
  </si>
  <si>
    <t>2433888.409 </t>
  </si>
  <si>
    <t> 29.08.1951 21:48 </t>
  </si>
  <si>
    <t> -0.014 </t>
  </si>
  <si>
    <t>2433924.536 </t>
  </si>
  <si>
    <t> 05.10.1951 00:51 </t>
  </si>
  <si>
    <t> -0.012 </t>
  </si>
  <si>
    <t>2434795.294 </t>
  </si>
  <si>
    <t> 21.02.1954 19:03 </t>
  </si>
  <si>
    <t> -0.007 </t>
  </si>
  <si>
    <t>2435074.344 </t>
  </si>
  <si>
    <t> 27.11.1954 20:15 </t>
  </si>
  <si>
    <t>2435075.607 </t>
  </si>
  <si>
    <t> 29.11.1954 02:34 </t>
  </si>
  <si>
    <t> 0.021 </t>
  </si>
  <si>
    <t>2435394.467 </t>
  </si>
  <si>
    <t> 13.10.1955 23:12 </t>
  </si>
  <si>
    <t> -0.021 </t>
  </si>
  <si>
    <t>2435703.438 </t>
  </si>
  <si>
    <t> 17.08.1956 22:30 </t>
  </si>
  <si>
    <t> 0.014 </t>
  </si>
  <si>
    <t>V </t>
  </si>
  <si>
    <t> W.Zessewitsch </t>
  </si>
  <si>
    <t> AC 173.14 </t>
  </si>
  <si>
    <t>2435713.404 </t>
  </si>
  <si>
    <t> 27.08.1956 21:41 </t>
  </si>
  <si>
    <t>2435716.507 </t>
  </si>
  <si>
    <t> 31.08.1956 00:10 </t>
  </si>
  <si>
    <t> 0.003 </t>
  </si>
  <si>
    <t>2435718.383 </t>
  </si>
  <si>
    <t> 01.09.1956 21:11 </t>
  </si>
  <si>
    <t> 0.010 </t>
  </si>
  <si>
    <t>2435721.486 </t>
  </si>
  <si>
    <t> 04.09.1956 23:39 </t>
  </si>
  <si>
    <t> -0.001 </t>
  </si>
  <si>
    <t>2435723.359 </t>
  </si>
  <si>
    <t> 06.09.1956 20:36 </t>
  </si>
  <si>
    <t> Zonn &amp; Semeniuk </t>
  </si>
  <si>
    <t> AA 9.158 </t>
  </si>
  <si>
    <t>2435723.982 </t>
  </si>
  <si>
    <t> 07.09.1956 11:34 </t>
  </si>
  <si>
    <t>2436134.440 </t>
  </si>
  <si>
    <t> 22.10.1957 22:33 </t>
  </si>
  <si>
    <t>2436824.567 </t>
  </si>
  <si>
    <t> 13.09.1959 01:36 </t>
  </si>
  <si>
    <t> 0.002 </t>
  </si>
  <si>
    <t> Sinada &amp; Chuprina </t>
  </si>
  <si>
    <t> PZ 17.101 </t>
  </si>
  <si>
    <t>2437016.390 </t>
  </si>
  <si>
    <t> 22.03.1960 21:21 </t>
  </si>
  <si>
    <t> -0.015 </t>
  </si>
  <si>
    <t> T.Berthold </t>
  </si>
  <si>
    <t> HABZ 58 </t>
  </si>
  <si>
    <t>2437082.437 </t>
  </si>
  <si>
    <t> 27.05.1960 22:29 </t>
  </si>
  <si>
    <t>2438674.435 </t>
  </si>
  <si>
    <t> 05.10.1964 22:26 </t>
  </si>
  <si>
    <t>2438676.340 </t>
  </si>
  <si>
    <t> 07.10.1964 20:09 </t>
  </si>
  <si>
    <t> 0.025 </t>
  </si>
  <si>
    <t>2438679.426 </t>
  </si>
  <si>
    <t> 10.10.1964 22:13 </t>
  </si>
  <si>
    <t>2439024.483 </t>
  </si>
  <si>
    <t> 20.09.1965 23:35 </t>
  </si>
  <si>
    <t> -0.009 </t>
  </si>
  <si>
    <t>2439029.464 </t>
  </si>
  <si>
    <t> 25.09.1965 23:08 </t>
  </si>
  <si>
    <t> -0.010 </t>
  </si>
  <si>
    <t>2439057.491 </t>
  </si>
  <si>
    <t> 23.10.1965 23:47 </t>
  </si>
  <si>
    <t>2439387.598 </t>
  </si>
  <si>
    <t> 19.09.1966 02:21 </t>
  </si>
  <si>
    <t> -0.019 </t>
  </si>
  <si>
    <t>2439389.476 </t>
  </si>
  <si>
    <t> 20.09.1966 23:25 </t>
  </si>
  <si>
    <t>2440829.514 </t>
  </si>
  <si>
    <t> 31.08.1970 00:20 </t>
  </si>
  <si>
    <t>2440879.339 </t>
  </si>
  <si>
    <t> 19.10.1970 20:08 </t>
  </si>
  <si>
    <t> -0.017 </t>
  </si>
  <si>
    <t>2440981.506 </t>
  </si>
  <si>
    <t> 30.01.1971 00:08 </t>
  </si>
  <si>
    <t> 0.001 </t>
  </si>
  <si>
    <t> J.Silhan </t>
  </si>
  <si>
    <t> BRNO 14 </t>
  </si>
  <si>
    <t>2440981.507 </t>
  </si>
  <si>
    <t> 30.01.1971 00:10 </t>
  </si>
  <si>
    <t> M.Sustek </t>
  </si>
  <si>
    <t>2441031.340 </t>
  </si>
  <si>
    <t> 20.03.1971 20:09 </t>
  </si>
  <si>
    <t> 0.007 </t>
  </si>
  <si>
    <t> J.Kucera </t>
  </si>
  <si>
    <t>2441153.426 </t>
  </si>
  <si>
    <t> 20.07.1971 22:13 </t>
  </si>
  <si>
    <t> 0.013 </t>
  </si>
  <si>
    <t>2441153.436 </t>
  </si>
  <si>
    <t> 20.07.1971 22:27 </t>
  </si>
  <si>
    <t> 0.023 </t>
  </si>
  <si>
    <t> A.Pliska </t>
  </si>
  <si>
    <t>2441181.433 </t>
  </si>
  <si>
    <t> 17.08.1971 22:23 </t>
  </si>
  <si>
    <t>2441335.264 </t>
  </si>
  <si>
    <t> 18.01.1972 18:20 </t>
  </si>
  <si>
    <t> -0.023 </t>
  </si>
  <si>
    <t>2441599.347 </t>
  </si>
  <si>
    <t> 08.10.1972 20:19 </t>
  </si>
  <si>
    <t> -0.030 </t>
  </si>
  <si>
    <t>2441904.585 </t>
  </si>
  <si>
    <t> 10.08.1973 02:02 </t>
  </si>
  <si>
    <t> 0.008 </t>
  </si>
  <si>
    <t> R.Diethelm </t>
  </si>
  <si>
    <t> BBS 11 </t>
  </si>
  <si>
    <t>2441959.373 </t>
  </si>
  <si>
    <t> 03.10.1973 20:57 </t>
  </si>
  <si>
    <t>2442471.371 </t>
  </si>
  <si>
    <t> 27.02.1975 20:54 </t>
  </si>
  <si>
    <t> -0.005 </t>
  </si>
  <si>
    <t> BBS 21 </t>
  </si>
  <si>
    <t>2442751.665 </t>
  </si>
  <si>
    <t> 05.12.1975 03:57 </t>
  </si>
  <si>
    <t> M.Baldwin </t>
  </si>
  <si>
    <t> AVSJ 7.32 </t>
  </si>
  <si>
    <t>2442837.625 </t>
  </si>
  <si>
    <t> 29.02.1976 03:00 </t>
  </si>
  <si>
    <t> AOEB 2 </t>
  </si>
  <si>
    <t>2443020.738 </t>
  </si>
  <si>
    <t> 30.08.1976 05:42 </t>
  </si>
  <si>
    <t> D.Ruokonen </t>
  </si>
  <si>
    <t>2443020.740 </t>
  </si>
  <si>
    <t> 30.08.1976 05:45 </t>
  </si>
  <si>
    <t> 0.006 </t>
  </si>
  <si>
    <t> G.Samolyk </t>
  </si>
  <si>
    <t>2443101.715 </t>
  </si>
  <si>
    <t> 19.11.1976 05:09 </t>
  </si>
  <si>
    <t> 0.009 </t>
  </si>
  <si>
    <t>2443131.598 </t>
  </si>
  <si>
    <t> 19.12.1976 02:21 </t>
  </si>
  <si>
    <t>2443136.591 </t>
  </si>
  <si>
    <t> 24.12.1976 02:11 </t>
  </si>
  <si>
    <t> 0.005 </t>
  </si>
  <si>
    <t>2443136.593 </t>
  </si>
  <si>
    <t> 24.12.1976 02:13 </t>
  </si>
  <si>
    <t>2443380.744 </t>
  </si>
  <si>
    <t> 25.08.1977 05:51 </t>
  </si>
  <si>
    <t>2443395.692 </t>
  </si>
  <si>
    <t> 09.09.1977 04:36 </t>
  </si>
  <si>
    <t>2443420.601 </t>
  </si>
  <si>
    <t> 04.10.1977 02:25 </t>
  </si>
  <si>
    <t>2443436.802 </t>
  </si>
  <si>
    <t> 20.10.1977 07:14 </t>
  </si>
  <si>
    <t> -0.000 </t>
  </si>
  <si>
    <t>2443506.567 </t>
  </si>
  <si>
    <t> 29.12.1977 01:36 </t>
  </si>
  <si>
    <t>2443510.290 </t>
  </si>
  <si>
    <t> 01.01.1978 18:57 </t>
  </si>
  <si>
    <t> H.Peter </t>
  </si>
  <si>
    <t> BBS 36 </t>
  </si>
  <si>
    <t>2443755.700 </t>
  </si>
  <si>
    <t> 04.09.1978 04:48 </t>
  </si>
  <si>
    <t> -0.004 </t>
  </si>
  <si>
    <t>2443755.705 </t>
  </si>
  <si>
    <t> 04.09.1978 04:55 </t>
  </si>
  <si>
    <t>2443780.612 </t>
  </si>
  <si>
    <t> 29.09.1978 02:41 </t>
  </si>
  <si>
    <t> -0.006 </t>
  </si>
  <si>
    <t>2443790.577 </t>
  </si>
  <si>
    <t> 09.10.1978 01:50 </t>
  </si>
  <si>
    <t>2443870.304 </t>
  </si>
  <si>
    <t> 27.12.1978 19:17 </t>
  </si>
  <si>
    <t> BRNO 23 </t>
  </si>
  <si>
    <t>2443931.338 </t>
  </si>
  <si>
    <t> 26.02.1979 20:06 </t>
  </si>
  <si>
    <t> P.Hajek </t>
  </si>
  <si>
    <t>2444048.446 </t>
  </si>
  <si>
    <t> 23.06.1979 22:42 </t>
  </si>
  <si>
    <t> BBS 44 </t>
  </si>
  <si>
    <t>2444049.705 </t>
  </si>
  <si>
    <t> 25.06.1979 04:55 </t>
  </si>
  <si>
    <t>2444191.708 </t>
  </si>
  <si>
    <t> 14.11.1979 04:59 </t>
  </si>
  <si>
    <t>2444210.389 </t>
  </si>
  <si>
    <t> 02.12.1979 21:20 </t>
  </si>
  <si>
    <t> 0.000 </t>
  </si>
  <si>
    <t> K.Locher </t>
  </si>
  <si>
    <t> BBS 46 </t>
  </si>
  <si>
    <t>2444215.371 </t>
  </si>
  <si>
    <t> 07.12.1979 20:54 </t>
  </si>
  <si>
    <t>2444221.593 </t>
  </si>
  <si>
    <t> 14.12.1979 02:13 </t>
  </si>
  <si>
    <t>2444225.326 </t>
  </si>
  <si>
    <t> 17.12.1979 19:49 </t>
  </si>
  <si>
    <t>2444226.589 </t>
  </si>
  <si>
    <t> 19.12.1979 02:08 </t>
  </si>
  <si>
    <t>2444459.533 </t>
  </si>
  <si>
    <t> 08.08.1980 00:47 </t>
  </si>
  <si>
    <t> J.Manek </t>
  </si>
  <si>
    <t>2444470.742 </t>
  </si>
  <si>
    <t> 19.08.1980 05:48 </t>
  </si>
  <si>
    <t>2444475.730 </t>
  </si>
  <si>
    <t> 24.08.1980 05:31 </t>
  </si>
  <si>
    <t> P.Goodwin </t>
  </si>
  <si>
    <t>2444480.706 </t>
  </si>
  <si>
    <t> 29.08.1980 04:56 </t>
  </si>
  <si>
    <t> M.Heifner </t>
  </si>
  <si>
    <t>2444489.423 </t>
  </si>
  <si>
    <t> 06.09.1980 22:09 </t>
  </si>
  <si>
    <t> BBS 50 </t>
  </si>
  <si>
    <t>2444647.631 </t>
  </si>
  <si>
    <t> 12.02.1981 03:08 </t>
  </si>
  <si>
    <t>2444844.463 </t>
  </si>
  <si>
    <t> 27.08.1981 23:06 </t>
  </si>
  <si>
    <t> BBS 56 </t>
  </si>
  <si>
    <t>2444854.429 </t>
  </si>
  <si>
    <t> 06.09.1981 22:17 </t>
  </si>
  <si>
    <t>2444912.356 </t>
  </si>
  <si>
    <t> 03.11.1981 20:32 </t>
  </si>
  <si>
    <t> BBS 57 </t>
  </si>
  <si>
    <t>2445170.836 </t>
  </si>
  <si>
    <t> 20.07.1982 08:03 </t>
  </si>
  <si>
    <t> E.Halbach </t>
  </si>
  <si>
    <t>2445214.440 </t>
  </si>
  <si>
    <t> 01.09.1982 22:33 </t>
  </si>
  <si>
    <t> BBS 62 </t>
  </si>
  <si>
    <t>2445229.386 </t>
  </si>
  <si>
    <t> 16.09.1982 21:15 </t>
  </si>
  <si>
    <t>2445235.606 </t>
  </si>
  <si>
    <t> 23.09.1982 02:32 </t>
  </si>
  <si>
    <t>2445335.252 </t>
  </si>
  <si>
    <t> 31.12.1982 18:02 </t>
  </si>
  <si>
    <t> BBS 64 </t>
  </si>
  <si>
    <t>2445352.693 </t>
  </si>
  <si>
    <t> 18.01.1983 04:37 </t>
  </si>
  <si>
    <t>2445381.347 </t>
  </si>
  <si>
    <t> 15.02.1983 20:19 </t>
  </si>
  <si>
    <t> -0.011 </t>
  </si>
  <si>
    <t> P.Wils </t>
  </si>
  <si>
    <t> BBS 65 </t>
  </si>
  <si>
    <t>2445559.488 </t>
  </si>
  <si>
    <t> 12.08.1983 23:42 </t>
  </si>
  <si>
    <t> BBS 68 </t>
  </si>
  <si>
    <t>2445600.594 </t>
  </si>
  <si>
    <t> 23.09.1983 02:15 </t>
  </si>
  <si>
    <t>2445604.349 </t>
  </si>
  <si>
    <t> 26.09.1983 20:22 </t>
  </si>
  <si>
    <t>2445614.310 </t>
  </si>
  <si>
    <t> 06.10.1983 19:26 </t>
  </si>
  <si>
    <t> BBS 69 </t>
  </si>
  <si>
    <t>2445615.547 </t>
  </si>
  <si>
    <t> 08.10.1983 01:07 </t>
  </si>
  <si>
    <t> V.Wagner </t>
  </si>
  <si>
    <t> BRNO 26 </t>
  </si>
  <si>
    <t>2445615.548 </t>
  </si>
  <si>
    <t> 08.10.1983 01:09 </t>
  </si>
  <si>
    <t> J.Borovicka </t>
  </si>
  <si>
    <t>2445645.449 </t>
  </si>
  <si>
    <t> 06.11.1983 22:46 </t>
  </si>
  <si>
    <t>2445671.605 </t>
  </si>
  <si>
    <t> 03.12.1983 02:31 </t>
  </si>
  <si>
    <t>2445934.461 </t>
  </si>
  <si>
    <t> 21.08.1984 23:03 </t>
  </si>
  <si>
    <t> M.Lenz </t>
  </si>
  <si>
    <t> BRNO 27 </t>
  </si>
  <si>
    <t>2446026.635 </t>
  </si>
  <si>
    <t> 22.11.1984 03:14 </t>
  </si>
  <si>
    <t> D.Williams </t>
  </si>
  <si>
    <t>2446036.590 </t>
  </si>
  <si>
    <t> 02.12.1984 02:09 </t>
  </si>
  <si>
    <t>2446060.256 </t>
  </si>
  <si>
    <t> 25.12.1984 18:08 </t>
  </si>
  <si>
    <t>2446070.249 </t>
  </si>
  <si>
    <t> 04.01.1985 17:58 </t>
  </si>
  <si>
    <t> BBS 75 </t>
  </si>
  <si>
    <t>2446117.566 </t>
  </si>
  <si>
    <t> 21.02.1985 01:35 </t>
  </si>
  <si>
    <t>2446218.477 </t>
  </si>
  <si>
    <t> 01.06.1985 23:26 </t>
  </si>
  <si>
    <t> T.Brelstaff </t>
  </si>
  <si>
    <t> VSSC 63.23 </t>
  </si>
  <si>
    <t>2446280.758 </t>
  </si>
  <si>
    <t> 03.08.1985 06:11 </t>
  </si>
  <si>
    <t>2446289.475 </t>
  </si>
  <si>
    <t> 11.08.1985 23:24 </t>
  </si>
  <si>
    <t> P.Svoboda </t>
  </si>
  <si>
    <t>2446289.480 </t>
  </si>
  <si>
    <t> 11.08.1985 23:31 </t>
  </si>
  <si>
    <t> P.Novak </t>
  </si>
  <si>
    <t>2446295.706 </t>
  </si>
  <si>
    <t> 18.08.1985 04:56 </t>
  </si>
  <si>
    <t>2446299.452 </t>
  </si>
  <si>
    <t> 21.08.1985 22:50 </t>
  </si>
  <si>
    <t> BBS 78 </t>
  </si>
  <si>
    <t>2446319.375 </t>
  </si>
  <si>
    <t> 10.09.1985 21:00 </t>
  </si>
  <si>
    <t> D.Hanzl </t>
  </si>
  <si>
    <t>2446319.376 </t>
  </si>
  <si>
    <t> 10.09.1985 21:01 </t>
  </si>
  <si>
    <t> P.Lutcha </t>
  </si>
  <si>
    <t>2446319.377 </t>
  </si>
  <si>
    <t> 10.09.1985 21:02 </t>
  </si>
  <si>
    <t>2446319.379 </t>
  </si>
  <si>
    <t> 10.09.1985 21:05 </t>
  </si>
  <si>
    <t> J.Safar </t>
  </si>
  <si>
    <t>2446319.381 </t>
  </si>
  <si>
    <t> 10.09.1985 21:08 </t>
  </si>
  <si>
    <t>2446319.387 </t>
  </si>
  <si>
    <t> 10.09.1985 21:17 </t>
  </si>
  <si>
    <t> A.Paschke </t>
  </si>
  <si>
    <t> BBS 86 </t>
  </si>
  <si>
    <t>2446329.340 </t>
  </si>
  <si>
    <t> 20.09.1985 20:09 </t>
  </si>
  <si>
    <t>2446441.459 </t>
  </si>
  <si>
    <t> 10.01.1986 23:00 </t>
  </si>
  <si>
    <t> VSSC 66.35 </t>
  </si>
  <si>
    <t>2446649.497 </t>
  </si>
  <si>
    <t> 06.08.1986 23:55 </t>
  </si>
  <si>
    <t> J.Horky </t>
  </si>
  <si>
    <t> BRNO 28 </t>
  </si>
  <si>
    <t>2446659.462 </t>
  </si>
  <si>
    <t> 16.08.1986 23:05 </t>
  </si>
  <si>
    <t>2446669.413 </t>
  </si>
  <si>
    <t> 26.08.1986 21:54 </t>
  </si>
  <si>
    <t> R.Caha </t>
  </si>
  <si>
    <t>2446669.414 </t>
  </si>
  <si>
    <t> 26.08.1986 21:56 </t>
  </si>
  <si>
    <t>2446736.687 </t>
  </si>
  <si>
    <t> 02.11.1986 04:29 </t>
  </si>
  <si>
    <t>2446760.357 </t>
  </si>
  <si>
    <t> 25.11.1986 20:34 </t>
  </si>
  <si>
    <t> BBS 82 </t>
  </si>
  <si>
    <t>2446765.342 </t>
  </si>
  <si>
    <t> 30.11.1986 20:12 </t>
  </si>
  <si>
    <t>2446999.538 </t>
  </si>
  <si>
    <t> 23.07.1987 00:54 </t>
  </si>
  <si>
    <t> BBS 84 </t>
  </si>
  <si>
    <t>2447029.437 </t>
  </si>
  <si>
    <t> 21.08.1987 22:29 </t>
  </si>
  <si>
    <t> BRNO 30 </t>
  </si>
  <si>
    <t>2447034.421 </t>
  </si>
  <si>
    <t> 26.08.1987 22:06 </t>
  </si>
  <si>
    <t> P.Znojilova </t>
  </si>
  <si>
    <t>2447034.422 </t>
  </si>
  <si>
    <t> 26.08.1987 22:07 </t>
  </si>
  <si>
    <t> J.Vavrincova </t>
  </si>
  <si>
    <t>2447039.407 </t>
  </si>
  <si>
    <t> 31.08.1987 21:46 </t>
  </si>
  <si>
    <t> BBS 85 </t>
  </si>
  <si>
    <t>2447064.308 </t>
  </si>
  <si>
    <t> 25.09.1987 19:23 </t>
  </si>
  <si>
    <t>2447069.297 </t>
  </si>
  <si>
    <t> 30.09.1987 19:07 </t>
  </si>
  <si>
    <t>2447100.431 </t>
  </si>
  <si>
    <t> 31.10.1987 22:20 </t>
  </si>
  <si>
    <t> P.Kucera </t>
  </si>
  <si>
    <t>2447100.436 </t>
  </si>
  <si>
    <t> 31.10.1987 22:27 </t>
  </si>
  <si>
    <t> R.Santler </t>
  </si>
  <si>
    <t>2447111.632 </t>
  </si>
  <si>
    <t> 12.11.1987 03:10 </t>
  </si>
  <si>
    <t>2447121.606 </t>
  </si>
  <si>
    <t> 22.11.1987 02:32 </t>
  </si>
  <si>
    <t>2447153.374 </t>
  </si>
  <si>
    <t> 23.12.1987 20:58 </t>
  </si>
  <si>
    <t>2447197.591 </t>
  </si>
  <si>
    <t> 06.02.1988 02:11 </t>
  </si>
  <si>
    <t>2447380.714 </t>
  </si>
  <si>
    <t> 07.08.1988 05:08 </t>
  </si>
  <si>
    <t>2447384.455 </t>
  </si>
  <si>
    <t> 10.08.1988 22:55 </t>
  </si>
  <si>
    <t> A.Slatinsky </t>
  </si>
  <si>
    <t>2447389.450 </t>
  </si>
  <si>
    <t> 15.08.1988 22:48 </t>
  </si>
  <si>
    <t> BBS 89 </t>
  </si>
  <si>
    <t>2447390.681 </t>
  </si>
  <si>
    <t> 17.08.1988 04:20 </t>
  </si>
  <si>
    <t>2447452.347 </t>
  </si>
  <si>
    <t> 17.10.1988 20:19 </t>
  </si>
  <si>
    <t> BBS 90 </t>
  </si>
  <si>
    <t>2447480.373 </t>
  </si>
  <si>
    <t> 14.11.1988 20:57 </t>
  </si>
  <si>
    <t>2447525.232 </t>
  </si>
  <si>
    <t> 29.12.1988 17:34 </t>
  </si>
  <si>
    <t>2447739.484 </t>
  </si>
  <si>
    <t> 31.07.1989 23:36 </t>
  </si>
  <si>
    <t> BBS 92 </t>
  </si>
  <si>
    <t>2447769.388 </t>
  </si>
  <si>
    <t> 30.08.1989 21:18 </t>
  </si>
  <si>
    <t>2447794.308 </t>
  </si>
  <si>
    <t> 24.09.1989 19:23 </t>
  </si>
  <si>
    <t>2447825.436 </t>
  </si>
  <si>
    <t> 25.10.1989 22:27 </t>
  </si>
  <si>
    <t> BBS 93 </t>
  </si>
  <si>
    <t>2447851.592 </t>
  </si>
  <si>
    <t> 21.11.1989 02:12 </t>
  </si>
  <si>
    <t>2447860.316 </t>
  </si>
  <si>
    <t> 29.11.1989 19:35 </t>
  </si>
  <si>
    <t>2447885.225 </t>
  </si>
  <si>
    <t> 24.12.1989 17:24 </t>
  </si>
  <si>
    <t> -0.013 </t>
  </si>
  <si>
    <t>2447891.462 </t>
  </si>
  <si>
    <t> 30.12.1989 23:05 </t>
  </si>
  <si>
    <t> M.Kohl </t>
  </si>
  <si>
    <t> BBS 94 </t>
  </si>
  <si>
    <t>2447911.394 </t>
  </si>
  <si>
    <t> 19.01.1990 21:27 </t>
  </si>
  <si>
    <t>2447922.595 </t>
  </si>
  <si>
    <t> 31.01.1990 02:16 </t>
  </si>
  <si>
    <t>2447992.347 </t>
  </si>
  <si>
    <t> 10.04.1990 20:19 </t>
  </si>
  <si>
    <t> -0.022 </t>
  </si>
  <si>
    <t> BBS 95 </t>
  </si>
  <si>
    <t>2448071.474 </t>
  </si>
  <si>
    <t> 28.06.1990 23:22 </t>
  </si>
  <si>
    <t>2448114.442 </t>
  </si>
  <si>
    <t> 10.08.1990 22:36 </t>
  </si>
  <si>
    <t> BBS 96 </t>
  </si>
  <si>
    <t>2448144.347 </t>
  </si>
  <si>
    <t> 09.09.1990 20:19 </t>
  </si>
  <si>
    <t>2448162.395 </t>
  </si>
  <si>
    <t> 27.09.1990 21:28 </t>
  </si>
  <si>
    <t>2448191.684 </t>
  </si>
  <si>
    <t> 27.10.1990 04:24 </t>
  </si>
  <si>
    <t>2448205.385 </t>
  </si>
  <si>
    <t> 09.11.1990 21:14 </t>
  </si>
  <si>
    <t> BBS 97 </t>
  </si>
  <si>
    <t>2448205.395 </t>
  </si>
  <si>
    <t> 09.11.1990 21:28 </t>
  </si>
  <si>
    <t>2448211.602 </t>
  </si>
  <si>
    <t> 16.11.1990 02:26 </t>
  </si>
  <si>
    <t>2448474.460 </t>
  </si>
  <si>
    <t> 05.08.1991 23:02 </t>
  </si>
  <si>
    <t> BBS 98 </t>
  </si>
  <si>
    <t>2448484.414 </t>
  </si>
  <si>
    <t> 15.08.1991 21:56 </t>
  </si>
  <si>
    <t>2448489.410 </t>
  </si>
  <si>
    <t> 20.08.1991 21:50 </t>
  </si>
  <si>
    <t>2448499.368 </t>
  </si>
  <si>
    <t> 30.08.1991 20:49 </t>
  </si>
  <si>
    <t>2448499.376 </t>
  </si>
  <si>
    <t> 30.08.1991 21:01 </t>
  </si>
  <si>
    <t>2448510.584 </t>
  </si>
  <si>
    <t> 11.09.1991 02:00 </t>
  </si>
  <si>
    <t> F.Hroch </t>
  </si>
  <si>
    <t> BRNO 31 </t>
  </si>
  <si>
    <t>2448561.649 </t>
  </si>
  <si>
    <t> 01.11.1991 03:34 </t>
  </si>
  <si>
    <t> P.Frank </t>
  </si>
  <si>
    <t>BAVM 60 </t>
  </si>
  <si>
    <t>2448651.344 </t>
  </si>
  <si>
    <t> 29.01.1992 20:15 </t>
  </si>
  <si>
    <t> BBS 100 </t>
  </si>
  <si>
    <t>2448839.446 </t>
  </si>
  <si>
    <t> 04.08.1992 22:42 </t>
  </si>
  <si>
    <t>2448839.460 </t>
  </si>
  <si>
    <t> 04.08.1992 23:02 </t>
  </si>
  <si>
    <t> E.Safarova </t>
  </si>
  <si>
    <t>2448859.385 </t>
  </si>
  <si>
    <t> 24.08.1992 21:14 </t>
  </si>
  <si>
    <t> BBS 102 </t>
  </si>
  <si>
    <t>2449007.620 </t>
  </si>
  <si>
    <t> 20.01.1993 02:52 </t>
  </si>
  <si>
    <t>2449012.602 </t>
  </si>
  <si>
    <t> 25.01.1993 02:26 </t>
  </si>
  <si>
    <t>2449026.291 </t>
  </si>
  <si>
    <t> 07.02.1993 18:59 </t>
  </si>
  <si>
    <t> BBS 103 </t>
  </si>
  <si>
    <t>JAVSO 43, 77</t>
  </si>
  <si>
    <t>JAVSO..43…77</t>
  </si>
  <si>
    <t>JAVSO..43..238</t>
  </si>
  <si>
    <t>JAVSO..45..121</t>
  </si>
  <si>
    <t>JAVSO..45..215</t>
  </si>
  <si>
    <t>JAVSO..46…79 (2018)</t>
  </si>
  <si>
    <t>JAVSO..46..184</t>
  </si>
  <si>
    <t>JAVSO..48…87</t>
  </si>
  <si>
    <t>OEJV 0211</t>
  </si>
  <si>
    <t>BAD?</t>
  </si>
  <si>
    <t>JAVSO 49, 108</t>
  </si>
  <si>
    <t>JBAV, 60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</si>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</sst>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0" fillId="7" borderId="1" applyNumberFormat="0" applyAlignment="0" applyProtection="0"/>
    <xf numFmtId="0" fontId="31" fillId="0" borderId="4" applyNumberFormat="0" applyFill="0" applyAlignment="0" applyProtection="0"/>
    <xf numFmtId="0" fontId="32" fillId="22" borderId="0" applyNumberFormat="0" applyBorder="0" applyAlignment="0" applyProtection="0"/>
    <xf numFmtId="0" fontId="6" fillId="0" borderId="0"/>
    <xf numFmtId="0" fontId="15" fillId="23" borderId="5" applyNumberFormat="0" applyFont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5" fillId="0" borderId="0" applyNumberFormat="0" applyFill="0" applyBorder="0" applyAlignment="0" applyProtection="0"/>
  </cellStyleXfs>
  <cellXfs count="8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>
      <alignment vertical="top"/>
    </xf>
    <xf numFmtId="0" fontId="0" fillId="0" borderId="0" xfId="0" applyAlignment="1">
      <alignment horizontal="left"/>
    </xf>
    <xf numFmtId="0" fontId="14" fillId="0" borderId="0" xfId="0" applyFont="1">
      <alignment vertical="top"/>
    </xf>
    <xf numFmtId="0" fontId="15" fillId="0" borderId="0" xfId="0" applyFont="1" applyAlignment="1">
      <alignment horizontal="left"/>
    </xf>
    <xf numFmtId="0" fontId="16" fillId="0" borderId="0" xfId="0" applyFont="1" applyAlignment="1"/>
    <xf numFmtId="0" fontId="12" fillId="0" borderId="0" xfId="0" applyFont="1">
      <alignment vertical="top"/>
    </xf>
    <xf numFmtId="0" fontId="13" fillId="0" borderId="0" xfId="0" applyFo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7" fillId="0" borderId="0" xfId="0" applyFo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5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4" fillId="0" borderId="0" xfId="0" applyFont="1" applyAlignment="1">
      <alignment wrapText="1"/>
    </xf>
    <xf numFmtId="0" fontId="18" fillId="0" borderId="0" xfId="0" applyFont="1">
      <alignment vertical="top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20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20" fillId="24" borderId="18" xfId="38" applyFill="1" applyBorder="1" applyAlignment="1" applyProtection="1">
      <alignment horizontal="right" vertical="top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37" fillId="0" borderId="0" xfId="42" applyFont="1" applyAlignment="1">
      <alignment wrapText="1"/>
    </xf>
    <xf numFmtId="0" fontId="37" fillId="0" borderId="0" xfId="42" applyFont="1" applyAlignment="1">
      <alignment horizontal="center" wrapText="1"/>
    </xf>
    <xf numFmtId="0" fontId="37" fillId="0" borderId="0" xfId="42" applyFont="1" applyAlignment="1">
      <alignment horizontal="left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42" applyFont="1" applyAlignment="1">
      <alignment horizontal="left" vertical="center"/>
    </xf>
    <xf numFmtId="0" fontId="38" fillId="0" borderId="0" xfId="42" applyFont="1" applyAlignment="1">
      <alignment horizontal="center" vertical="center"/>
    </xf>
    <xf numFmtId="0" fontId="38" fillId="0" borderId="0" xfId="42" applyFont="1" applyAlignment="1">
      <alignment horizontal="left"/>
    </xf>
    <xf numFmtId="0" fontId="38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center"/>
    </xf>
    <xf numFmtId="0" fontId="39" fillId="0" borderId="0" xfId="0" applyFont="1">
      <alignment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0" xfId="42" applyFont="1"/>
    <xf numFmtId="0" fontId="39" fillId="0" borderId="0" xfId="42" applyFont="1" applyAlignment="1">
      <alignment horizontal="center"/>
    </xf>
    <xf numFmtId="0" fontId="39" fillId="0" borderId="0" xfId="42" applyFont="1" applyAlignment="1">
      <alignment horizontal="left"/>
    </xf>
    <xf numFmtId="0" fontId="40" fillId="0" borderId="10" xfId="0" applyFont="1" applyBorder="1" applyAlignment="1">
      <alignment horizontal="center"/>
    </xf>
    <xf numFmtId="0" fontId="39" fillId="0" borderId="0" xfId="0" applyFont="1" applyAlignment="1"/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 wrapText="1"/>
      <protection locked="0"/>
    </xf>
    <xf numFmtId="166" fontId="41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OR Cas - O-C Diagr.</a:t>
            </a:r>
          </a:p>
        </c:rich>
      </c:tx>
      <c:layout>
        <c:manualLayout>
          <c:xMode val="edge"/>
          <c:yMode val="edge"/>
          <c:x val="0.37355371900826445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7190082644628"/>
          <c:y val="0.14723926380368099"/>
          <c:w val="0.79504132231404956"/>
          <c:h val="0.6595092024539877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Active!$H$21:$H$984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A5-4A3B-9875-C880751BCBD0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  <c:pt idx="166">
                    <c:v>6.0000000000000001E-3</c:v>
                  </c:pt>
                  <c:pt idx="167">
                    <c:v>6.0000000000000001E-3</c:v>
                  </c:pt>
                  <c:pt idx="168">
                    <c:v>5.0000000000000001E-3</c:v>
                  </c:pt>
                  <c:pt idx="169">
                    <c:v>3.0000000000000001E-3</c:v>
                  </c:pt>
                  <c:pt idx="170">
                    <c:v>5.0000000000000001E-3</c:v>
                  </c:pt>
                  <c:pt idx="173">
                    <c:v>4.0000000000000001E-3</c:v>
                  </c:pt>
                  <c:pt idx="176">
                    <c:v>5.0000000000000001E-3</c:v>
                  </c:pt>
                  <c:pt idx="179">
                    <c:v>6.0000000000000001E-3</c:v>
                  </c:pt>
                  <c:pt idx="180">
                    <c:v>6.0000000000000001E-3</c:v>
                  </c:pt>
                  <c:pt idx="181">
                    <c:v>7.0000000000000001E-3</c:v>
                  </c:pt>
                  <c:pt idx="182">
                    <c:v>3.0000000000000001E-3</c:v>
                  </c:pt>
                  <c:pt idx="183">
                    <c:v>3.0000000000000001E-3</c:v>
                  </c:pt>
                  <c:pt idx="184">
                    <c:v>5.0000000000000001E-3</c:v>
                  </c:pt>
                  <c:pt idx="185">
                    <c:v>5.0000000000000001E-3</c:v>
                  </c:pt>
                  <c:pt idx="186">
                    <c:v>4.0000000000000001E-3</c:v>
                  </c:pt>
                  <c:pt idx="187">
                    <c:v>6.0000000000000001E-3</c:v>
                  </c:pt>
                  <c:pt idx="188">
                    <c:v>4.0000000000000001E-3</c:v>
                  </c:pt>
                  <c:pt idx="189">
                    <c:v>4.0000000000000001E-3</c:v>
                  </c:pt>
                  <c:pt idx="190">
                    <c:v>5.0000000000000001E-3</c:v>
                  </c:pt>
                  <c:pt idx="191">
                    <c:v>8.0000000000000002E-3</c:v>
                  </c:pt>
                  <c:pt idx="192">
                    <c:v>4.0000000000000001E-3</c:v>
                  </c:pt>
                  <c:pt idx="193">
                    <c:v>5.0000000000000001E-3</c:v>
                  </c:pt>
                  <c:pt idx="194">
                    <c:v>5.0000000000000001E-3</c:v>
                  </c:pt>
                  <c:pt idx="195">
                    <c:v>6.0000000000000001E-3</c:v>
                  </c:pt>
                  <c:pt idx="196">
                    <c:v>6.0000000000000001E-3</c:v>
                  </c:pt>
                  <c:pt idx="197">
                    <c:v>5.0000000000000001E-3</c:v>
                  </c:pt>
                  <c:pt idx="198">
                    <c:v>3.0000000000000001E-3</c:v>
                  </c:pt>
                  <c:pt idx="201">
                    <c:v>7.0000000000000001E-3</c:v>
                  </c:pt>
                  <c:pt idx="202">
                    <c:v>7.0000000000000001E-3</c:v>
                  </c:pt>
                  <c:pt idx="203">
                    <c:v>5.0000000000000001E-3</c:v>
                  </c:pt>
                  <c:pt idx="204">
                    <c:v>6.9999999999999999E-4</c:v>
                  </c:pt>
                  <c:pt idx="205">
                    <c:v>0</c:v>
                  </c:pt>
                  <c:pt idx="206">
                    <c:v>2E-3</c:v>
                  </c:pt>
                  <c:pt idx="207">
                    <c:v>8.0000000000000004E-4</c:v>
                  </c:pt>
                  <c:pt idx="208">
                    <c:v>4.0000000000000002E-4</c:v>
                  </c:pt>
                  <c:pt idx="209">
                    <c:v>1E-3</c:v>
                  </c:pt>
                  <c:pt idx="210">
                    <c:v>1.1999999999999999E-3</c:v>
                  </c:pt>
                  <c:pt idx="211">
                    <c:v>1.6000000000000001E-3</c:v>
                  </c:pt>
                  <c:pt idx="212">
                    <c:v>1.9E-3</c:v>
                  </c:pt>
                  <c:pt idx="213">
                    <c:v>2.0000000000000001E-4</c:v>
                  </c:pt>
                  <c:pt idx="214">
                    <c:v>1.1000000000000001E-3</c:v>
                  </c:pt>
                  <c:pt idx="215">
                    <c:v>1E-4</c:v>
                  </c:pt>
                  <c:pt idx="216">
                    <c:v>4.0000000000000001E-3</c:v>
                  </c:pt>
                  <c:pt idx="217">
                    <c:v>2.0000000000000001E-4</c:v>
                  </c:pt>
                  <c:pt idx="218">
                    <c:v>5.9999999999999995E-4</c:v>
                  </c:pt>
                  <c:pt idx="219">
                    <c:v>1E-4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1E-4</c:v>
                  </c:pt>
                  <c:pt idx="223">
                    <c:v>2.0000000000000001E-4</c:v>
                  </c:pt>
                  <c:pt idx="224">
                    <c:v>1E-4</c:v>
                  </c:pt>
                  <c:pt idx="225">
                    <c:v>2.0000000000000001E-4</c:v>
                  </c:pt>
                  <c:pt idx="226">
                    <c:v>0</c:v>
                  </c:pt>
                  <c:pt idx="227">
                    <c:v>1E-4</c:v>
                  </c:pt>
                  <c:pt idx="228">
                    <c:v>2.7000000000000001E-3</c:v>
                  </c:pt>
                  <c:pt idx="229">
                    <c:v>1.8E-3</c:v>
                  </c:pt>
                  <c:pt idx="230">
                    <c:v>2.0000000000000001E-4</c:v>
                  </c:pt>
                  <c:pt idx="231">
                    <c:v>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5.0000000000000001E-4</c:v>
                  </c:pt>
                  <c:pt idx="236">
                    <c:v>1E-4</c:v>
                  </c:pt>
                  <c:pt idx="237">
                    <c:v>1E-4</c:v>
                  </c:pt>
                  <c:pt idx="238">
                    <c:v>2.8E-3</c:v>
                  </c:pt>
                  <c:pt idx="239">
                    <c:v>1E-4</c:v>
                  </c:pt>
                  <c:pt idx="240">
                    <c:v>1E-4</c:v>
                  </c:pt>
                  <c:pt idx="241">
                    <c:v>1E-4</c:v>
                  </c:pt>
                  <c:pt idx="242">
                    <c:v>1E-4</c:v>
                  </c:pt>
                  <c:pt idx="243">
                    <c:v>2.0000000000000001E-4</c:v>
                  </c:pt>
                  <c:pt idx="244">
                    <c:v>2E-3</c:v>
                  </c:pt>
                  <c:pt idx="245">
                    <c:v>2.0000000000000001E-4</c:v>
                  </c:pt>
                  <c:pt idx="246">
                    <c:v>2.9999999999999997E-4</c:v>
                  </c:pt>
                  <c:pt idx="247">
                    <c:v>4.0000000000000002E-4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1E-4</c:v>
                  </c:pt>
                  <c:pt idx="251">
                    <c:v>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8.0000000000000004E-4</c:v>
                  </c:pt>
                  <c:pt idx="255">
                    <c:v>1E-4</c:v>
                  </c:pt>
                  <c:pt idx="256">
                    <c:v>1E-4</c:v>
                  </c:pt>
                  <c:pt idx="257">
                    <c:v>2.0000000000000001E-4</c:v>
                  </c:pt>
                  <c:pt idx="258">
                    <c:v>5.9999999999999995E-4</c:v>
                  </c:pt>
                  <c:pt idx="259">
                    <c:v>1E-4</c:v>
                  </c:pt>
                  <c:pt idx="260">
                    <c:v>1E-4</c:v>
                  </c:pt>
                  <c:pt idx="261">
                    <c:v>1E-4</c:v>
                  </c:pt>
                  <c:pt idx="262">
                    <c:v>4.0000000000000002E-4</c:v>
                  </c:pt>
                  <c:pt idx="263">
                    <c:v>5.9999999999999995E-4</c:v>
                  </c:pt>
                  <c:pt idx="264">
                    <c:v>1E-4</c:v>
                  </c:pt>
                  <c:pt idx="265">
                    <c:v>5.9999999999999995E-4</c:v>
                  </c:pt>
                  <c:pt idx="266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  <c:pt idx="166">
                    <c:v>6.0000000000000001E-3</c:v>
                  </c:pt>
                  <c:pt idx="167">
                    <c:v>6.0000000000000001E-3</c:v>
                  </c:pt>
                  <c:pt idx="168">
                    <c:v>5.0000000000000001E-3</c:v>
                  </c:pt>
                  <c:pt idx="169">
                    <c:v>3.0000000000000001E-3</c:v>
                  </c:pt>
                  <c:pt idx="170">
                    <c:v>5.0000000000000001E-3</c:v>
                  </c:pt>
                  <c:pt idx="173">
                    <c:v>4.0000000000000001E-3</c:v>
                  </c:pt>
                  <c:pt idx="176">
                    <c:v>5.0000000000000001E-3</c:v>
                  </c:pt>
                  <c:pt idx="179">
                    <c:v>6.0000000000000001E-3</c:v>
                  </c:pt>
                  <c:pt idx="180">
                    <c:v>6.0000000000000001E-3</c:v>
                  </c:pt>
                  <c:pt idx="181">
                    <c:v>7.0000000000000001E-3</c:v>
                  </c:pt>
                  <c:pt idx="182">
                    <c:v>3.0000000000000001E-3</c:v>
                  </c:pt>
                  <c:pt idx="183">
                    <c:v>3.0000000000000001E-3</c:v>
                  </c:pt>
                  <c:pt idx="184">
                    <c:v>5.0000000000000001E-3</c:v>
                  </c:pt>
                  <c:pt idx="185">
                    <c:v>5.0000000000000001E-3</c:v>
                  </c:pt>
                  <c:pt idx="186">
                    <c:v>4.0000000000000001E-3</c:v>
                  </c:pt>
                  <c:pt idx="187">
                    <c:v>6.0000000000000001E-3</c:v>
                  </c:pt>
                  <c:pt idx="188">
                    <c:v>4.0000000000000001E-3</c:v>
                  </c:pt>
                  <c:pt idx="189">
                    <c:v>4.0000000000000001E-3</c:v>
                  </c:pt>
                  <c:pt idx="190">
                    <c:v>5.0000000000000001E-3</c:v>
                  </c:pt>
                  <c:pt idx="191">
                    <c:v>8.0000000000000002E-3</c:v>
                  </c:pt>
                  <c:pt idx="192">
                    <c:v>4.0000000000000001E-3</c:v>
                  </c:pt>
                  <c:pt idx="193">
                    <c:v>5.0000000000000001E-3</c:v>
                  </c:pt>
                  <c:pt idx="194">
                    <c:v>5.0000000000000001E-3</c:v>
                  </c:pt>
                  <c:pt idx="195">
                    <c:v>6.0000000000000001E-3</c:v>
                  </c:pt>
                  <c:pt idx="196">
                    <c:v>6.0000000000000001E-3</c:v>
                  </c:pt>
                  <c:pt idx="197">
                    <c:v>5.0000000000000001E-3</c:v>
                  </c:pt>
                  <c:pt idx="198">
                    <c:v>3.0000000000000001E-3</c:v>
                  </c:pt>
                  <c:pt idx="201">
                    <c:v>7.0000000000000001E-3</c:v>
                  </c:pt>
                  <c:pt idx="202">
                    <c:v>7.0000000000000001E-3</c:v>
                  </c:pt>
                  <c:pt idx="203">
                    <c:v>5.0000000000000001E-3</c:v>
                  </c:pt>
                  <c:pt idx="204">
                    <c:v>6.9999999999999999E-4</c:v>
                  </c:pt>
                  <c:pt idx="205">
                    <c:v>0</c:v>
                  </c:pt>
                  <c:pt idx="206">
                    <c:v>2E-3</c:v>
                  </c:pt>
                  <c:pt idx="207">
                    <c:v>8.0000000000000004E-4</c:v>
                  </c:pt>
                  <c:pt idx="208">
                    <c:v>4.0000000000000002E-4</c:v>
                  </c:pt>
                  <c:pt idx="209">
                    <c:v>1E-3</c:v>
                  </c:pt>
                  <c:pt idx="210">
                    <c:v>1.1999999999999999E-3</c:v>
                  </c:pt>
                  <c:pt idx="211">
                    <c:v>1.6000000000000001E-3</c:v>
                  </c:pt>
                  <c:pt idx="212">
                    <c:v>1.9E-3</c:v>
                  </c:pt>
                  <c:pt idx="213">
                    <c:v>2.0000000000000001E-4</c:v>
                  </c:pt>
                  <c:pt idx="214">
                    <c:v>1.1000000000000001E-3</c:v>
                  </c:pt>
                  <c:pt idx="215">
                    <c:v>1E-4</c:v>
                  </c:pt>
                  <c:pt idx="216">
                    <c:v>4.0000000000000001E-3</c:v>
                  </c:pt>
                  <c:pt idx="217">
                    <c:v>2.0000000000000001E-4</c:v>
                  </c:pt>
                  <c:pt idx="218">
                    <c:v>5.9999999999999995E-4</c:v>
                  </c:pt>
                  <c:pt idx="219">
                    <c:v>1E-4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1E-4</c:v>
                  </c:pt>
                  <c:pt idx="223">
                    <c:v>2.0000000000000001E-4</c:v>
                  </c:pt>
                  <c:pt idx="224">
                    <c:v>1E-4</c:v>
                  </c:pt>
                  <c:pt idx="225">
                    <c:v>2.0000000000000001E-4</c:v>
                  </c:pt>
                  <c:pt idx="226">
                    <c:v>0</c:v>
                  </c:pt>
                  <c:pt idx="227">
                    <c:v>1E-4</c:v>
                  </c:pt>
                  <c:pt idx="228">
                    <c:v>2.7000000000000001E-3</c:v>
                  </c:pt>
                  <c:pt idx="229">
                    <c:v>1.8E-3</c:v>
                  </c:pt>
                  <c:pt idx="230">
                    <c:v>2.0000000000000001E-4</c:v>
                  </c:pt>
                  <c:pt idx="231">
                    <c:v>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5.0000000000000001E-4</c:v>
                  </c:pt>
                  <c:pt idx="236">
                    <c:v>1E-4</c:v>
                  </c:pt>
                  <c:pt idx="237">
                    <c:v>1E-4</c:v>
                  </c:pt>
                  <c:pt idx="238">
                    <c:v>2.8E-3</c:v>
                  </c:pt>
                  <c:pt idx="239">
                    <c:v>1E-4</c:v>
                  </c:pt>
                  <c:pt idx="240">
                    <c:v>1E-4</c:v>
                  </c:pt>
                  <c:pt idx="241">
                    <c:v>1E-4</c:v>
                  </c:pt>
                  <c:pt idx="242">
                    <c:v>1E-4</c:v>
                  </c:pt>
                  <c:pt idx="243">
                    <c:v>2.0000000000000001E-4</c:v>
                  </c:pt>
                  <c:pt idx="244">
                    <c:v>2E-3</c:v>
                  </c:pt>
                  <c:pt idx="245">
                    <c:v>2.0000000000000001E-4</c:v>
                  </c:pt>
                  <c:pt idx="246">
                    <c:v>2.9999999999999997E-4</c:v>
                  </c:pt>
                  <c:pt idx="247">
                    <c:v>4.0000000000000002E-4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1E-4</c:v>
                  </c:pt>
                  <c:pt idx="251">
                    <c:v>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8.0000000000000004E-4</c:v>
                  </c:pt>
                  <c:pt idx="255">
                    <c:v>1E-4</c:v>
                  </c:pt>
                  <c:pt idx="256">
                    <c:v>1E-4</c:v>
                  </c:pt>
                  <c:pt idx="257">
                    <c:v>2.0000000000000001E-4</c:v>
                  </c:pt>
                  <c:pt idx="258">
                    <c:v>5.9999999999999995E-4</c:v>
                  </c:pt>
                  <c:pt idx="259">
                    <c:v>1E-4</c:v>
                  </c:pt>
                  <c:pt idx="260">
                    <c:v>1E-4</c:v>
                  </c:pt>
                  <c:pt idx="261">
                    <c:v>1E-4</c:v>
                  </c:pt>
                  <c:pt idx="262">
                    <c:v>4.0000000000000002E-4</c:v>
                  </c:pt>
                  <c:pt idx="263">
                    <c:v>5.9999999999999995E-4</c:v>
                  </c:pt>
                  <c:pt idx="264">
                    <c:v>1E-4</c:v>
                  </c:pt>
                  <c:pt idx="265">
                    <c:v>5.9999999999999995E-4</c:v>
                  </c:pt>
                  <c:pt idx="26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Active!$I$21:$I$984</c:f>
              <c:numCache>
                <c:formatCode>General</c:formatCode>
                <c:ptCount val="964"/>
                <c:pt idx="0">
                  <c:v>3.8315999994665617E-2</c:v>
                </c:pt>
                <c:pt idx="1">
                  <c:v>1.6261999997368548E-2</c:v>
                </c:pt>
                <c:pt idx="2">
                  <c:v>3.4700799995334819E-2</c:v>
                </c:pt>
                <c:pt idx="3">
                  <c:v>3.1989199997042306E-2</c:v>
                </c:pt>
                <c:pt idx="4">
                  <c:v>-1.8383999995421618E-3</c:v>
                </c:pt>
                <c:pt idx="5">
                  <c:v>-7.8604000009363517E-3</c:v>
                </c:pt>
                <c:pt idx="6">
                  <c:v>4.3959999966318719E-3</c:v>
                </c:pt>
                <c:pt idx="7">
                  <c:v>-1.3682400007382967E-2</c:v>
                </c:pt>
                <c:pt idx="8">
                  <c:v>-1.2318800007051323E-2</c:v>
                </c:pt>
                <c:pt idx="9">
                  <c:v>-6.7272000014781952E-3</c:v>
                </c:pt>
                <c:pt idx="10">
                  <c:v>3.8743999903090298E-3</c:v>
                </c:pt>
                <c:pt idx="11">
                  <c:v>2.1162799996091053E-2</c:v>
                </c:pt>
                <c:pt idx="12">
                  <c:v>-2.1006800008763094E-2</c:v>
                </c:pt>
                <c:pt idx="13">
                  <c:v>1.3516400002117734E-2</c:v>
                </c:pt>
                <c:pt idx="14">
                  <c:v>1.3823599998431746E-2</c:v>
                </c:pt>
                <c:pt idx="15">
                  <c:v>2.5445999926887453E-3</c:v>
                </c:pt>
                <c:pt idx="16">
                  <c:v>9.9771999957738444E-3</c:v>
                </c:pt>
                <c:pt idx="17">
                  <c:v>-1.3018000099691562E-3</c:v>
                </c:pt>
                <c:pt idx="18">
                  <c:v>3.1307999888667837E-3</c:v>
                </c:pt>
                <c:pt idx="19">
                  <c:v>3.2750000027590431E-3</c:v>
                </c:pt>
                <c:pt idx="20">
                  <c:v>-6.9719999737571925E-4</c:v>
                </c:pt>
                <c:pt idx="21">
                  <c:v>2.076400000078138E-3</c:v>
                </c:pt>
                <c:pt idx="22">
                  <c:v>-1.4510000000882428E-2</c:v>
                </c:pt>
                <c:pt idx="23">
                  <c:v>9.7751999928732403E-3</c:v>
                </c:pt>
                <c:pt idx="24">
                  <c:v>-1.1649600004602689E-2</c:v>
                </c:pt>
                <c:pt idx="25">
                  <c:v>2.4782999993476551E-2</c:v>
                </c:pt>
                <c:pt idx="26">
                  <c:v>-3.496000004815869E-3</c:v>
                </c:pt>
                <c:pt idx="27">
                  <c:v>-8.6092000055941753E-3</c:v>
                </c:pt>
                <c:pt idx="28">
                  <c:v>-1.0455600000568666E-2</c:v>
                </c:pt>
                <c:pt idx="29">
                  <c:v>-1.196660000277916E-2</c:v>
                </c:pt>
                <c:pt idx="30">
                  <c:v>-1.8540600001870189E-2</c:v>
                </c:pt>
                <c:pt idx="31">
                  <c:v>-9.1079999983776361E-3</c:v>
                </c:pt>
                <c:pt idx="32">
                  <c:v>-1.3717599998926744E-2</c:v>
                </c:pt>
                <c:pt idx="33">
                  <c:v>-1.7181600000185426E-2</c:v>
                </c:pt>
                <c:pt idx="34">
                  <c:v>1.4671999961137772E-3</c:v>
                </c:pt>
                <c:pt idx="35">
                  <c:v>2.4671999926795252E-3</c:v>
                </c:pt>
                <c:pt idx="36">
                  <c:v>7.0031999930506572E-3</c:v>
                </c:pt>
                <c:pt idx="37">
                  <c:v>1.3266399997519329E-2</c:v>
                </c:pt>
                <c:pt idx="38">
                  <c:v>2.3266399999556597E-2</c:v>
                </c:pt>
                <c:pt idx="39">
                  <c:v>-8.2446000087657012E-3</c:v>
                </c:pt>
                <c:pt idx="40">
                  <c:v>-2.2627199999988079E-2</c:v>
                </c:pt>
                <c:pt idx="41">
                  <c:v>-3.0486399999062996E-2</c:v>
                </c:pt>
                <c:pt idx="42">
                  <c:v>8.1715999986045063E-3</c:v>
                </c:pt>
                <c:pt idx="43">
                  <c:v>-1.5138800001295749E-2</c:v>
                </c:pt>
                <c:pt idx="44">
                  <c:v>-4.6064000052865595E-3</c:v>
                </c:pt>
                <c:pt idx="45">
                  <c:v>4.2835999993258156E-3</c:v>
                </c:pt>
                <c:pt idx="46">
                  <c:v>1.0183200000028592E-2</c:v>
                </c:pt>
                <c:pt idx="47">
                  <c:v>3.5779999961960129E-3</c:v>
                </c:pt>
                <c:pt idx="48">
                  <c:v>5.5779999966034666E-3</c:v>
                </c:pt>
                <c:pt idx="49">
                  <c:v>9.3239999914658256E-3</c:v>
                </c:pt>
                <c:pt idx="50">
                  <c:v>-4.754400004458148E-3</c:v>
                </c:pt>
                <c:pt idx="51">
                  <c:v>5.3991999957361259E-3</c:v>
                </c:pt>
                <c:pt idx="52">
                  <c:v>7.3991999961435795E-3</c:v>
                </c:pt>
                <c:pt idx="53">
                  <c:v>-1.0744000028353184E-3</c:v>
                </c:pt>
                <c:pt idx="54">
                  <c:v>-1.6135999976540916E-3</c:v>
                </c:pt>
                <c:pt idx="55">
                  <c:v>-6.845600000815466E-3</c:v>
                </c:pt>
                <c:pt idx="56">
                  <c:v>-9.6399999165441841E-5</c:v>
                </c:pt>
                <c:pt idx="57">
                  <c:v>5.0540000011096708E-3</c:v>
                </c:pt>
                <c:pt idx="58">
                  <c:v>-9.0808000022661872E-3</c:v>
                </c:pt>
                <c:pt idx="59">
                  <c:v>-1.0808000006363727E-3</c:v>
                </c:pt>
                <c:pt idx="60">
                  <c:v>-4.2660000035539269E-3</c:v>
                </c:pt>
                <c:pt idx="61">
                  <c:v>7.3400000110268593E-4</c:v>
                </c:pt>
                <c:pt idx="62">
                  <c:v>-6.4980000024661422E-3</c:v>
                </c:pt>
                <c:pt idx="63">
                  <c:v>-7.1908000027178787E-3</c:v>
                </c:pt>
                <c:pt idx="64">
                  <c:v>-5.7332000069436617E-3</c:v>
                </c:pt>
                <c:pt idx="65">
                  <c:v>-1.1601600002904888E-2</c:v>
                </c:pt>
                <c:pt idx="66">
                  <c:v>-4.9199999921256676E-4</c:v>
                </c:pt>
                <c:pt idx="67">
                  <c:v>1.2796399998478591E-2</c:v>
                </c:pt>
                <c:pt idx="68">
                  <c:v>4.6739999961573631E-3</c:v>
                </c:pt>
                <c:pt idx="69">
                  <c:v>0</c:v>
                </c:pt>
                <c:pt idx="70">
                  <c:v>0</c:v>
                </c:pt>
                <c:pt idx="71">
                  <c:v>-8.4640000568469986E-4</c:v>
                </c:pt>
                <c:pt idx="72">
                  <c:v>-7.4043999993591569E-3</c:v>
                </c:pt>
                <c:pt idx="73">
                  <c:v>-1.1539200000697747E-2</c:v>
                </c:pt>
                <c:pt idx="74">
                  <c:v>5.7491999978083186E-3</c:v>
                </c:pt>
                <c:pt idx="75">
                  <c:v>1.680000001215376E-3</c:v>
                </c:pt>
                <c:pt idx="76">
                  <c:v>-7.2440000803908333E-4</c:v>
                </c:pt>
                <c:pt idx="77">
                  <c:v>4.4292000020504929E-3</c:v>
                </c:pt>
                <c:pt idx="78">
                  <c:v>-2.4172000048565678E-3</c:v>
                </c:pt>
                <c:pt idx="79">
                  <c:v>-5.3983999969204888E-3</c:v>
                </c:pt>
                <c:pt idx="80">
                  <c:v>-2.7716000040527433E-3</c:v>
                </c:pt>
                <c:pt idx="81">
                  <c:v>6.7955999984405935E-3</c:v>
                </c:pt>
                <c:pt idx="82">
                  <c:v>7.102799994754605E-3</c:v>
                </c:pt>
                <c:pt idx="83">
                  <c:v>8.5133999964455143E-3</c:v>
                </c:pt>
                <c:pt idx="84">
                  <c:v>3.3563999968464486E-3</c:v>
                </c:pt>
                <c:pt idx="85">
                  <c:v>7.4504000003798865E-3</c:v>
                </c:pt>
                <c:pt idx="86">
                  <c:v>4.9111999978777021E-3</c:v>
                </c:pt>
                <c:pt idx="87">
                  <c:v>-3.6468000034801662E-3</c:v>
                </c:pt>
                <c:pt idx="88">
                  <c:v>-1.4574799999536481E-2</c:v>
                </c:pt>
                <c:pt idx="89">
                  <c:v>-1.3537200000428129E-2</c:v>
                </c:pt>
                <c:pt idx="90">
                  <c:v>-1.0904000002483372E-2</c:v>
                </c:pt>
                <c:pt idx="91">
                  <c:v>-6.6628000058699399E-3</c:v>
                </c:pt>
                <c:pt idx="92">
                  <c:v>-9.1456000081961975E-3</c:v>
                </c:pt>
                <c:pt idx="93">
                  <c:v>8.7196000022231601E-3</c:v>
                </c:pt>
                <c:pt idx="94">
                  <c:v>4.0267999938805588E-3</c:v>
                </c:pt>
                <c:pt idx="95">
                  <c:v>-4.6848000056343153E-3</c:v>
                </c:pt>
                <c:pt idx="96">
                  <c:v>-3.6848000017926097E-3</c:v>
                </c:pt>
                <c:pt idx="97">
                  <c:v>2.3679999867454171E-4</c:v>
                </c:pt>
                <c:pt idx="98">
                  <c:v>-3.7068000019644387E-3</c:v>
                </c:pt>
                <c:pt idx="99">
                  <c:v>7.1456000005127862E-3</c:v>
                </c:pt>
                <c:pt idx="100">
                  <c:v>-1.512800001364667E-3</c:v>
                </c:pt>
                <c:pt idx="101">
                  <c:v>-1.2205600003653672E-2</c:v>
                </c:pt>
                <c:pt idx="102">
                  <c:v>-1.4726000001246575E-2</c:v>
                </c:pt>
                <c:pt idx="103">
                  <c:v>1.2581200004206039E-2</c:v>
                </c:pt>
                <c:pt idx="104">
                  <c:v>-7.459600004949607E-3</c:v>
                </c:pt>
                <c:pt idx="105">
                  <c:v>9.0079999790759757E-4</c:v>
                </c:pt>
                <c:pt idx="106">
                  <c:v>-3.6792000028071925E-3</c:v>
                </c:pt>
                <c:pt idx="107">
                  <c:v>-6.6604000021470711E-3</c:v>
                </c:pt>
                <c:pt idx="108">
                  <c:v>-1.6603999974904582E-3</c:v>
                </c:pt>
                <c:pt idx="109">
                  <c:v>-4.2184000049019232E-3</c:v>
                </c:pt>
                <c:pt idx="110">
                  <c:v>4.6467999927699566E-3</c:v>
                </c:pt>
                <c:pt idx="111">
                  <c:v>-3.7388000055216253E-3</c:v>
                </c:pt>
                <c:pt idx="112">
                  <c:v>-2.7388000089558773E-3</c:v>
                </c:pt>
                <c:pt idx="113">
                  <c:v>-1.7388000051141717E-3</c:v>
                </c:pt>
                <c:pt idx="114">
                  <c:v>2.6119999529328197E-4</c:v>
                </c:pt>
                <c:pt idx="115">
                  <c:v>2.2611999957007356E-3</c:v>
                </c:pt>
                <c:pt idx="116">
                  <c:v>8.2611999969230965E-3</c:v>
                </c:pt>
                <c:pt idx="117">
                  <c:v>-4.4316000057733618E-3</c:v>
                </c:pt>
                <c:pt idx="118">
                  <c:v>5.2439999853959307E-4</c:v>
                </c:pt>
                <c:pt idx="119">
                  <c:v>4.6872000020812266E-3</c:v>
                </c:pt>
                <c:pt idx="120">
                  <c:v>3.9943999945535325E-3</c:v>
                </c:pt>
                <c:pt idx="121">
                  <c:v>-1.0698400001274422E-2</c:v>
                </c:pt>
                <c:pt idx="122">
                  <c:v>-9.6984000047086738E-3</c:v>
                </c:pt>
                <c:pt idx="123">
                  <c:v>-5.124800001794938E-3</c:v>
                </c:pt>
                <c:pt idx="124">
                  <c:v>-3.6451999985729344E-3</c:v>
                </c:pt>
                <c:pt idx="125">
                  <c:v>-1.4916000072844326E-3</c:v>
                </c:pt>
                <c:pt idx="126">
                  <c:v>7.2759999602567405E-4</c:v>
                </c:pt>
                <c:pt idx="127">
                  <c:v>2.6491999960853718E-3</c:v>
                </c:pt>
                <c:pt idx="128">
                  <c:v>3.8027999980840832E-3</c:v>
                </c:pt>
                <c:pt idx="129">
                  <c:v>4.8027999946498312E-3</c:v>
                </c:pt>
                <c:pt idx="130">
                  <c:v>6.9563999932142906E-3</c:v>
                </c:pt>
                <c:pt idx="131">
                  <c:v>-6.2756000043009408E-3</c:v>
                </c:pt>
                <c:pt idx="132">
                  <c:v>-1.2200000492157415E-4</c:v>
                </c:pt>
                <c:pt idx="133">
                  <c:v>-8.9120000047842041E-3</c:v>
                </c:pt>
                <c:pt idx="134">
                  <c:v>-3.9120000001275912E-3</c:v>
                </c:pt>
                <c:pt idx="135">
                  <c:v>-3.9120000001275912E-3</c:v>
                </c:pt>
                <c:pt idx="136">
                  <c:v>-1.931640000839252E-2</c:v>
                </c:pt>
                <c:pt idx="137">
                  <c:v>-1.1009200003172737E-2</c:v>
                </c:pt>
                <c:pt idx="138">
                  <c:v>-8.6549999978160486E-3</c:v>
                </c:pt>
                <c:pt idx="139">
                  <c:v>-1.4416800004255492E-2</c:v>
                </c:pt>
                <c:pt idx="140">
                  <c:v>-1.1022000006050803E-2</c:v>
                </c:pt>
                <c:pt idx="141">
                  <c:v>-7.1567999984836206E-3</c:v>
                </c:pt>
                <c:pt idx="142">
                  <c:v>4.9967999948421493E-3</c:v>
                </c:pt>
                <c:pt idx="143">
                  <c:v>-9.7148000058950856E-3</c:v>
                </c:pt>
                <c:pt idx="144">
                  <c:v>-6.4390000043204054E-3</c:v>
                </c:pt>
                <c:pt idx="145">
                  <c:v>-8.9500000030966476E-3</c:v>
                </c:pt>
                <c:pt idx="146">
                  <c:v>4.4324000045889989E-3</c:v>
                </c:pt>
                <c:pt idx="147">
                  <c:v>-5.9628000090015121E-3</c:v>
                </c:pt>
                <c:pt idx="148">
                  <c:v>9.5879999571479857E-4</c:v>
                </c:pt>
                <c:pt idx="149">
                  <c:v>6.7267999911564402E-3</c:v>
                </c:pt>
                <c:pt idx="150">
                  <c:v>-8.063200002652593E-3</c:v>
                </c:pt>
                <c:pt idx="151">
                  <c:v>-1.2006800003291573E-2</c:v>
                </c:pt>
                <c:pt idx="152">
                  <c:v>-7.988000004843343E-3</c:v>
                </c:pt>
                <c:pt idx="153">
                  <c:v>-1.322000000072876E-2</c:v>
                </c:pt>
                <c:pt idx="154">
                  <c:v>-4.7780000022612512E-3</c:v>
                </c:pt>
                <c:pt idx="155">
                  <c:v>-4.1636000023572706E-3</c:v>
                </c:pt>
                <c:pt idx="156">
                  <c:v>-1.4567999998689629E-2</c:v>
                </c:pt>
                <c:pt idx="157">
                  <c:v>-2.2417599997424986E-2</c:v>
                </c:pt>
                <c:pt idx="158">
                  <c:v>1.8958000000566244E-3</c:v>
                </c:pt>
                <c:pt idx="159">
                  <c:v>-7.1544000020367093E-3</c:v>
                </c:pt>
                <c:pt idx="160">
                  <c:v>7.6719999924534932E-4</c:v>
                </c:pt>
                <c:pt idx="161">
                  <c:v>-1.4051000005565584E-2</c:v>
                </c:pt>
                <c:pt idx="162">
                  <c:v>7.2640000144019723E-4</c:v>
                </c:pt>
                <c:pt idx="163">
                  <c:v>-1.1012000031769276E-3</c:v>
                </c:pt>
                <c:pt idx="164">
                  <c:v>8.898799991584383E-3</c:v>
                </c:pt>
                <c:pt idx="165">
                  <c:v>-1.2659200001507998E-2</c:v>
                </c:pt>
                <c:pt idx="166">
                  <c:v>1.9319999410072342E-4</c:v>
                </c:pt>
                <c:pt idx="167">
                  <c:v>-1.1499600004754029E-2</c:v>
                </c:pt>
                <c:pt idx="168">
                  <c:v>1.6539999996894039E-3</c:v>
                </c:pt>
                <c:pt idx="169">
                  <c:v>-6.0387999983504415E-3</c:v>
                </c:pt>
                <c:pt idx="170">
                  <c:v>1.9611999960034154E-3</c:v>
                </c:pt>
                <c:pt idx="171">
                  <c:v>-1.4432000025408342E-3</c:v>
                </c:pt>
                <c:pt idx="172">
                  <c:v>-1.0618800006341189E-2</c:v>
                </c:pt>
                <c:pt idx="173">
                  <c:v>-6.8540000065695494E-3</c:v>
                </c:pt>
                <c:pt idx="174">
                  <c:v>-7.3055999964708462E-3</c:v>
                </c:pt>
                <c:pt idx="175">
                  <c:v>6.6943999991053715E-3</c:v>
                </c:pt>
                <c:pt idx="176">
                  <c:v>3.0880000122124329E-4</c:v>
                </c:pt>
                <c:pt idx="177">
                  <c:v>-4.3716000000131316E-3</c:v>
                </c:pt>
                <c:pt idx="178">
                  <c:v>-5.2180000056978315E-3</c:v>
                </c:pt>
                <c:pt idx="179">
                  <c:v>-1.904560000548372E-2</c:v>
                </c:pt>
                <c:pt idx="180">
                  <c:v>-4.5600005250889808E-5</c:v>
                </c:pt>
                <c:pt idx="181">
                  <c:v>-3.3436000012443401E-3</c:v>
                </c:pt>
                <c:pt idx="182">
                  <c:v>-9.0364000061526895E-3</c:v>
                </c:pt>
                <c:pt idx="183">
                  <c:v>-1.3368800005991943E-2</c:v>
                </c:pt>
                <c:pt idx="184">
                  <c:v>-1.04568000024301E-2</c:v>
                </c:pt>
                <c:pt idx="185">
                  <c:v>-1.6303200005495455E-2</c:v>
                </c:pt>
                <c:pt idx="186">
                  <c:v>-6.303200003458187E-3</c:v>
                </c:pt>
                <c:pt idx="187">
                  <c:v>-2.4820000035106204E-3</c:v>
                </c:pt>
                <c:pt idx="188">
                  <c:v>-9.1092000002390705E-3</c:v>
                </c:pt>
                <c:pt idx="189">
                  <c:v>-1.0801999997056555E-2</c:v>
                </c:pt>
                <c:pt idx="190">
                  <c:v>-1.628799999889452E-2</c:v>
                </c:pt>
                <c:pt idx="191">
                  <c:v>-6.6736000007949769E-3</c:v>
                </c:pt>
                <c:pt idx="192">
                  <c:v>-1.6309999999066349E-2</c:v>
                </c:pt>
                <c:pt idx="193">
                  <c:v>-8.3008000001427718E-3</c:v>
                </c:pt>
                <c:pt idx="194">
                  <c:v>-1.586200000019744E-2</c:v>
                </c:pt>
                <c:pt idx="195">
                  <c:v>-1.6554800007725134E-2</c:v>
                </c:pt>
                <c:pt idx="196">
                  <c:v>-1.3247599999886006E-2</c:v>
                </c:pt>
                <c:pt idx="197">
                  <c:v>-1.4040800007933285E-2</c:v>
                </c:pt>
                <c:pt idx="198">
                  <c:v>-8.9280000029248185E-3</c:v>
                </c:pt>
                <c:pt idx="199">
                  <c:v>-1.095319999876665E-2</c:v>
                </c:pt>
                <c:pt idx="200">
                  <c:v>-9.9532000022009015E-3</c:v>
                </c:pt>
                <c:pt idx="201">
                  <c:v>-9.9000000045634806E-3</c:v>
                </c:pt>
                <c:pt idx="202">
                  <c:v>4.2535999964457005E-3</c:v>
                </c:pt>
                <c:pt idx="203">
                  <c:v>-2.0144800000707619E-2</c:v>
                </c:pt>
                <c:pt idx="206">
                  <c:v>-2.0622800002456643E-2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A5-4A3B-9875-C880751BCBD0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Active!$J$21:$J$984</c:f>
              <c:numCache>
                <c:formatCode>General</c:formatCode>
                <c:ptCount val="964"/>
                <c:pt idx="204">
                  <c:v>-1.4034600004379172E-2</c:v>
                </c:pt>
                <c:pt idx="207">
                  <c:v>-1.7781200003810227E-2</c:v>
                </c:pt>
                <c:pt idx="210">
                  <c:v>-1.9697600000654347E-2</c:v>
                </c:pt>
                <c:pt idx="211">
                  <c:v>-1.910199999838369E-2</c:v>
                </c:pt>
                <c:pt idx="212">
                  <c:v>-2.0250000001396984E-2</c:v>
                </c:pt>
                <c:pt idx="213">
                  <c:v>-2.0396400002937298E-2</c:v>
                </c:pt>
                <c:pt idx="214">
                  <c:v>-1.952280000114115E-2</c:v>
                </c:pt>
                <c:pt idx="220">
                  <c:v>-2.1294400001352187E-2</c:v>
                </c:pt>
                <c:pt idx="221">
                  <c:v>-2.1852400001080241E-2</c:v>
                </c:pt>
                <c:pt idx="226">
                  <c:v>-2.3159200005466118E-2</c:v>
                </c:pt>
                <c:pt idx="228">
                  <c:v>-2.2749600000679493E-2</c:v>
                </c:pt>
                <c:pt idx="229">
                  <c:v>-2.3214200002257712E-2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A5-4A3B-9875-C880751BCBD0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Active!$K$21:$K$984</c:f>
              <c:numCache>
                <c:formatCode>General</c:formatCode>
                <c:ptCount val="964"/>
                <c:pt idx="205">
                  <c:v>-2.2353200001816731E-2</c:v>
                </c:pt>
                <c:pt idx="208">
                  <c:v>-1.843860000371933E-2</c:v>
                </c:pt>
                <c:pt idx="209">
                  <c:v>-1.9888200004061218E-2</c:v>
                </c:pt>
                <c:pt idx="215">
                  <c:v>-2.1418399999674875E-2</c:v>
                </c:pt>
                <c:pt idx="216">
                  <c:v>-2.1446000006108079E-2</c:v>
                </c:pt>
                <c:pt idx="217">
                  <c:v>-2.2009599997545592E-2</c:v>
                </c:pt>
                <c:pt idx="219">
                  <c:v>-2.2842000005766749E-2</c:v>
                </c:pt>
                <c:pt idx="222">
                  <c:v>-2.2947600002225954E-2</c:v>
                </c:pt>
                <c:pt idx="223">
                  <c:v>-2.3079600003256928E-2</c:v>
                </c:pt>
                <c:pt idx="224">
                  <c:v>-2.2972400001890492E-2</c:v>
                </c:pt>
                <c:pt idx="225">
                  <c:v>-2.3734000002150424E-2</c:v>
                </c:pt>
                <c:pt idx="227">
                  <c:v>-2.3339200000918936E-2</c:v>
                </c:pt>
                <c:pt idx="230">
                  <c:v>-2.4293200003739912E-2</c:v>
                </c:pt>
                <c:pt idx="231">
                  <c:v>-2.3986000000149943E-2</c:v>
                </c:pt>
                <c:pt idx="232">
                  <c:v>-2.4799200000416022E-2</c:v>
                </c:pt>
                <c:pt idx="233">
                  <c:v>-2.4799200000416022E-2</c:v>
                </c:pt>
                <c:pt idx="234">
                  <c:v>-2.5338400002510753E-2</c:v>
                </c:pt>
                <c:pt idx="235">
                  <c:v>-2.6706999997259118E-2</c:v>
                </c:pt>
                <c:pt idx="236">
                  <c:v>-2.696039999864297E-2</c:v>
                </c:pt>
                <c:pt idx="237">
                  <c:v>-2.8224400004546624E-2</c:v>
                </c:pt>
                <c:pt idx="238">
                  <c:v>-2.9680200001166668E-2</c:v>
                </c:pt>
                <c:pt idx="239">
                  <c:v>-2.8288399997109082E-2</c:v>
                </c:pt>
                <c:pt idx="240">
                  <c:v>-2.8288399997109082E-2</c:v>
                </c:pt>
                <c:pt idx="241">
                  <c:v>-2.8534800003399141E-2</c:v>
                </c:pt>
                <c:pt idx="242">
                  <c:v>-2.8534800003399141E-2</c:v>
                </c:pt>
                <c:pt idx="243">
                  <c:v>-2.8555200005939696E-2</c:v>
                </c:pt>
                <c:pt idx="244">
                  <c:v>-3.001540000695968E-2</c:v>
                </c:pt>
                <c:pt idx="245">
                  <c:v>-2.8414799999154638E-2</c:v>
                </c:pt>
                <c:pt idx="246">
                  <c:v>-3.0217600004107226E-2</c:v>
                </c:pt>
                <c:pt idx="247">
                  <c:v>-3.1320400004915427E-2</c:v>
                </c:pt>
                <c:pt idx="248">
                  <c:v>-3.1899199995677918E-2</c:v>
                </c:pt>
                <c:pt idx="250">
                  <c:v>-3.2465600001160055E-2</c:v>
                </c:pt>
                <c:pt idx="251">
                  <c:v>-3.3215199997357558E-2</c:v>
                </c:pt>
                <c:pt idx="252">
                  <c:v>-3.3661599998595193E-2</c:v>
                </c:pt>
                <c:pt idx="253">
                  <c:v>-3.3186399996338878E-2</c:v>
                </c:pt>
                <c:pt idx="254">
                  <c:v>-3.319799999735551E-2</c:v>
                </c:pt>
                <c:pt idx="255">
                  <c:v>-3.2004000000597443E-2</c:v>
                </c:pt>
                <c:pt idx="256">
                  <c:v>-3.3582400006707758E-2</c:v>
                </c:pt>
                <c:pt idx="257">
                  <c:v>-3.4492800004954915E-2</c:v>
                </c:pt>
                <c:pt idx="258">
                  <c:v>-3.58808000019053E-2</c:v>
                </c:pt>
                <c:pt idx="259">
                  <c:v>-3.4410000007483177E-2</c:v>
                </c:pt>
                <c:pt idx="260">
                  <c:v>-3.5191600007237867E-2</c:v>
                </c:pt>
                <c:pt idx="261">
                  <c:v>-3.478440000617411E-2</c:v>
                </c:pt>
                <c:pt idx="262">
                  <c:v>-3.320720000192523E-2</c:v>
                </c:pt>
                <c:pt idx="263">
                  <c:v>-3.5616000001027714E-2</c:v>
                </c:pt>
                <c:pt idx="264">
                  <c:v>-3.59147999988636E-2</c:v>
                </c:pt>
                <c:pt idx="265">
                  <c:v>-4.0485999998054467E-2</c:v>
                </c:pt>
                <c:pt idx="266">
                  <c:v>-3.6228400000254624E-2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A5-4A3B-9875-C880751BCBD0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Active!$L$21:$L$984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A5-4A3B-9875-C880751BCBD0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Active!$M$21:$M$984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A5-4A3B-9875-C880751BCBD0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Active!$N$21:$N$984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8A5-4A3B-9875-C880751BCBD0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Active!$O$21:$O$984</c:f>
              <c:numCache>
                <c:formatCode>General</c:formatCode>
                <c:ptCount val="964"/>
                <c:pt idx="0">
                  <c:v>5.5394898292746034E-2</c:v>
                </c:pt>
                <c:pt idx="1">
                  <c:v>5.3267662780200439E-2</c:v>
                </c:pt>
                <c:pt idx="2">
                  <c:v>5.3053056719642749E-2</c:v>
                </c:pt>
                <c:pt idx="3">
                  <c:v>5.3049291701036463E-2</c:v>
                </c:pt>
                <c:pt idx="4">
                  <c:v>4.3595329980678971E-2</c:v>
                </c:pt>
                <c:pt idx="5">
                  <c:v>4.3425904143396574E-2</c:v>
                </c:pt>
                <c:pt idx="6">
                  <c:v>4.1464329449527104E-2</c:v>
                </c:pt>
                <c:pt idx="7">
                  <c:v>4.1373969002976491E-2</c:v>
                </c:pt>
                <c:pt idx="8">
                  <c:v>4.1264783463394503E-2</c:v>
                </c:pt>
                <c:pt idx="9">
                  <c:v>3.863303545760801E-2</c:v>
                </c:pt>
                <c:pt idx="10">
                  <c:v>3.7789671289802318E-2</c:v>
                </c:pt>
                <c:pt idx="11">
                  <c:v>3.7785906271196046E-2</c:v>
                </c:pt>
                <c:pt idx="12">
                  <c:v>3.6822061507989542E-2</c:v>
                </c:pt>
                <c:pt idx="13">
                  <c:v>3.5888336893633251E-2</c:v>
                </c:pt>
                <c:pt idx="14">
                  <c:v>3.5858216744783053E-2</c:v>
                </c:pt>
                <c:pt idx="15">
                  <c:v>3.5848804198267359E-2</c:v>
                </c:pt>
                <c:pt idx="16">
                  <c:v>3.5843156670357951E-2</c:v>
                </c:pt>
                <c:pt idx="17">
                  <c:v>3.5833744123842257E-2</c:v>
                </c:pt>
                <c:pt idx="18">
                  <c:v>3.5828096595932848E-2</c:v>
                </c:pt>
                <c:pt idx="19">
                  <c:v>3.5826214086629712E-2</c:v>
                </c:pt>
                <c:pt idx="20">
                  <c:v>3.4585640455861967E-2</c:v>
                </c:pt>
                <c:pt idx="21">
                  <c:v>3.24998201479854E-2</c:v>
                </c:pt>
                <c:pt idx="22">
                  <c:v>3.1920007282618998E-2</c:v>
                </c:pt>
                <c:pt idx="23">
                  <c:v>3.1720461296486396E-2</c:v>
                </c:pt>
                <c:pt idx="24">
                  <c:v>2.6908767517666451E-2</c:v>
                </c:pt>
                <c:pt idx="25">
                  <c:v>2.690311998975704E-2</c:v>
                </c:pt>
                <c:pt idx="26">
                  <c:v>2.6893707443241349E-2</c:v>
                </c:pt>
                <c:pt idx="27">
                  <c:v>2.5850797289303069E-2</c:v>
                </c:pt>
                <c:pt idx="28">
                  <c:v>2.5835737214877967E-2</c:v>
                </c:pt>
                <c:pt idx="29">
                  <c:v>2.5751024296236769E-2</c:v>
                </c:pt>
                <c:pt idx="30">
                  <c:v>2.4753294365573792E-2</c:v>
                </c:pt>
                <c:pt idx="31">
                  <c:v>2.474764683766438E-2</c:v>
                </c:pt>
                <c:pt idx="32">
                  <c:v>2.039528532881003E-2</c:v>
                </c:pt>
                <c:pt idx="33">
                  <c:v>2.0244684584559018E-2</c:v>
                </c:pt>
                <c:pt idx="34">
                  <c:v>1.9935953058844436E-2</c:v>
                </c:pt>
                <c:pt idx="35">
                  <c:v>1.9935953058844436E-2</c:v>
                </c:pt>
                <c:pt idx="36">
                  <c:v>1.978535231459342E-2</c:v>
                </c:pt>
                <c:pt idx="37">
                  <c:v>1.9416380491178428E-2</c:v>
                </c:pt>
                <c:pt idx="38">
                  <c:v>1.9416380491178428E-2</c:v>
                </c:pt>
                <c:pt idx="39">
                  <c:v>1.9331667572537233E-2</c:v>
                </c:pt>
                <c:pt idx="40">
                  <c:v>1.8866687774662223E-2</c:v>
                </c:pt>
                <c:pt idx="41">
                  <c:v>1.8068503830131841E-2</c:v>
                </c:pt>
                <c:pt idx="42">
                  <c:v>1.7146074271594373E-2</c:v>
                </c:pt>
                <c:pt idx="43">
                  <c:v>1.6980413452918255E-2</c:v>
                </c:pt>
                <c:pt idx="44">
                  <c:v>1.543299080573907E-2</c:v>
                </c:pt>
                <c:pt idx="45">
                  <c:v>1.4585861619327109E-2</c:v>
                </c:pt>
                <c:pt idx="46">
                  <c:v>1.4326075335494105E-2</c:v>
                </c:pt>
                <c:pt idx="47">
                  <c:v>1.3772617600371625E-2</c:v>
                </c:pt>
                <c:pt idx="48">
                  <c:v>1.3772617600371625E-2</c:v>
                </c:pt>
                <c:pt idx="49">
                  <c:v>1.3527891390963723E-2</c:v>
                </c:pt>
                <c:pt idx="50">
                  <c:v>1.3437530944413115E-2</c:v>
                </c:pt>
                <c:pt idx="51">
                  <c:v>1.3422470869988013E-2</c:v>
                </c:pt>
                <c:pt idx="52">
                  <c:v>1.3422470869988013E-2</c:v>
                </c:pt>
                <c:pt idx="53">
                  <c:v>1.2684527223158038E-2</c:v>
                </c:pt>
                <c:pt idx="54">
                  <c:v>1.2639346999882731E-2</c:v>
                </c:pt>
                <c:pt idx="55">
                  <c:v>1.2564046627757225E-2</c:v>
                </c:pt>
                <c:pt idx="56">
                  <c:v>1.2515101385875645E-2</c:v>
                </c:pt>
                <c:pt idx="57">
                  <c:v>1.2304260343924223E-2</c:v>
                </c:pt>
                <c:pt idx="58">
                  <c:v>1.2292965288105397E-2</c:v>
                </c:pt>
                <c:pt idx="59">
                  <c:v>1.2292965288105397E-2</c:v>
                </c:pt>
                <c:pt idx="60">
                  <c:v>1.1551256622669145E-2</c:v>
                </c:pt>
                <c:pt idx="61">
                  <c:v>1.1551256622669145E-2</c:v>
                </c:pt>
                <c:pt idx="62">
                  <c:v>1.1475956250543637E-2</c:v>
                </c:pt>
                <c:pt idx="63">
                  <c:v>1.1445836101693434E-2</c:v>
                </c:pt>
                <c:pt idx="64">
                  <c:v>1.120487491089181E-2</c:v>
                </c:pt>
                <c:pt idx="65">
                  <c:v>1.1020388999184316E-2</c:v>
                </c:pt>
                <c:pt idx="66">
                  <c:v>1.066647725019443E-2</c:v>
                </c:pt>
                <c:pt idx="67">
                  <c:v>1.0662712231588154E-2</c:v>
                </c:pt>
                <c:pt idx="68">
                  <c:v>1.0233500110472759E-2</c:v>
                </c:pt>
                <c:pt idx="69">
                  <c:v>1.0177024831378629E-2</c:v>
                </c:pt>
                <c:pt idx="70">
                  <c:v>1.0177024831378629E-2</c:v>
                </c:pt>
                <c:pt idx="71">
                  <c:v>1.0161964756953527E-2</c:v>
                </c:pt>
                <c:pt idx="72">
                  <c:v>1.0143139663922151E-2</c:v>
                </c:pt>
                <c:pt idx="73">
                  <c:v>1.0131844608103324E-2</c:v>
                </c:pt>
                <c:pt idx="74">
                  <c:v>1.0128079589497048E-2</c:v>
                </c:pt>
                <c:pt idx="75">
                  <c:v>9.4240211101235521E-3</c:v>
                </c:pt>
                <c:pt idx="76">
                  <c:v>9.3901359426670737E-3</c:v>
                </c:pt>
                <c:pt idx="77">
                  <c:v>9.3750758682419714E-3</c:v>
                </c:pt>
                <c:pt idx="78">
                  <c:v>9.3600157938168692E-3</c:v>
                </c:pt>
                <c:pt idx="79">
                  <c:v>9.333660663572942E-3</c:v>
                </c:pt>
                <c:pt idx="80">
                  <c:v>8.8555033005759676E-3</c:v>
                </c:pt>
                <c:pt idx="81">
                  <c:v>8.2606303607844558E-3</c:v>
                </c:pt>
                <c:pt idx="82">
                  <c:v>8.230510211934253E-3</c:v>
                </c:pt>
                <c:pt idx="83">
                  <c:v>8.0554368467424479E-3</c:v>
                </c:pt>
                <c:pt idx="84">
                  <c:v>7.2741954859403051E-3</c:v>
                </c:pt>
                <c:pt idx="85">
                  <c:v>7.1424198347206664E-3</c:v>
                </c:pt>
                <c:pt idx="86">
                  <c:v>7.0972396114453613E-3</c:v>
                </c:pt>
                <c:pt idx="87">
                  <c:v>7.0784145184139852E-3</c:v>
                </c:pt>
                <c:pt idx="88">
                  <c:v>6.7772130299119538E-3</c:v>
                </c:pt>
                <c:pt idx="89">
                  <c:v>6.7245027694240985E-3</c:v>
                </c:pt>
                <c:pt idx="90">
                  <c:v>6.6379073414797648E-3</c:v>
                </c:pt>
                <c:pt idx="91">
                  <c:v>6.0995096807823839E-3</c:v>
                </c:pt>
                <c:pt idx="92">
                  <c:v>5.9752640667752963E-3</c:v>
                </c:pt>
                <c:pt idx="93">
                  <c:v>5.9639690109564705E-3</c:v>
                </c:pt>
                <c:pt idx="94">
                  <c:v>5.9338488621062668E-3</c:v>
                </c:pt>
                <c:pt idx="95">
                  <c:v>5.9300838434999913E-3</c:v>
                </c:pt>
                <c:pt idx="96">
                  <c:v>5.9300838434999913E-3</c:v>
                </c:pt>
                <c:pt idx="97">
                  <c:v>5.839723396949382E-3</c:v>
                </c:pt>
                <c:pt idx="98">
                  <c:v>5.7606580062175994E-3</c:v>
                </c:pt>
                <c:pt idx="99">
                  <c:v>4.9662390802934922E-3</c:v>
                </c:pt>
                <c:pt idx="100">
                  <c:v>4.6876277034291133E-3</c:v>
                </c:pt>
                <c:pt idx="101">
                  <c:v>4.6575075545789105E-3</c:v>
                </c:pt>
                <c:pt idx="102">
                  <c:v>4.5859722010596782E-3</c:v>
                </c:pt>
                <c:pt idx="103">
                  <c:v>4.5558520522094755E-3</c:v>
                </c:pt>
                <c:pt idx="104">
                  <c:v>4.41278134517101E-3</c:v>
                </c:pt>
                <c:pt idx="105">
                  <c:v>4.1078148380627039E-3</c:v>
                </c:pt>
                <c:pt idx="106">
                  <c:v>3.9195639077489342E-3</c:v>
                </c:pt>
                <c:pt idx="107">
                  <c:v>3.893208777505007E-3</c:v>
                </c:pt>
                <c:pt idx="108">
                  <c:v>3.893208777505007E-3</c:v>
                </c:pt>
                <c:pt idx="109">
                  <c:v>3.87438368447363E-3</c:v>
                </c:pt>
                <c:pt idx="110">
                  <c:v>3.8630886286548042E-3</c:v>
                </c:pt>
                <c:pt idx="111">
                  <c:v>3.8028483309543977E-3</c:v>
                </c:pt>
                <c:pt idx="112">
                  <c:v>3.8028483309543977E-3</c:v>
                </c:pt>
                <c:pt idx="113">
                  <c:v>3.8028483309543977E-3</c:v>
                </c:pt>
                <c:pt idx="114">
                  <c:v>3.8028483309543977E-3</c:v>
                </c:pt>
                <c:pt idx="115">
                  <c:v>3.8028483309543977E-3</c:v>
                </c:pt>
                <c:pt idx="116">
                  <c:v>3.8028483309543977E-3</c:v>
                </c:pt>
                <c:pt idx="117">
                  <c:v>3.7727281821041941E-3</c:v>
                </c:pt>
                <c:pt idx="118">
                  <c:v>3.4338765075394096E-3</c:v>
                </c:pt>
                <c:pt idx="119">
                  <c:v>2.8051184002914195E-3</c:v>
                </c:pt>
                <c:pt idx="120">
                  <c:v>2.7749982514412167E-3</c:v>
                </c:pt>
                <c:pt idx="121">
                  <c:v>2.7448781025910139E-3</c:v>
                </c:pt>
                <c:pt idx="122">
                  <c:v>2.7448781025910139E-3</c:v>
                </c:pt>
                <c:pt idx="123">
                  <c:v>2.5415670978521428E-3</c:v>
                </c:pt>
                <c:pt idx="124">
                  <c:v>2.4700317443329105E-3</c:v>
                </c:pt>
                <c:pt idx="125">
                  <c:v>2.4549716699078091E-3</c:v>
                </c:pt>
                <c:pt idx="126">
                  <c:v>1.7471481719280365E-3</c:v>
                </c:pt>
                <c:pt idx="127">
                  <c:v>1.6567877253774264E-3</c:v>
                </c:pt>
                <c:pt idx="128">
                  <c:v>1.6417276509523258E-3</c:v>
                </c:pt>
                <c:pt idx="129">
                  <c:v>1.6417276509523258E-3</c:v>
                </c:pt>
                <c:pt idx="130">
                  <c:v>1.6266675765272236E-3</c:v>
                </c:pt>
                <c:pt idx="131">
                  <c:v>1.5513672044017157E-3</c:v>
                </c:pt>
                <c:pt idx="132">
                  <c:v>1.5363071299766135E-3</c:v>
                </c:pt>
                <c:pt idx="133">
                  <c:v>1.4421816648197295E-3</c:v>
                </c:pt>
                <c:pt idx="134">
                  <c:v>1.4421816648197295E-3</c:v>
                </c:pt>
                <c:pt idx="135">
                  <c:v>1.4421816648197295E-3</c:v>
                </c:pt>
                <c:pt idx="136">
                  <c:v>1.4082964973632511E-3</c:v>
                </c:pt>
                <c:pt idx="137">
                  <c:v>1.3781763485130483E-3</c:v>
                </c:pt>
                <c:pt idx="138">
                  <c:v>1.2821683740530249E-3</c:v>
                </c:pt>
                <c:pt idx="139">
                  <c:v>1.1485102135302492E-3</c:v>
                </c:pt>
                <c:pt idx="140">
                  <c:v>5.9505247840776695E-4</c:v>
                </c:pt>
                <c:pt idx="141">
                  <c:v>5.8375742258894199E-4</c:v>
                </c:pt>
                <c:pt idx="142">
                  <c:v>5.6869734816383972E-4</c:v>
                </c:pt>
                <c:pt idx="143">
                  <c:v>5.6493232955756416E-4</c:v>
                </c:pt>
                <c:pt idx="144">
                  <c:v>3.785639085469323E-4</c:v>
                </c:pt>
                <c:pt idx="145">
                  <c:v>2.9385098990573552E-4</c:v>
                </c:pt>
                <c:pt idx="146">
                  <c:v>1.5831032007982207E-4</c:v>
                </c:pt>
                <c:pt idx="147">
                  <c:v>-4.8927288019954412E-4</c:v>
                </c:pt>
                <c:pt idx="148">
                  <c:v>-5.7963332675015425E-4</c:v>
                </c:pt>
                <c:pt idx="149">
                  <c:v>-6.5493369887566211E-4</c:v>
                </c:pt>
                <c:pt idx="150">
                  <c:v>-7.4905916403254606E-4</c:v>
                </c:pt>
                <c:pt idx="151">
                  <c:v>-8.2812455476432949E-4</c:v>
                </c:pt>
                <c:pt idx="152">
                  <c:v>-8.5447968500825672E-4</c:v>
                </c:pt>
                <c:pt idx="153">
                  <c:v>-9.2978005713376458E-4</c:v>
                </c:pt>
                <c:pt idx="154">
                  <c:v>-9.4860515016514241E-4</c:v>
                </c:pt>
                <c:pt idx="155">
                  <c:v>-1.008845447865548E-3</c:v>
                </c:pt>
                <c:pt idx="156">
                  <c:v>-1.0427306153220264E-3</c:v>
                </c:pt>
                <c:pt idx="157">
                  <c:v>-1.2535716572734477E-3</c:v>
                </c:pt>
                <c:pt idx="158">
                  <c:v>-1.4926503387719357E-3</c:v>
                </c:pt>
                <c:pt idx="159">
                  <c:v>-1.6225434806884358E-3</c:v>
                </c:pt>
                <c:pt idx="160">
                  <c:v>-1.712903927239046E-3</c:v>
                </c:pt>
                <c:pt idx="161">
                  <c:v>-1.7674966970300382E-3</c:v>
                </c:pt>
                <c:pt idx="162">
                  <c:v>-1.8559746342775105E-3</c:v>
                </c:pt>
                <c:pt idx="163">
                  <c:v>-1.89738983894654E-3</c:v>
                </c:pt>
                <c:pt idx="164">
                  <c:v>-1.89738983894654E-3</c:v>
                </c:pt>
                <c:pt idx="165">
                  <c:v>-1.9162149319779161E-3</c:v>
                </c:pt>
                <c:pt idx="166">
                  <c:v>-2.7106338579020225E-3</c:v>
                </c:pt>
                <c:pt idx="167">
                  <c:v>-2.740754006752227E-3</c:v>
                </c:pt>
                <c:pt idx="168">
                  <c:v>-2.7558140811773275E-3</c:v>
                </c:pt>
                <c:pt idx="169">
                  <c:v>-2.7859342300275303E-3</c:v>
                </c:pt>
                <c:pt idx="170">
                  <c:v>-2.7859342300275303E-3</c:v>
                </c:pt>
                <c:pt idx="171">
                  <c:v>-2.8198193974840087E-3</c:v>
                </c:pt>
                <c:pt idx="172">
                  <c:v>-2.9741851603413E-3</c:v>
                </c:pt>
                <c:pt idx="173">
                  <c:v>-3.2452664999931286E-3</c:v>
                </c:pt>
                <c:pt idx="174">
                  <c:v>-3.8137843095407114E-3</c:v>
                </c:pt>
                <c:pt idx="175">
                  <c:v>-3.8137843095407114E-3</c:v>
                </c:pt>
                <c:pt idx="176">
                  <c:v>-3.8740246072411187E-3</c:v>
                </c:pt>
                <c:pt idx="177">
                  <c:v>-4.3220618213878886E-3</c:v>
                </c:pt>
                <c:pt idx="178">
                  <c:v>-4.3371218958129908E-3</c:v>
                </c:pt>
                <c:pt idx="179">
                  <c:v>-4.3785371004820203E-3</c:v>
                </c:pt>
                <c:pt idx="180">
                  <c:v>-4.3785371004820203E-3</c:v>
                </c:pt>
                <c:pt idx="181">
                  <c:v>-4.9621149844547054E-3</c:v>
                </c:pt>
                <c:pt idx="182">
                  <c:v>-4.9922351333049082E-3</c:v>
                </c:pt>
                <c:pt idx="183">
                  <c:v>-5.327321789263418E-3</c:v>
                </c:pt>
                <c:pt idx="184">
                  <c:v>-6.0050251383929887E-3</c:v>
                </c:pt>
                <c:pt idx="185">
                  <c:v>-6.0200852128180875E-3</c:v>
                </c:pt>
                <c:pt idx="186">
                  <c:v>-6.0200852128180875E-3</c:v>
                </c:pt>
                <c:pt idx="187">
                  <c:v>-6.3702319432017013E-3</c:v>
                </c:pt>
                <c:pt idx="188">
                  <c:v>-7.0931155156065753E-3</c:v>
                </c:pt>
                <c:pt idx="189">
                  <c:v>-7.1232356644567764E-3</c:v>
                </c:pt>
                <c:pt idx="190">
                  <c:v>-7.4432622459901857E-3</c:v>
                </c:pt>
                <c:pt idx="191">
                  <c:v>-7.5035025436905912E-3</c:v>
                </c:pt>
                <c:pt idx="192">
                  <c:v>-7.6126880832725792E-3</c:v>
                </c:pt>
                <c:pt idx="193">
                  <c:v>-8.2263861160954653E-3</c:v>
                </c:pt>
                <c:pt idx="194">
                  <c:v>-8.4409921766531622E-3</c:v>
                </c:pt>
                <c:pt idx="195">
                  <c:v>-8.4711123255033667E-3</c:v>
                </c:pt>
                <c:pt idx="196">
                  <c:v>-8.5012324743535678E-3</c:v>
                </c:pt>
                <c:pt idx="197">
                  <c:v>-8.7911389070367725E-3</c:v>
                </c:pt>
                <c:pt idx="198">
                  <c:v>-8.9492696885003394E-3</c:v>
                </c:pt>
                <c:pt idx="199">
                  <c:v>-9.3144764933090519E-3</c:v>
                </c:pt>
                <c:pt idx="200">
                  <c:v>-9.3144764933090519E-3</c:v>
                </c:pt>
                <c:pt idx="201">
                  <c:v>-9.5893228515671579E-3</c:v>
                </c:pt>
                <c:pt idx="202">
                  <c:v>-9.6043829259922567E-3</c:v>
                </c:pt>
                <c:pt idx="203">
                  <c:v>-1.0447747093797945E-2</c:v>
                </c:pt>
                <c:pt idx="204">
                  <c:v>-1.0882606742822751E-2</c:v>
                </c:pt>
                <c:pt idx="205">
                  <c:v>-1.4020749751153288E-2</c:v>
                </c:pt>
                <c:pt idx="206">
                  <c:v>-1.4984594514359788E-2</c:v>
                </c:pt>
                <c:pt idx="207">
                  <c:v>-1.7145715194361859E-2</c:v>
                </c:pt>
                <c:pt idx="208">
                  <c:v>-1.7245488187428156E-2</c:v>
                </c:pt>
                <c:pt idx="209">
                  <c:v>-1.7456329229379577E-2</c:v>
                </c:pt>
                <c:pt idx="210">
                  <c:v>-1.8384406315826461E-2</c:v>
                </c:pt>
                <c:pt idx="211">
                  <c:v>-1.8418291483282941E-2</c:v>
                </c:pt>
                <c:pt idx="212">
                  <c:v>-1.9472496693040048E-2</c:v>
                </c:pt>
                <c:pt idx="213">
                  <c:v>-1.948755676746515E-2</c:v>
                </c:pt>
                <c:pt idx="214">
                  <c:v>-1.969086777220402E-2</c:v>
                </c:pt>
                <c:pt idx="215">
                  <c:v>-2.059823725631639E-2</c:v>
                </c:pt>
                <c:pt idx="216">
                  <c:v>-2.0639652460985418E-2</c:v>
                </c:pt>
                <c:pt idx="217">
                  <c:v>-2.1471721572972276E-2</c:v>
                </c:pt>
                <c:pt idx="218">
                  <c:v>-2.1791748154505689E-2</c:v>
                </c:pt>
                <c:pt idx="219">
                  <c:v>-2.1806808228930791E-2</c:v>
                </c:pt>
                <c:pt idx="220">
                  <c:v>-2.1953643954575528E-2</c:v>
                </c:pt>
                <c:pt idx="221">
                  <c:v>-2.1972469047606909E-2</c:v>
                </c:pt>
                <c:pt idx="222">
                  <c:v>-2.2620052247886272E-2</c:v>
                </c:pt>
                <c:pt idx="223">
                  <c:v>-2.2695352620011783E-2</c:v>
                </c:pt>
                <c:pt idx="224">
                  <c:v>-2.2725472768861981E-2</c:v>
                </c:pt>
                <c:pt idx="225">
                  <c:v>-2.3199865113252682E-2</c:v>
                </c:pt>
                <c:pt idx="226">
                  <c:v>-2.3565071918061394E-2</c:v>
                </c:pt>
                <c:pt idx="227">
                  <c:v>-2.3753322848375166E-2</c:v>
                </c:pt>
                <c:pt idx="228">
                  <c:v>-2.3918983667051284E-2</c:v>
                </c:pt>
                <c:pt idx="229">
                  <c:v>-2.398863651126738E-2</c:v>
                </c:pt>
                <c:pt idx="230">
                  <c:v>-2.3998049057783067E-2</c:v>
                </c:pt>
                <c:pt idx="231">
                  <c:v>-2.4028169206633265E-2</c:v>
                </c:pt>
                <c:pt idx="232">
                  <c:v>-2.5071079360571551E-2</c:v>
                </c:pt>
                <c:pt idx="233">
                  <c:v>-2.5071079360571551E-2</c:v>
                </c:pt>
                <c:pt idx="234">
                  <c:v>-2.5116259583846858E-2</c:v>
                </c:pt>
                <c:pt idx="235">
                  <c:v>-2.590126596325527E-2</c:v>
                </c:pt>
                <c:pt idx="236">
                  <c:v>-2.7168194724266941E-2</c:v>
                </c:pt>
                <c:pt idx="237">
                  <c:v>-2.8260050120086807E-2</c:v>
                </c:pt>
                <c:pt idx="238">
                  <c:v>-2.8261932629389943E-2</c:v>
                </c:pt>
                <c:pt idx="239">
                  <c:v>-2.8410650864337823E-2</c:v>
                </c:pt>
                <c:pt idx="240">
                  <c:v>-2.8410650864337823E-2</c:v>
                </c:pt>
                <c:pt idx="241">
                  <c:v>-2.8425710938762918E-2</c:v>
                </c:pt>
                <c:pt idx="242">
                  <c:v>-2.8425710938762918E-2</c:v>
                </c:pt>
                <c:pt idx="243">
                  <c:v>-2.9438500943851E-2</c:v>
                </c:pt>
                <c:pt idx="244">
                  <c:v>-2.9474268620610613E-2</c:v>
                </c:pt>
                <c:pt idx="245">
                  <c:v>-2.9555216520645539E-2</c:v>
                </c:pt>
                <c:pt idx="246">
                  <c:v>-3.0432465855907701E-2</c:v>
                </c:pt>
                <c:pt idx="247">
                  <c:v>-3.1309715191169873E-2</c:v>
                </c:pt>
                <c:pt idx="248">
                  <c:v>-3.1659861921553484E-2</c:v>
                </c:pt>
                <c:pt idx="249">
                  <c:v>-3.1731397275072709E-2</c:v>
                </c:pt>
                <c:pt idx="250">
                  <c:v>-3.2427925717233658E-2</c:v>
                </c:pt>
                <c:pt idx="251">
                  <c:v>-3.2638766759185076E-2</c:v>
                </c:pt>
                <c:pt idx="252">
                  <c:v>-3.2653826833610178E-2</c:v>
                </c:pt>
                <c:pt idx="253">
                  <c:v>-3.2759247354585894E-2</c:v>
                </c:pt>
                <c:pt idx="254">
                  <c:v>-3.2763012373192166E-2</c:v>
                </c:pt>
                <c:pt idx="255">
                  <c:v>-3.28947880244118E-2</c:v>
                </c:pt>
                <c:pt idx="256">
                  <c:v>-3.3926403122531257E-2</c:v>
                </c:pt>
                <c:pt idx="257">
                  <c:v>-3.4092063941207382E-2</c:v>
                </c:pt>
                <c:pt idx="258">
                  <c:v>-3.4769767290336956E-2</c:v>
                </c:pt>
                <c:pt idx="259">
                  <c:v>-3.4909072978769135E-2</c:v>
                </c:pt>
                <c:pt idx="260">
                  <c:v>-3.5195214392846064E-2</c:v>
                </c:pt>
                <c:pt idx="261">
                  <c:v>-3.5225334541696268E-2</c:v>
                </c:pt>
                <c:pt idx="262">
                  <c:v>-3.5914332946644673E-2</c:v>
                </c:pt>
                <c:pt idx="263">
                  <c:v>-3.5982103281557626E-2</c:v>
                </c:pt>
                <c:pt idx="264">
                  <c:v>-3.6143999081627465E-2</c:v>
                </c:pt>
                <c:pt idx="265">
                  <c:v>-3.7205734328597126E-2</c:v>
                </c:pt>
                <c:pt idx="266">
                  <c:v>-3.7446695519398748E-2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A5-4A3B-9875-C880751BCBD0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Active!$U$21:$U$984</c:f>
              <c:numCache>
                <c:formatCode>General</c:formatCode>
                <c:ptCount val="964"/>
                <c:pt idx="218">
                  <c:v>-2.5295599996752571E-2</c:v>
                </c:pt>
                <c:pt idx="249">
                  <c:v>-2.4839599798724521E-2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8A5-4A3B-9875-C880751BC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902808"/>
        <c:axId val="1"/>
      </c:scatterChart>
      <c:valAx>
        <c:axId val="452902808"/>
        <c:scaling>
          <c:orientation val="minMax"/>
          <c:min val="7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892561983471076"/>
              <c:y val="0.8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239669421487603E-2"/>
              <c:y val="0.38343558282208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9028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0909090909090912E-2"/>
          <c:y val="0.92024539877300615"/>
          <c:w val="0.80826446280991737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OR Cas - O-C Diagr.</a:t>
            </a:r>
          </a:p>
        </c:rich>
      </c:tx>
      <c:layout>
        <c:manualLayout>
          <c:xMode val="edge"/>
          <c:yMode val="edge"/>
          <c:x val="0.37293781346638599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56458778843689"/>
          <c:y val="0.14678942920199375"/>
          <c:w val="0.80528182575582996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Active!$H$21:$H$984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EF-4CA9-8C11-171399C74DCC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  <c:pt idx="166">
                    <c:v>6.0000000000000001E-3</c:v>
                  </c:pt>
                  <c:pt idx="167">
                    <c:v>6.0000000000000001E-3</c:v>
                  </c:pt>
                  <c:pt idx="168">
                    <c:v>5.0000000000000001E-3</c:v>
                  </c:pt>
                  <c:pt idx="169">
                    <c:v>3.0000000000000001E-3</c:v>
                  </c:pt>
                  <c:pt idx="170">
                    <c:v>5.0000000000000001E-3</c:v>
                  </c:pt>
                  <c:pt idx="173">
                    <c:v>4.0000000000000001E-3</c:v>
                  </c:pt>
                  <c:pt idx="176">
                    <c:v>5.0000000000000001E-3</c:v>
                  </c:pt>
                  <c:pt idx="179">
                    <c:v>6.0000000000000001E-3</c:v>
                  </c:pt>
                  <c:pt idx="180">
                    <c:v>6.0000000000000001E-3</c:v>
                  </c:pt>
                  <c:pt idx="181">
                    <c:v>7.0000000000000001E-3</c:v>
                  </c:pt>
                  <c:pt idx="182">
                    <c:v>3.0000000000000001E-3</c:v>
                  </c:pt>
                  <c:pt idx="183">
                    <c:v>3.0000000000000001E-3</c:v>
                  </c:pt>
                  <c:pt idx="184">
                    <c:v>5.0000000000000001E-3</c:v>
                  </c:pt>
                  <c:pt idx="185">
                    <c:v>5.0000000000000001E-3</c:v>
                  </c:pt>
                  <c:pt idx="186">
                    <c:v>4.0000000000000001E-3</c:v>
                  </c:pt>
                  <c:pt idx="187">
                    <c:v>6.0000000000000001E-3</c:v>
                  </c:pt>
                  <c:pt idx="188">
                    <c:v>4.0000000000000001E-3</c:v>
                  </c:pt>
                  <c:pt idx="189">
                    <c:v>4.0000000000000001E-3</c:v>
                  </c:pt>
                  <c:pt idx="190">
                    <c:v>5.0000000000000001E-3</c:v>
                  </c:pt>
                  <c:pt idx="191">
                    <c:v>8.0000000000000002E-3</c:v>
                  </c:pt>
                  <c:pt idx="192">
                    <c:v>4.0000000000000001E-3</c:v>
                  </c:pt>
                  <c:pt idx="193">
                    <c:v>5.0000000000000001E-3</c:v>
                  </c:pt>
                  <c:pt idx="194">
                    <c:v>5.0000000000000001E-3</c:v>
                  </c:pt>
                  <c:pt idx="195">
                    <c:v>6.0000000000000001E-3</c:v>
                  </c:pt>
                  <c:pt idx="196">
                    <c:v>6.0000000000000001E-3</c:v>
                  </c:pt>
                  <c:pt idx="197">
                    <c:v>5.0000000000000001E-3</c:v>
                  </c:pt>
                  <c:pt idx="198">
                    <c:v>3.0000000000000001E-3</c:v>
                  </c:pt>
                  <c:pt idx="201">
                    <c:v>7.0000000000000001E-3</c:v>
                  </c:pt>
                  <c:pt idx="202">
                    <c:v>7.0000000000000001E-3</c:v>
                  </c:pt>
                  <c:pt idx="203">
                    <c:v>5.0000000000000001E-3</c:v>
                  </c:pt>
                  <c:pt idx="204">
                    <c:v>6.9999999999999999E-4</c:v>
                  </c:pt>
                  <c:pt idx="205">
                    <c:v>0</c:v>
                  </c:pt>
                  <c:pt idx="206">
                    <c:v>2E-3</c:v>
                  </c:pt>
                  <c:pt idx="207">
                    <c:v>8.0000000000000004E-4</c:v>
                  </c:pt>
                  <c:pt idx="208">
                    <c:v>4.0000000000000002E-4</c:v>
                  </c:pt>
                  <c:pt idx="209">
                    <c:v>1E-3</c:v>
                  </c:pt>
                  <c:pt idx="210">
                    <c:v>1.1999999999999999E-3</c:v>
                  </c:pt>
                  <c:pt idx="211">
                    <c:v>1.6000000000000001E-3</c:v>
                  </c:pt>
                  <c:pt idx="212">
                    <c:v>1.9E-3</c:v>
                  </c:pt>
                  <c:pt idx="213">
                    <c:v>2.0000000000000001E-4</c:v>
                  </c:pt>
                  <c:pt idx="214">
                    <c:v>1.1000000000000001E-3</c:v>
                  </c:pt>
                  <c:pt idx="215">
                    <c:v>1E-4</c:v>
                  </c:pt>
                  <c:pt idx="216">
                    <c:v>4.0000000000000001E-3</c:v>
                  </c:pt>
                  <c:pt idx="217">
                    <c:v>2.0000000000000001E-4</c:v>
                  </c:pt>
                  <c:pt idx="218">
                    <c:v>5.9999999999999995E-4</c:v>
                  </c:pt>
                  <c:pt idx="219">
                    <c:v>1E-4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1E-4</c:v>
                  </c:pt>
                  <c:pt idx="223">
                    <c:v>2.0000000000000001E-4</c:v>
                  </c:pt>
                  <c:pt idx="224">
                    <c:v>1E-4</c:v>
                  </c:pt>
                  <c:pt idx="225">
                    <c:v>2.0000000000000001E-4</c:v>
                  </c:pt>
                  <c:pt idx="226">
                    <c:v>0</c:v>
                  </c:pt>
                  <c:pt idx="227">
                    <c:v>1E-4</c:v>
                  </c:pt>
                  <c:pt idx="228">
                    <c:v>2.7000000000000001E-3</c:v>
                  </c:pt>
                  <c:pt idx="229">
                    <c:v>1.8E-3</c:v>
                  </c:pt>
                  <c:pt idx="230">
                    <c:v>2.0000000000000001E-4</c:v>
                  </c:pt>
                  <c:pt idx="231">
                    <c:v>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5.0000000000000001E-4</c:v>
                  </c:pt>
                  <c:pt idx="236">
                    <c:v>1E-4</c:v>
                  </c:pt>
                  <c:pt idx="237">
                    <c:v>1E-4</c:v>
                  </c:pt>
                  <c:pt idx="238">
                    <c:v>2.8E-3</c:v>
                  </c:pt>
                  <c:pt idx="239">
                    <c:v>1E-4</c:v>
                  </c:pt>
                  <c:pt idx="240">
                    <c:v>1E-4</c:v>
                  </c:pt>
                  <c:pt idx="241">
                    <c:v>1E-4</c:v>
                  </c:pt>
                  <c:pt idx="242">
                    <c:v>1E-4</c:v>
                  </c:pt>
                  <c:pt idx="243">
                    <c:v>2.0000000000000001E-4</c:v>
                  </c:pt>
                  <c:pt idx="244">
                    <c:v>2E-3</c:v>
                  </c:pt>
                  <c:pt idx="245">
                    <c:v>2.0000000000000001E-4</c:v>
                  </c:pt>
                  <c:pt idx="246">
                    <c:v>2.9999999999999997E-4</c:v>
                  </c:pt>
                  <c:pt idx="247">
                    <c:v>4.0000000000000002E-4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1E-4</c:v>
                  </c:pt>
                  <c:pt idx="251">
                    <c:v>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8.0000000000000004E-4</c:v>
                  </c:pt>
                  <c:pt idx="255">
                    <c:v>1E-4</c:v>
                  </c:pt>
                  <c:pt idx="256">
                    <c:v>1E-4</c:v>
                  </c:pt>
                  <c:pt idx="257">
                    <c:v>2.0000000000000001E-4</c:v>
                  </c:pt>
                  <c:pt idx="258">
                    <c:v>5.9999999999999995E-4</c:v>
                  </c:pt>
                  <c:pt idx="259">
                    <c:v>1E-4</c:v>
                  </c:pt>
                  <c:pt idx="260">
                    <c:v>1E-4</c:v>
                  </c:pt>
                  <c:pt idx="261">
                    <c:v>1E-4</c:v>
                  </c:pt>
                  <c:pt idx="262">
                    <c:v>4.0000000000000002E-4</c:v>
                  </c:pt>
                  <c:pt idx="263">
                    <c:v>5.9999999999999995E-4</c:v>
                  </c:pt>
                  <c:pt idx="264">
                    <c:v>1E-4</c:v>
                  </c:pt>
                  <c:pt idx="265">
                    <c:v>5.9999999999999995E-4</c:v>
                  </c:pt>
                  <c:pt idx="266">
                    <c:v>1E-4</c:v>
                  </c:pt>
                </c:numCache>
              </c:numRef>
            </c:plus>
            <c:minus>
              <c:numRef>
                <c:f>Active!$D$21:$D$984</c:f>
                <c:numCache>
                  <c:formatCode>General</c:formatCode>
                  <c:ptCount val="96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  <c:pt idx="166">
                    <c:v>6.0000000000000001E-3</c:v>
                  </c:pt>
                  <c:pt idx="167">
                    <c:v>6.0000000000000001E-3</c:v>
                  </c:pt>
                  <c:pt idx="168">
                    <c:v>5.0000000000000001E-3</c:v>
                  </c:pt>
                  <c:pt idx="169">
                    <c:v>3.0000000000000001E-3</c:v>
                  </c:pt>
                  <c:pt idx="170">
                    <c:v>5.0000000000000001E-3</c:v>
                  </c:pt>
                  <c:pt idx="173">
                    <c:v>4.0000000000000001E-3</c:v>
                  </c:pt>
                  <c:pt idx="176">
                    <c:v>5.0000000000000001E-3</c:v>
                  </c:pt>
                  <c:pt idx="179">
                    <c:v>6.0000000000000001E-3</c:v>
                  </c:pt>
                  <c:pt idx="180">
                    <c:v>6.0000000000000001E-3</c:v>
                  </c:pt>
                  <c:pt idx="181">
                    <c:v>7.0000000000000001E-3</c:v>
                  </c:pt>
                  <c:pt idx="182">
                    <c:v>3.0000000000000001E-3</c:v>
                  </c:pt>
                  <c:pt idx="183">
                    <c:v>3.0000000000000001E-3</c:v>
                  </c:pt>
                  <c:pt idx="184">
                    <c:v>5.0000000000000001E-3</c:v>
                  </c:pt>
                  <c:pt idx="185">
                    <c:v>5.0000000000000001E-3</c:v>
                  </c:pt>
                  <c:pt idx="186">
                    <c:v>4.0000000000000001E-3</c:v>
                  </c:pt>
                  <c:pt idx="187">
                    <c:v>6.0000000000000001E-3</c:v>
                  </c:pt>
                  <c:pt idx="188">
                    <c:v>4.0000000000000001E-3</c:v>
                  </c:pt>
                  <c:pt idx="189">
                    <c:v>4.0000000000000001E-3</c:v>
                  </c:pt>
                  <c:pt idx="190">
                    <c:v>5.0000000000000001E-3</c:v>
                  </c:pt>
                  <c:pt idx="191">
                    <c:v>8.0000000000000002E-3</c:v>
                  </c:pt>
                  <c:pt idx="192">
                    <c:v>4.0000000000000001E-3</c:v>
                  </c:pt>
                  <c:pt idx="193">
                    <c:v>5.0000000000000001E-3</c:v>
                  </c:pt>
                  <c:pt idx="194">
                    <c:v>5.0000000000000001E-3</c:v>
                  </c:pt>
                  <c:pt idx="195">
                    <c:v>6.0000000000000001E-3</c:v>
                  </c:pt>
                  <c:pt idx="196">
                    <c:v>6.0000000000000001E-3</c:v>
                  </c:pt>
                  <c:pt idx="197">
                    <c:v>5.0000000000000001E-3</c:v>
                  </c:pt>
                  <c:pt idx="198">
                    <c:v>3.0000000000000001E-3</c:v>
                  </c:pt>
                  <c:pt idx="201">
                    <c:v>7.0000000000000001E-3</c:v>
                  </c:pt>
                  <c:pt idx="202">
                    <c:v>7.0000000000000001E-3</c:v>
                  </c:pt>
                  <c:pt idx="203">
                    <c:v>5.0000000000000001E-3</c:v>
                  </c:pt>
                  <c:pt idx="204">
                    <c:v>6.9999999999999999E-4</c:v>
                  </c:pt>
                  <c:pt idx="205">
                    <c:v>0</c:v>
                  </c:pt>
                  <c:pt idx="206">
                    <c:v>2E-3</c:v>
                  </c:pt>
                  <c:pt idx="207">
                    <c:v>8.0000000000000004E-4</c:v>
                  </c:pt>
                  <c:pt idx="208">
                    <c:v>4.0000000000000002E-4</c:v>
                  </c:pt>
                  <c:pt idx="209">
                    <c:v>1E-3</c:v>
                  </c:pt>
                  <c:pt idx="210">
                    <c:v>1.1999999999999999E-3</c:v>
                  </c:pt>
                  <c:pt idx="211">
                    <c:v>1.6000000000000001E-3</c:v>
                  </c:pt>
                  <c:pt idx="212">
                    <c:v>1.9E-3</c:v>
                  </c:pt>
                  <c:pt idx="213">
                    <c:v>2.0000000000000001E-4</c:v>
                  </c:pt>
                  <c:pt idx="214">
                    <c:v>1.1000000000000001E-3</c:v>
                  </c:pt>
                  <c:pt idx="215">
                    <c:v>1E-4</c:v>
                  </c:pt>
                  <c:pt idx="216">
                    <c:v>4.0000000000000001E-3</c:v>
                  </c:pt>
                  <c:pt idx="217">
                    <c:v>2.0000000000000001E-4</c:v>
                  </c:pt>
                  <c:pt idx="218">
                    <c:v>5.9999999999999995E-4</c:v>
                  </c:pt>
                  <c:pt idx="219">
                    <c:v>1E-4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1E-4</c:v>
                  </c:pt>
                  <c:pt idx="223">
                    <c:v>2.0000000000000001E-4</c:v>
                  </c:pt>
                  <c:pt idx="224">
                    <c:v>1E-4</c:v>
                  </c:pt>
                  <c:pt idx="225">
                    <c:v>2.0000000000000001E-4</c:v>
                  </c:pt>
                  <c:pt idx="226">
                    <c:v>0</c:v>
                  </c:pt>
                  <c:pt idx="227">
                    <c:v>1E-4</c:v>
                  </c:pt>
                  <c:pt idx="228">
                    <c:v>2.7000000000000001E-3</c:v>
                  </c:pt>
                  <c:pt idx="229">
                    <c:v>1.8E-3</c:v>
                  </c:pt>
                  <c:pt idx="230">
                    <c:v>2.0000000000000001E-4</c:v>
                  </c:pt>
                  <c:pt idx="231">
                    <c:v>1E-4</c:v>
                  </c:pt>
                  <c:pt idx="232">
                    <c:v>1E-4</c:v>
                  </c:pt>
                  <c:pt idx="233">
                    <c:v>1E-4</c:v>
                  </c:pt>
                  <c:pt idx="234">
                    <c:v>2.0000000000000001E-4</c:v>
                  </c:pt>
                  <c:pt idx="235">
                    <c:v>5.0000000000000001E-4</c:v>
                  </c:pt>
                  <c:pt idx="236">
                    <c:v>1E-4</c:v>
                  </c:pt>
                  <c:pt idx="237">
                    <c:v>1E-4</c:v>
                  </c:pt>
                  <c:pt idx="238">
                    <c:v>2.8E-3</c:v>
                  </c:pt>
                  <c:pt idx="239">
                    <c:v>1E-4</c:v>
                  </c:pt>
                  <c:pt idx="240">
                    <c:v>1E-4</c:v>
                  </c:pt>
                  <c:pt idx="241">
                    <c:v>1E-4</c:v>
                  </c:pt>
                  <c:pt idx="242">
                    <c:v>1E-4</c:v>
                  </c:pt>
                  <c:pt idx="243">
                    <c:v>2.0000000000000001E-4</c:v>
                  </c:pt>
                  <c:pt idx="244">
                    <c:v>2E-3</c:v>
                  </c:pt>
                  <c:pt idx="245">
                    <c:v>2.0000000000000001E-4</c:v>
                  </c:pt>
                  <c:pt idx="246">
                    <c:v>2.9999999999999997E-4</c:v>
                  </c:pt>
                  <c:pt idx="247">
                    <c:v>4.0000000000000002E-4</c:v>
                  </c:pt>
                  <c:pt idx="248">
                    <c:v>2.0000000000000001E-4</c:v>
                  </c:pt>
                  <c:pt idx="249">
                    <c:v>1E-4</c:v>
                  </c:pt>
                  <c:pt idx="250">
                    <c:v>1E-4</c:v>
                  </c:pt>
                  <c:pt idx="251">
                    <c:v>1E-4</c:v>
                  </c:pt>
                  <c:pt idx="252">
                    <c:v>1E-4</c:v>
                  </c:pt>
                  <c:pt idx="253">
                    <c:v>1E-4</c:v>
                  </c:pt>
                  <c:pt idx="254">
                    <c:v>8.0000000000000004E-4</c:v>
                  </c:pt>
                  <c:pt idx="255">
                    <c:v>1E-4</c:v>
                  </c:pt>
                  <c:pt idx="256">
                    <c:v>1E-4</c:v>
                  </c:pt>
                  <c:pt idx="257">
                    <c:v>2.0000000000000001E-4</c:v>
                  </c:pt>
                  <c:pt idx="258">
                    <c:v>5.9999999999999995E-4</c:v>
                  </c:pt>
                  <c:pt idx="259">
                    <c:v>1E-4</c:v>
                  </c:pt>
                  <c:pt idx="260">
                    <c:v>1E-4</c:v>
                  </c:pt>
                  <c:pt idx="261">
                    <c:v>1E-4</c:v>
                  </c:pt>
                  <c:pt idx="262">
                    <c:v>4.0000000000000002E-4</c:v>
                  </c:pt>
                  <c:pt idx="263">
                    <c:v>5.9999999999999995E-4</c:v>
                  </c:pt>
                  <c:pt idx="264">
                    <c:v>1E-4</c:v>
                  </c:pt>
                  <c:pt idx="265">
                    <c:v>5.9999999999999995E-4</c:v>
                  </c:pt>
                  <c:pt idx="26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Active!$I$21:$I$984</c:f>
              <c:numCache>
                <c:formatCode>General</c:formatCode>
                <c:ptCount val="964"/>
                <c:pt idx="0">
                  <c:v>3.8315999994665617E-2</c:v>
                </c:pt>
                <c:pt idx="1">
                  <c:v>1.6261999997368548E-2</c:v>
                </c:pt>
                <c:pt idx="2">
                  <c:v>3.4700799995334819E-2</c:v>
                </c:pt>
                <c:pt idx="3">
                  <c:v>3.1989199997042306E-2</c:v>
                </c:pt>
                <c:pt idx="4">
                  <c:v>-1.8383999995421618E-3</c:v>
                </c:pt>
                <c:pt idx="5">
                  <c:v>-7.8604000009363517E-3</c:v>
                </c:pt>
                <c:pt idx="6">
                  <c:v>4.3959999966318719E-3</c:v>
                </c:pt>
                <c:pt idx="7">
                  <c:v>-1.3682400007382967E-2</c:v>
                </c:pt>
                <c:pt idx="8">
                  <c:v>-1.2318800007051323E-2</c:v>
                </c:pt>
                <c:pt idx="9">
                  <c:v>-6.7272000014781952E-3</c:v>
                </c:pt>
                <c:pt idx="10">
                  <c:v>3.8743999903090298E-3</c:v>
                </c:pt>
                <c:pt idx="11">
                  <c:v>2.1162799996091053E-2</c:v>
                </c:pt>
                <c:pt idx="12">
                  <c:v>-2.1006800008763094E-2</c:v>
                </c:pt>
                <c:pt idx="13">
                  <c:v>1.3516400002117734E-2</c:v>
                </c:pt>
                <c:pt idx="14">
                  <c:v>1.3823599998431746E-2</c:v>
                </c:pt>
                <c:pt idx="15">
                  <c:v>2.5445999926887453E-3</c:v>
                </c:pt>
                <c:pt idx="16">
                  <c:v>9.9771999957738444E-3</c:v>
                </c:pt>
                <c:pt idx="17">
                  <c:v>-1.3018000099691562E-3</c:v>
                </c:pt>
                <c:pt idx="18">
                  <c:v>3.1307999888667837E-3</c:v>
                </c:pt>
                <c:pt idx="19">
                  <c:v>3.2750000027590431E-3</c:v>
                </c:pt>
                <c:pt idx="20">
                  <c:v>-6.9719999737571925E-4</c:v>
                </c:pt>
                <c:pt idx="21">
                  <c:v>2.076400000078138E-3</c:v>
                </c:pt>
                <c:pt idx="22">
                  <c:v>-1.4510000000882428E-2</c:v>
                </c:pt>
                <c:pt idx="23">
                  <c:v>9.7751999928732403E-3</c:v>
                </c:pt>
                <c:pt idx="24">
                  <c:v>-1.1649600004602689E-2</c:v>
                </c:pt>
                <c:pt idx="25">
                  <c:v>2.4782999993476551E-2</c:v>
                </c:pt>
                <c:pt idx="26">
                  <c:v>-3.496000004815869E-3</c:v>
                </c:pt>
                <c:pt idx="27">
                  <c:v>-8.6092000055941753E-3</c:v>
                </c:pt>
                <c:pt idx="28">
                  <c:v>-1.0455600000568666E-2</c:v>
                </c:pt>
                <c:pt idx="29">
                  <c:v>-1.196660000277916E-2</c:v>
                </c:pt>
                <c:pt idx="30">
                  <c:v>-1.8540600001870189E-2</c:v>
                </c:pt>
                <c:pt idx="31">
                  <c:v>-9.1079999983776361E-3</c:v>
                </c:pt>
                <c:pt idx="32">
                  <c:v>-1.3717599998926744E-2</c:v>
                </c:pt>
                <c:pt idx="33">
                  <c:v>-1.7181600000185426E-2</c:v>
                </c:pt>
                <c:pt idx="34">
                  <c:v>1.4671999961137772E-3</c:v>
                </c:pt>
                <c:pt idx="35">
                  <c:v>2.4671999926795252E-3</c:v>
                </c:pt>
                <c:pt idx="36">
                  <c:v>7.0031999930506572E-3</c:v>
                </c:pt>
                <c:pt idx="37">
                  <c:v>1.3266399997519329E-2</c:v>
                </c:pt>
                <c:pt idx="38">
                  <c:v>2.3266399999556597E-2</c:v>
                </c:pt>
                <c:pt idx="39">
                  <c:v>-8.2446000087657012E-3</c:v>
                </c:pt>
                <c:pt idx="40">
                  <c:v>-2.2627199999988079E-2</c:v>
                </c:pt>
                <c:pt idx="41">
                  <c:v>-3.0486399999062996E-2</c:v>
                </c:pt>
                <c:pt idx="42">
                  <c:v>8.1715999986045063E-3</c:v>
                </c:pt>
                <c:pt idx="43">
                  <c:v>-1.5138800001295749E-2</c:v>
                </c:pt>
                <c:pt idx="44">
                  <c:v>-4.6064000052865595E-3</c:v>
                </c:pt>
                <c:pt idx="45">
                  <c:v>4.2835999993258156E-3</c:v>
                </c:pt>
                <c:pt idx="46">
                  <c:v>1.0183200000028592E-2</c:v>
                </c:pt>
                <c:pt idx="47">
                  <c:v>3.5779999961960129E-3</c:v>
                </c:pt>
                <c:pt idx="48">
                  <c:v>5.5779999966034666E-3</c:v>
                </c:pt>
                <c:pt idx="49">
                  <c:v>9.3239999914658256E-3</c:v>
                </c:pt>
                <c:pt idx="50">
                  <c:v>-4.754400004458148E-3</c:v>
                </c:pt>
                <c:pt idx="51">
                  <c:v>5.3991999957361259E-3</c:v>
                </c:pt>
                <c:pt idx="52">
                  <c:v>7.3991999961435795E-3</c:v>
                </c:pt>
                <c:pt idx="53">
                  <c:v>-1.0744000028353184E-3</c:v>
                </c:pt>
                <c:pt idx="54">
                  <c:v>-1.6135999976540916E-3</c:v>
                </c:pt>
                <c:pt idx="55">
                  <c:v>-6.845600000815466E-3</c:v>
                </c:pt>
                <c:pt idx="56">
                  <c:v>-9.6399999165441841E-5</c:v>
                </c:pt>
                <c:pt idx="57">
                  <c:v>5.0540000011096708E-3</c:v>
                </c:pt>
                <c:pt idx="58">
                  <c:v>-9.0808000022661872E-3</c:v>
                </c:pt>
                <c:pt idx="59">
                  <c:v>-1.0808000006363727E-3</c:v>
                </c:pt>
                <c:pt idx="60">
                  <c:v>-4.2660000035539269E-3</c:v>
                </c:pt>
                <c:pt idx="61">
                  <c:v>7.3400000110268593E-4</c:v>
                </c:pt>
                <c:pt idx="62">
                  <c:v>-6.4980000024661422E-3</c:v>
                </c:pt>
                <c:pt idx="63">
                  <c:v>-7.1908000027178787E-3</c:v>
                </c:pt>
                <c:pt idx="64">
                  <c:v>-5.7332000069436617E-3</c:v>
                </c:pt>
                <c:pt idx="65">
                  <c:v>-1.1601600002904888E-2</c:v>
                </c:pt>
                <c:pt idx="66">
                  <c:v>-4.9199999921256676E-4</c:v>
                </c:pt>
                <c:pt idx="67">
                  <c:v>1.2796399998478591E-2</c:v>
                </c:pt>
                <c:pt idx="68">
                  <c:v>4.6739999961573631E-3</c:v>
                </c:pt>
                <c:pt idx="69">
                  <c:v>0</c:v>
                </c:pt>
                <c:pt idx="70">
                  <c:v>0</c:v>
                </c:pt>
                <c:pt idx="71">
                  <c:v>-8.4640000568469986E-4</c:v>
                </c:pt>
                <c:pt idx="72">
                  <c:v>-7.4043999993591569E-3</c:v>
                </c:pt>
                <c:pt idx="73">
                  <c:v>-1.1539200000697747E-2</c:v>
                </c:pt>
                <c:pt idx="74">
                  <c:v>5.7491999978083186E-3</c:v>
                </c:pt>
                <c:pt idx="75">
                  <c:v>1.680000001215376E-3</c:v>
                </c:pt>
                <c:pt idx="76">
                  <c:v>-7.2440000803908333E-4</c:v>
                </c:pt>
                <c:pt idx="77">
                  <c:v>4.4292000020504929E-3</c:v>
                </c:pt>
                <c:pt idx="78">
                  <c:v>-2.4172000048565678E-3</c:v>
                </c:pt>
                <c:pt idx="79">
                  <c:v>-5.3983999969204888E-3</c:v>
                </c:pt>
                <c:pt idx="80">
                  <c:v>-2.7716000040527433E-3</c:v>
                </c:pt>
                <c:pt idx="81">
                  <c:v>6.7955999984405935E-3</c:v>
                </c:pt>
                <c:pt idx="82">
                  <c:v>7.102799994754605E-3</c:v>
                </c:pt>
                <c:pt idx="83">
                  <c:v>8.5133999964455143E-3</c:v>
                </c:pt>
                <c:pt idx="84">
                  <c:v>3.3563999968464486E-3</c:v>
                </c:pt>
                <c:pt idx="85">
                  <c:v>7.4504000003798865E-3</c:v>
                </c:pt>
                <c:pt idx="86">
                  <c:v>4.9111999978777021E-3</c:v>
                </c:pt>
                <c:pt idx="87">
                  <c:v>-3.6468000034801662E-3</c:v>
                </c:pt>
                <c:pt idx="88">
                  <c:v>-1.4574799999536481E-2</c:v>
                </c:pt>
                <c:pt idx="89">
                  <c:v>-1.3537200000428129E-2</c:v>
                </c:pt>
                <c:pt idx="90">
                  <c:v>-1.0904000002483372E-2</c:v>
                </c:pt>
                <c:pt idx="91">
                  <c:v>-6.6628000058699399E-3</c:v>
                </c:pt>
                <c:pt idx="92">
                  <c:v>-9.1456000081961975E-3</c:v>
                </c:pt>
                <c:pt idx="93">
                  <c:v>8.7196000022231601E-3</c:v>
                </c:pt>
                <c:pt idx="94">
                  <c:v>4.0267999938805588E-3</c:v>
                </c:pt>
                <c:pt idx="95">
                  <c:v>-4.6848000056343153E-3</c:v>
                </c:pt>
                <c:pt idx="96">
                  <c:v>-3.6848000017926097E-3</c:v>
                </c:pt>
                <c:pt idx="97">
                  <c:v>2.3679999867454171E-4</c:v>
                </c:pt>
                <c:pt idx="98">
                  <c:v>-3.7068000019644387E-3</c:v>
                </c:pt>
                <c:pt idx="99">
                  <c:v>7.1456000005127862E-3</c:v>
                </c:pt>
                <c:pt idx="100">
                  <c:v>-1.512800001364667E-3</c:v>
                </c:pt>
                <c:pt idx="101">
                  <c:v>-1.2205600003653672E-2</c:v>
                </c:pt>
                <c:pt idx="102">
                  <c:v>-1.4726000001246575E-2</c:v>
                </c:pt>
                <c:pt idx="103">
                  <c:v>1.2581200004206039E-2</c:v>
                </c:pt>
                <c:pt idx="104">
                  <c:v>-7.459600004949607E-3</c:v>
                </c:pt>
                <c:pt idx="105">
                  <c:v>9.0079999790759757E-4</c:v>
                </c:pt>
                <c:pt idx="106">
                  <c:v>-3.6792000028071925E-3</c:v>
                </c:pt>
                <c:pt idx="107">
                  <c:v>-6.6604000021470711E-3</c:v>
                </c:pt>
                <c:pt idx="108">
                  <c:v>-1.6603999974904582E-3</c:v>
                </c:pt>
                <c:pt idx="109">
                  <c:v>-4.2184000049019232E-3</c:v>
                </c:pt>
                <c:pt idx="110">
                  <c:v>4.6467999927699566E-3</c:v>
                </c:pt>
                <c:pt idx="111">
                  <c:v>-3.7388000055216253E-3</c:v>
                </c:pt>
                <c:pt idx="112">
                  <c:v>-2.7388000089558773E-3</c:v>
                </c:pt>
                <c:pt idx="113">
                  <c:v>-1.7388000051141717E-3</c:v>
                </c:pt>
                <c:pt idx="114">
                  <c:v>2.6119999529328197E-4</c:v>
                </c:pt>
                <c:pt idx="115">
                  <c:v>2.2611999957007356E-3</c:v>
                </c:pt>
                <c:pt idx="116">
                  <c:v>8.2611999969230965E-3</c:v>
                </c:pt>
                <c:pt idx="117">
                  <c:v>-4.4316000057733618E-3</c:v>
                </c:pt>
                <c:pt idx="118">
                  <c:v>5.2439999853959307E-4</c:v>
                </c:pt>
                <c:pt idx="119">
                  <c:v>4.6872000020812266E-3</c:v>
                </c:pt>
                <c:pt idx="120">
                  <c:v>3.9943999945535325E-3</c:v>
                </c:pt>
                <c:pt idx="121">
                  <c:v>-1.0698400001274422E-2</c:v>
                </c:pt>
                <c:pt idx="122">
                  <c:v>-9.6984000047086738E-3</c:v>
                </c:pt>
                <c:pt idx="123">
                  <c:v>-5.124800001794938E-3</c:v>
                </c:pt>
                <c:pt idx="124">
                  <c:v>-3.6451999985729344E-3</c:v>
                </c:pt>
                <c:pt idx="125">
                  <c:v>-1.4916000072844326E-3</c:v>
                </c:pt>
                <c:pt idx="126">
                  <c:v>7.2759999602567405E-4</c:v>
                </c:pt>
                <c:pt idx="127">
                  <c:v>2.6491999960853718E-3</c:v>
                </c:pt>
                <c:pt idx="128">
                  <c:v>3.8027999980840832E-3</c:v>
                </c:pt>
                <c:pt idx="129">
                  <c:v>4.8027999946498312E-3</c:v>
                </c:pt>
                <c:pt idx="130">
                  <c:v>6.9563999932142906E-3</c:v>
                </c:pt>
                <c:pt idx="131">
                  <c:v>-6.2756000043009408E-3</c:v>
                </c:pt>
                <c:pt idx="132">
                  <c:v>-1.2200000492157415E-4</c:v>
                </c:pt>
                <c:pt idx="133">
                  <c:v>-8.9120000047842041E-3</c:v>
                </c:pt>
                <c:pt idx="134">
                  <c:v>-3.9120000001275912E-3</c:v>
                </c:pt>
                <c:pt idx="135">
                  <c:v>-3.9120000001275912E-3</c:v>
                </c:pt>
                <c:pt idx="136">
                  <c:v>-1.931640000839252E-2</c:v>
                </c:pt>
                <c:pt idx="137">
                  <c:v>-1.1009200003172737E-2</c:v>
                </c:pt>
                <c:pt idx="138">
                  <c:v>-8.6549999978160486E-3</c:v>
                </c:pt>
                <c:pt idx="139">
                  <c:v>-1.4416800004255492E-2</c:v>
                </c:pt>
                <c:pt idx="140">
                  <c:v>-1.1022000006050803E-2</c:v>
                </c:pt>
                <c:pt idx="141">
                  <c:v>-7.1567999984836206E-3</c:v>
                </c:pt>
                <c:pt idx="142">
                  <c:v>4.9967999948421493E-3</c:v>
                </c:pt>
                <c:pt idx="143">
                  <c:v>-9.7148000058950856E-3</c:v>
                </c:pt>
                <c:pt idx="144">
                  <c:v>-6.4390000043204054E-3</c:v>
                </c:pt>
                <c:pt idx="145">
                  <c:v>-8.9500000030966476E-3</c:v>
                </c:pt>
                <c:pt idx="146">
                  <c:v>4.4324000045889989E-3</c:v>
                </c:pt>
                <c:pt idx="147">
                  <c:v>-5.9628000090015121E-3</c:v>
                </c:pt>
                <c:pt idx="148">
                  <c:v>9.5879999571479857E-4</c:v>
                </c:pt>
                <c:pt idx="149">
                  <c:v>6.7267999911564402E-3</c:v>
                </c:pt>
                <c:pt idx="150">
                  <c:v>-8.063200002652593E-3</c:v>
                </c:pt>
                <c:pt idx="151">
                  <c:v>-1.2006800003291573E-2</c:v>
                </c:pt>
                <c:pt idx="152">
                  <c:v>-7.988000004843343E-3</c:v>
                </c:pt>
                <c:pt idx="153">
                  <c:v>-1.322000000072876E-2</c:v>
                </c:pt>
                <c:pt idx="154">
                  <c:v>-4.7780000022612512E-3</c:v>
                </c:pt>
                <c:pt idx="155">
                  <c:v>-4.1636000023572706E-3</c:v>
                </c:pt>
                <c:pt idx="156">
                  <c:v>-1.4567999998689629E-2</c:v>
                </c:pt>
                <c:pt idx="157">
                  <c:v>-2.2417599997424986E-2</c:v>
                </c:pt>
                <c:pt idx="158">
                  <c:v>1.8958000000566244E-3</c:v>
                </c:pt>
                <c:pt idx="159">
                  <c:v>-7.1544000020367093E-3</c:v>
                </c:pt>
                <c:pt idx="160">
                  <c:v>7.6719999924534932E-4</c:v>
                </c:pt>
                <c:pt idx="161">
                  <c:v>-1.4051000005565584E-2</c:v>
                </c:pt>
                <c:pt idx="162">
                  <c:v>7.2640000144019723E-4</c:v>
                </c:pt>
                <c:pt idx="163">
                  <c:v>-1.1012000031769276E-3</c:v>
                </c:pt>
                <c:pt idx="164">
                  <c:v>8.898799991584383E-3</c:v>
                </c:pt>
                <c:pt idx="165">
                  <c:v>-1.2659200001507998E-2</c:v>
                </c:pt>
                <c:pt idx="166">
                  <c:v>1.9319999410072342E-4</c:v>
                </c:pt>
                <c:pt idx="167">
                  <c:v>-1.1499600004754029E-2</c:v>
                </c:pt>
                <c:pt idx="168">
                  <c:v>1.6539999996894039E-3</c:v>
                </c:pt>
                <c:pt idx="169">
                  <c:v>-6.0387999983504415E-3</c:v>
                </c:pt>
                <c:pt idx="170">
                  <c:v>1.9611999960034154E-3</c:v>
                </c:pt>
                <c:pt idx="171">
                  <c:v>-1.4432000025408342E-3</c:v>
                </c:pt>
                <c:pt idx="172">
                  <c:v>-1.0618800006341189E-2</c:v>
                </c:pt>
                <c:pt idx="173">
                  <c:v>-6.8540000065695494E-3</c:v>
                </c:pt>
                <c:pt idx="174">
                  <c:v>-7.3055999964708462E-3</c:v>
                </c:pt>
                <c:pt idx="175">
                  <c:v>6.6943999991053715E-3</c:v>
                </c:pt>
                <c:pt idx="176">
                  <c:v>3.0880000122124329E-4</c:v>
                </c:pt>
                <c:pt idx="177">
                  <c:v>-4.3716000000131316E-3</c:v>
                </c:pt>
                <c:pt idx="178">
                  <c:v>-5.2180000056978315E-3</c:v>
                </c:pt>
                <c:pt idx="179">
                  <c:v>-1.904560000548372E-2</c:v>
                </c:pt>
                <c:pt idx="180">
                  <c:v>-4.5600005250889808E-5</c:v>
                </c:pt>
                <c:pt idx="181">
                  <c:v>-3.3436000012443401E-3</c:v>
                </c:pt>
                <c:pt idx="182">
                  <c:v>-9.0364000061526895E-3</c:v>
                </c:pt>
                <c:pt idx="183">
                  <c:v>-1.3368800005991943E-2</c:v>
                </c:pt>
                <c:pt idx="184">
                  <c:v>-1.04568000024301E-2</c:v>
                </c:pt>
                <c:pt idx="185">
                  <c:v>-1.6303200005495455E-2</c:v>
                </c:pt>
                <c:pt idx="186">
                  <c:v>-6.303200003458187E-3</c:v>
                </c:pt>
                <c:pt idx="187">
                  <c:v>-2.4820000035106204E-3</c:v>
                </c:pt>
                <c:pt idx="188">
                  <c:v>-9.1092000002390705E-3</c:v>
                </c:pt>
                <c:pt idx="189">
                  <c:v>-1.0801999997056555E-2</c:v>
                </c:pt>
                <c:pt idx="190">
                  <c:v>-1.628799999889452E-2</c:v>
                </c:pt>
                <c:pt idx="191">
                  <c:v>-6.6736000007949769E-3</c:v>
                </c:pt>
                <c:pt idx="192">
                  <c:v>-1.6309999999066349E-2</c:v>
                </c:pt>
                <c:pt idx="193">
                  <c:v>-8.3008000001427718E-3</c:v>
                </c:pt>
                <c:pt idx="194">
                  <c:v>-1.586200000019744E-2</c:v>
                </c:pt>
                <c:pt idx="195">
                  <c:v>-1.6554800007725134E-2</c:v>
                </c:pt>
                <c:pt idx="196">
                  <c:v>-1.3247599999886006E-2</c:v>
                </c:pt>
                <c:pt idx="197">
                  <c:v>-1.4040800007933285E-2</c:v>
                </c:pt>
                <c:pt idx="198">
                  <c:v>-8.9280000029248185E-3</c:v>
                </c:pt>
                <c:pt idx="199">
                  <c:v>-1.095319999876665E-2</c:v>
                </c:pt>
                <c:pt idx="200">
                  <c:v>-9.9532000022009015E-3</c:v>
                </c:pt>
                <c:pt idx="201">
                  <c:v>-9.9000000045634806E-3</c:v>
                </c:pt>
                <c:pt idx="202">
                  <c:v>4.2535999964457005E-3</c:v>
                </c:pt>
                <c:pt idx="203">
                  <c:v>-2.0144800000707619E-2</c:v>
                </c:pt>
                <c:pt idx="206">
                  <c:v>-2.0622800002456643E-2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EF-4CA9-8C11-171399C74DCC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Active!$J$21:$J$984</c:f>
              <c:numCache>
                <c:formatCode>General</c:formatCode>
                <c:ptCount val="964"/>
                <c:pt idx="204">
                  <c:v>-1.4034600004379172E-2</c:v>
                </c:pt>
                <c:pt idx="207">
                  <c:v>-1.7781200003810227E-2</c:v>
                </c:pt>
                <c:pt idx="210">
                  <c:v>-1.9697600000654347E-2</c:v>
                </c:pt>
                <c:pt idx="211">
                  <c:v>-1.910199999838369E-2</c:v>
                </c:pt>
                <c:pt idx="212">
                  <c:v>-2.0250000001396984E-2</c:v>
                </c:pt>
                <c:pt idx="213">
                  <c:v>-2.0396400002937298E-2</c:v>
                </c:pt>
                <c:pt idx="214">
                  <c:v>-1.952280000114115E-2</c:v>
                </c:pt>
                <c:pt idx="220">
                  <c:v>-2.1294400001352187E-2</c:v>
                </c:pt>
                <c:pt idx="221">
                  <c:v>-2.1852400001080241E-2</c:v>
                </c:pt>
                <c:pt idx="226">
                  <c:v>-2.3159200005466118E-2</c:v>
                </c:pt>
                <c:pt idx="228">
                  <c:v>-2.2749600000679493E-2</c:v>
                </c:pt>
                <c:pt idx="229">
                  <c:v>-2.3214200002257712E-2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EF-4CA9-8C11-171399C74DCC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Active!$K$21:$K$984</c:f>
              <c:numCache>
                <c:formatCode>General</c:formatCode>
                <c:ptCount val="964"/>
                <c:pt idx="205">
                  <c:v>-2.2353200001816731E-2</c:v>
                </c:pt>
                <c:pt idx="208">
                  <c:v>-1.843860000371933E-2</c:v>
                </c:pt>
                <c:pt idx="209">
                  <c:v>-1.9888200004061218E-2</c:v>
                </c:pt>
                <c:pt idx="215">
                  <c:v>-2.1418399999674875E-2</c:v>
                </c:pt>
                <c:pt idx="216">
                  <c:v>-2.1446000006108079E-2</c:v>
                </c:pt>
                <c:pt idx="217">
                  <c:v>-2.2009599997545592E-2</c:v>
                </c:pt>
                <c:pt idx="219">
                  <c:v>-2.2842000005766749E-2</c:v>
                </c:pt>
                <c:pt idx="222">
                  <c:v>-2.2947600002225954E-2</c:v>
                </c:pt>
                <c:pt idx="223">
                  <c:v>-2.3079600003256928E-2</c:v>
                </c:pt>
                <c:pt idx="224">
                  <c:v>-2.2972400001890492E-2</c:v>
                </c:pt>
                <c:pt idx="225">
                  <c:v>-2.3734000002150424E-2</c:v>
                </c:pt>
                <c:pt idx="227">
                  <c:v>-2.3339200000918936E-2</c:v>
                </c:pt>
                <c:pt idx="230">
                  <c:v>-2.4293200003739912E-2</c:v>
                </c:pt>
                <c:pt idx="231">
                  <c:v>-2.3986000000149943E-2</c:v>
                </c:pt>
                <c:pt idx="232">
                  <c:v>-2.4799200000416022E-2</c:v>
                </c:pt>
                <c:pt idx="233">
                  <c:v>-2.4799200000416022E-2</c:v>
                </c:pt>
                <c:pt idx="234">
                  <c:v>-2.5338400002510753E-2</c:v>
                </c:pt>
                <c:pt idx="235">
                  <c:v>-2.6706999997259118E-2</c:v>
                </c:pt>
                <c:pt idx="236">
                  <c:v>-2.696039999864297E-2</c:v>
                </c:pt>
                <c:pt idx="237">
                  <c:v>-2.8224400004546624E-2</c:v>
                </c:pt>
                <c:pt idx="238">
                  <c:v>-2.9680200001166668E-2</c:v>
                </c:pt>
                <c:pt idx="239">
                  <c:v>-2.8288399997109082E-2</c:v>
                </c:pt>
                <c:pt idx="240">
                  <c:v>-2.8288399997109082E-2</c:v>
                </c:pt>
                <c:pt idx="241">
                  <c:v>-2.8534800003399141E-2</c:v>
                </c:pt>
                <c:pt idx="242">
                  <c:v>-2.8534800003399141E-2</c:v>
                </c:pt>
                <c:pt idx="243">
                  <c:v>-2.8555200005939696E-2</c:v>
                </c:pt>
                <c:pt idx="244">
                  <c:v>-3.001540000695968E-2</c:v>
                </c:pt>
                <c:pt idx="245">
                  <c:v>-2.8414799999154638E-2</c:v>
                </c:pt>
                <c:pt idx="246">
                  <c:v>-3.0217600004107226E-2</c:v>
                </c:pt>
                <c:pt idx="247">
                  <c:v>-3.1320400004915427E-2</c:v>
                </c:pt>
                <c:pt idx="248">
                  <c:v>-3.1899199995677918E-2</c:v>
                </c:pt>
                <c:pt idx="250">
                  <c:v>-3.2465600001160055E-2</c:v>
                </c:pt>
                <c:pt idx="251">
                  <c:v>-3.3215199997357558E-2</c:v>
                </c:pt>
                <c:pt idx="252">
                  <c:v>-3.3661599998595193E-2</c:v>
                </c:pt>
                <c:pt idx="253">
                  <c:v>-3.3186399996338878E-2</c:v>
                </c:pt>
                <c:pt idx="254">
                  <c:v>-3.319799999735551E-2</c:v>
                </c:pt>
                <c:pt idx="255">
                  <c:v>-3.2004000000597443E-2</c:v>
                </c:pt>
                <c:pt idx="256">
                  <c:v>-3.3582400006707758E-2</c:v>
                </c:pt>
                <c:pt idx="257">
                  <c:v>-3.4492800004954915E-2</c:v>
                </c:pt>
                <c:pt idx="258">
                  <c:v>-3.58808000019053E-2</c:v>
                </c:pt>
                <c:pt idx="259">
                  <c:v>-3.4410000007483177E-2</c:v>
                </c:pt>
                <c:pt idx="260">
                  <c:v>-3.5191600007237867E-2</c:v>
                </c:pt>
                <c:pt idx="261">
                  <c:v>-3.478440000617411E-2</c:v>
                </c:pt>
                <c:pt idx="262">
                  <c:v>-3.320720000192523E-2</c:v>
                </c:pt>
                <c:pt idx="263">
                  <c:v>-3.5616000001027714E-2</c:v>
                </c:pt>
                <c:pt idx="264">
                  <c:v>-3.59147999988636E-2</c:v>
                </c:pt>
                <c:pt idx="265">
                  <c:v>-4.0485999998054467E-2</c:v>
                </c:pt>
                <c:pt idx="266">
                  <c:v>-3.6228400000254624E-2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EF-4CA9-8C11-171399C74DCC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Active!$L$21:$L$984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EF-4CA9-8C11-171399C74DCC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Active!$M$21:$M$984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EF-4CA9-8C11-171399C74DCC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plus>
            <c:minus>
              <c:numRef>
                <c:f>Active!$D$21:$D$93</c:f>
                <c:numCache>
                  <c:formatCode>General</c:formatCode>
                  <c:ptCount val="7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3">
                    <c:v>0</c:v>
                  </c:pt>
                  <c:pt idx="45">
                    <c:v>0</c:v>
                  </c:pt>
                  <c:pt idx="46">
                    <c:v>0</c:v>
                  </c:pt>
                  <c:pt idx="49">
                    <c:v>0</c:v>
                  </c:pt>
                  <c:pt idx="58">
                    <c:v>0</c:v>
                  </c:pt>
                  <c:pt idx="70">
                    <c:v>0</c:v>
                  </c:pt>
                  <c:pt idx="7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Active!$N$21:$N$984</c:f>
              <c:numCache>
                <c:formatCode>General</c:formatCode>
                <c:ptCount val="96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EF-4CA9-8C11-171399C74DCC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Active!$F$21:$F$984</c:f>
              <c:numCache>
                <c:formatCode>General</c:formatCode>
                <c:ptCount val="964"/>
                <c:pt idx="0">
                  <c:v>-12010</c:v>
                </c:pt>
                <c:pt idx="1">
                  <c:v>-11445</c:v>
                </c:pt>
                <c:pt idx="2">
                  <c:v>-11388</c:v>
                </c:pt>
                <c:pt idx="3">
                  <c:v>-11387</c:v>
                </c:pt>
                <c:pt idx="4">
                  <c:v>-8876</c:v>
                </c:pt>
                <c:pt idx="5">
                  <c:v>-8831</c:v>
                </c:pt>
                <c:pt idx="6">
                  <c:v>-8310</c:v>
                </c:pt>
                <c:pt idx="7">
                  <c:v>-8286</c:v>
                </c:pt>
                <c:pt idx="8">
                  <c:v>-8257</c:v>
                </c:pt>
                <c:pt idx="9">
                  <c:v>-7558</c:v>
                </c:pt>
                <c:pt idx="10">
                  <c:v>-7334</c:v>
                </c:pt>
                <c:pt idx="11">
                  <c:v>-7333</c:v>
                </c:pt>
                <c:pt idx="12">
                  <c:v>-7077</c:v>
                </c:pt>
                <c:pt idx="13">
                  <c:v>-6829</c:v>
                </c:pt>
                <c:pt idx="14">
                  <c:v>-6821</c:v>
                </c:pt>
                <c:pt idx="15">
                  <c:v>-6818.5</c:v>
                </c:pt>
                <c:pt idx="16">
                  <c:v>-6817</c:v>
                </c:pt>
                <c:pt idx="17">
                  <c:v>-6814.5</c:v>
                </c:pt>
                <c:pt idx="18">
                  <c:v>-6813</c:v>
                </c:pt>
                <c:pt idx="19">
                  <c:v>-6812.5</c:v>
                </c:pt>
                <c:pt idx="20">
                  <c:v>-6483</c:v>
                </c:pt>
                <c:pt idx="21">
                  <c:v>-5929</c:v>
                </c:pt>
                <c:pt idx="22">
                  <c:v>-5775</c:v>
                </c:pt>
                <c:pt idx="23">
                  <c:v>-5722</c:v>
                </c:pt>
                <c:pt idx="24">
                  <c:v>-4444</c:v>
                </c:pt>
                <c:pt idx="25">
                  <c:v>-4442.5</c:v>
                </c:pt>
                <c:pt idx="26">
                  <c:v>-4440</c:v>
                </c:pt>
                <c:pt idx="27">
                  <c:v>-4163</c:v>
                </c:pt>
                <c:pt idx="28">
                  <c:v>-4159</c:v>
                </c:pt>
                <c:pt idx="29">
                  <c:v>-4136.5</c:v>
                </c:pt>
                <c:pt idx="30">
                  <c:v>-3871.5</c:v>
                </c:pt>
                <c:pt idx="31">
                  <c:v>-3870</c:v>
                </c:pt>
                <c:pt idx="32">
                  <c:v>-2714</c:v>
                </c:pt>
                <c:pt idx="33">
                  <c:v>-2674</c:v>
                </c:pt>
                <c:pt idx="34">
                  <c:v>-2592</c:v>
                </c:pt>
                <c:pt idx="35">
                  <c:v>-2592</c:v>
                </c:pt>
                <c:pt idx="36">
                  <c:v>-2552</c:v>
                </c:pt>
                <c:pt idx="37">
                  <c:v>-2454</c:v>
                </c:pt>
                <c:pt idx="38">
                  <c:v>-2454</c:v>
                </c:pt>
                <c:pt idx="39">
                  <c:v>-2431.5</c:v>
                </c:pt>
                <c:pt idx="40">
                  <c:v>-2308</c:v>
                </c:pt>
                <c:pt idx="41">
                  <c:v>-2096</c:v>
                </c:pt>
                <c:pt idx="42">
                  <c:v>-1851</c:v>
                </c:pt>
                <c:pt idx="43">
                  <c:v>-1807</c:v>
                </c:pt>
                <c:pt idx="44">
                  <c:v>-1396</c:v>
                </c:pt>
                <c:pt idx="45">
                  <c:v>-1171</c:v>
                </c:pt>
                <c:pt idx="46">
                  <c:v>-1102</c:v>
                </c:pt>
                <c:pt idx="47">
                  <c:v>-955</c:v>
                </c:pt>
                <c:pt idx="48">
                  <c:v>-955</c:v>
                </c:pt>
                <c:pt idx="49">
                  <c:v>-890</c:v>
                </c:pt>
                <c:pt idx="50">
                  <c:v>-866</c:v>
                </c:pt>
                <c:pt idx="51">
                  <c:v>-862</c:v>
                </c:pt>
                <c:pt idx="52">
                  <c:v>-862</c:v>
                </c:pt>
                <c:pt idx="53">
                  <c:v>-666</c:v>
                </c:pt>
                <c:pt idx="54">
                  <c:v>-654</c:v>
                </c:pt>
                <c:pt idx="55">
                  <c:v>-634</c:v>
                </c:pt>
                <c:pt idx="56">
                  <c:v>-621</c:v>
                </c:pt>
                <c:pt idx="57">
                  <c:v>-565</c:v>
                </c:pt>
                <c:pt idx="58">
                  <c:v>-562</c:v>
                </c:pt>
                <c:pt idx="59">
                  <c:v>-562</c:v>
                </c:pt>
                <c:pt idx="60">
                  <c:v>-365</c:v>
                </c:pt>
                <c:pt idx="61">
                  <c:v>-365</c:v>
                </c:pt>
                <c:pt idx="62">
                  <c:v>-345</c:v>
                </c:pt>
                <c:pt idx="63">
                  <c:v>-337</c:v>
                </c:pt>
                <c:pt idx="64">
                  <c:v>-273</c:v>
                </c:pt>
                <c:pt idx="65">
                  <c:v>-224</c:v>
                </c:pt>
                <c:pt idx="66">
                  <c:v>-130</c:v>
                </c:pt>
                <c:pt idx="67">
                  <c:v>-129</c:v>
                </c:pt>
                <c:pt idx="68">
                  <c:v>-15</c:v>
                </c:pt>
                <c:pt idx="69">
                  <c:v>0</c:v>
                </c:pt>
                <c:pt idx="70">
                  <c:v>0</c:v>
                </c:pt>
                <c:pt idx="71">
                  <c:v>4</c:v>
                </c:pt>
                <c:pt idx="72">
                  <c:v>9</c:v>
                </c:pt>
                <c:pt idx="73">
                  <c:v>12</c:v>
                </c:pt>
                <c:pt idx="74">
                  <c:v>13</c:v>
                </c:pt>
                <c:pt idx="75">
                  <c:v>200</c:v>
                </c:pt>
                <c:pt idx="76">
                  <c:v>209</c:v>
                </c:pt>
                <c:pt idx="77">
                  <c:v>213</c:v>
                </c:pt>
                <c:pt idx="78">
                  <c:v>217</c:v>
                </c:pt>
                <c:pt idx="79">
                  <c:v>224</c:v>
                </c:pt>
                <c:pt idx="80">
                  <c:v>351</c:v>
                </c:pt>
                <c:pt idx="81">
                  <c:v>509</c:v>
                </c:pt>
                <c:pt idx="82">
                  <c:v>517</c:v>
                </c:pt>
                <c:pt idx="83">
                  <c:v>563.5</c:v>
                </c:pt>
                <c:pt idx="84">
                  <c:v>771</c:v>
                </c:pt>
                <c:pt idx="85">
                  <c:v>806</c:v>
                </c:pt>
                <c:pt idx="86">
                  <c:v>818</c:v>
                </c:pt>
                <c:pt idx="87">
                  <c:v>823</c:v>
                </c:pt>
                <c:pt idx="88">
                  <c:v>903</c:v>
                </c:pt>
                <c:pt idx="89">
                  <c:v>917</c:v>
                </c:pt>
                <c:pt idx="90">
                  <c:v>940</c:v>
                </c:pt>
                <c:pt idx="91">
                  <c:v>1083</c:v>
                </c:pt>
                <c:pt idx="92">
                  <c:v>1116</c:v>
                </c:pt>
                <c:pt idx="93">
                  <c:v>1119</c:v>
                </c:pt>
                <c:pt idx="94">
                  <c:v>1127</c:v>
                </c:pt>
                <c:pt idx="95">
                  <c:v>1128</c:v>
                </c:pt>
                <c:pt idx="96">
                  <c:v>1128</c:v>
                </c:pt>
                <c:pt idx="97">
                  <c:v>1152</c:v>
                </c:pt>
                <c:pt idx="98">
                  <c:v>1173</c:v>
                </c:pt>
                <c:pt idx="99">
                  <c:v>1384</c:v>
                </c:pt>
                <c:pt idx="100">
                  <c:v>1458</c:v>
                </c:pt>
                <c:pt idx="101">
                  <c:v>1466</c:v>
                </c:pt>
                <c:pt idx="102">
                  <c:v>1485</c:v>
                </c:pt>
                <c:pt idx="103">
                  <c:v>1493</c:v>
                </c:pt>
                <c:pt idx="104">
                  <c:v>1531</c:v>
                </c:pt>
                <c:pt idx="105">
                  <c:v>1612</c:v>
                </c:pt>
                <c:pt idx="106">
                  <c:v>1662</c:v>
                </c:pt>
                <c:pt idx="107">
                  <c:v>1669</c:v>
                </c:pt>
                <c:pt idx="108">
                  <c:v>1669</c:v>
                </c:pt>
                <c:pt idx="109">
                  <c:v>1674</c:v>
                </c:pt>
                <c:pt idx="110">
                  <c:v>1677</c:v>
                </c:pt>
                <c:pt idx="111">
                  <c:v>1693</c:v>
                </c:pt>
                <c:pt idx="112">
                  <c:v>1693</c:v>
                </c:pt>
                <c:pt idx="113">
                  <c:v>1693</c:v>
                </c:pt>
                <c:pt idx="114">
                  <c:v>1693</c:v>
                </c:pt>
                <c:pt idx="115">
                  <c:v>1693</c:v>
                </c:pt>
                <c:pt idx="116">
                  <c:v>1693</c:v>
                </c:pt>
                <c:pt idx="117">
                  <c:v>1701</c:v>
                </c:pt>
                <c:pt idx="118">
                  <c:v>1791</c:v>
                </c:pt>
                <c:pt idx="119">
                  <c:v>1958</c:v>
                </c:pt>
                <c:pt idx="120">
                  <c:v>1966</c:v>
                </c:pt>
                <c:pt idx="121">
                  <c:v>1974</c:v>
                </c:pt>
                <c:pt idx="122">
                  <c:v>1974</c:v>
                </c:pt>
                <c:pt idx="123">
                  <c:v>2028</c:v>
                </c:pt>
                <c:pt idx="124">
                  <c:v>2047</c:v>
                </c:pt>
                <c:pt idx="125">
                  <c:v>2051</c:v>
                </c:pt>
                <c:pt idx="126">
                  <c:v>2239</c:v>
                </c:pt>
                <c:pt idx="127">
                  <c:v>2263</c:v>
                </c:pt>
                <c:pt idx="128">
                  <c:v>2267</c:v>
                </c:pt>
                <c:pt idx="129">
                  <c:v>2267</c:v>
                </c:pt>
                <c:pt idx="130">
                  <c:v>2271</c:v>
                </c:pt>
                <c:pt idx="131">
                  <c:v>2291</c:v>
                </c:pt>
                <c:pt idx="132">
                  <c:v>2295</c:v>
                </c:pt>
                <c:pt idx="133">
                  <c:v>2320</c:v>
                </c:pt>
                <c:pt idx="134">
                  <c:v>2320</c:v>
                </c:pt>
                <c:pt idx="135">
                  <c:v>2320</c:v>
                </c:pt>
                <c:pt idx="136">
                  <c:v>2329</c:v>
                </c:pt>
                <c:pt idx="137">
                  <c:v>2337</c:v>
                </c:pt>
                <c:pt idx="138">
                  <c:v>2362.5</c:v>
                </c:pt>
                <c:pt idx="139">
                  <c:v>2398</c:v>
                </c:pt>
                <c:pt idx="140">
                  <c:v>2545</c:v>
                </c:pt>
                <c:pt idx="141">
                  <c:v>2548</c:v>
                </c:pt>
                <c:pt idx="142">
                  <c:v>2552</c:v>
                </c:pt>
                <c:pt idx="143">
                  <c:v>2553</c:v>
                </c:pt>
                <c:pt idx="144">
                  <c:v>2602.5</c:v>
                </c:pt>
                <c:pt idx="145">
                  <c:v>2625</c:v>
                </c:pt>
                <c:pt idx="146">
                  <c:v>2661</c:v>
                </c:pt>
                <c:pt idx="147">
                  <c:v>2833</c:v>
                </c:pt>
                <c:pt idx="148">
                  <c:v>2857</c:v>
                </c:pt>
                <c:pt idx="149">
                  <c:v>2877</c:v>
                </c:pt>
                <c:pt idx="150">
                  <c:v>2902</c:v>
                </c:pt>
                <c:pt idx="151">
                  <c:v>2923</c:v>
                </c:pt>
                <c:pt idx="152">
                  <c:v>2930</c:v>
                </c:pt>
                <c:pt idx="153">
                  <c:v>2950</c:v>
                </c:pt>
                <c:pt idx="154">
                  <c:v>2955</c:v>
                </c:pt>
                <c:pt idx="155">
                  <c:v>2971</c:v>
                </c:pt>
                <c:pt idx="156">
                  <c:v>2980</c:v>
                </c:pt>
                <c:pt idx="157">
                  <c:v>3036</c:v>
                </c:pt>
                <c:pt idx="158">
                  <c:v>3099.5</c:v>
                </c:pt>
                <c:pt idx="159">
                  <c:v>3134</c:v>
                </c:pt>
                <c:pt idx="160">
                  <c:v>3158</c:v>
                </c:pt>
                <c:pt idx="161">
                  <c:v>3172.5</c:v>
                </c:pt>
                <c:pt idx="162">
                  <c:v>3196</c:v>
                </c:pt>
                <c:pt idx="163">
                  <c:v>3207</c:v>
                </c:pt>
                <c:pt idx="164">
                  <c:v>3207</c:v>
                </c:pt>
                <c:pt idx="165">
                  <c:v>3212</c:v>
                </c:pt>
                <c:pt idx="166">
                  <c:v>3423</c:v>
                </c:pt>
                <c:pt idx="167">
                  <c:v>3431</c:v>
                </c:pt>
                <c:pt idx="168">
                  <c:v>3435</c:v>
                </c:pt>
                <c:pt idx="169">
                  <c:v>3443</c:v>
                </c:pt>
                <c:pt idx="170">
                  <c:v>3443</c:v>
                </c:pt>
                <c:pt idx="171">
                  <c:v>3452</c:v>
                </c:pt>
                <c:pt idx="172">
                  <c:v>3493</c:v>
                </c:pt>
                <c:pt idx="173">
                  <c:v>3565</c:v>
                </c:pt>
                <c:pt idx="174">
                  <c:v>3716</c:v>
                </c:pt>
                <c:pt idx="175">
                  <c:v>3716</c:v>
                </c:pt>
                <c:pt idx="176">
                  <c:v>3732</c:v>
                </c:pt>
                <c:pt idx="177">
                  <c:v>3851</c:v>
                </c:pt>
                <c:pt idx="178">
                  <c:v>3855</c:v>
                </c:pt>
                <c:pt idx="179">
                  <c:v>3866</c:v>
                </c:pt>
                <c:pt idx="180">
                  <c:v>3866</c:v>
                </c:pt>
                <c:pt idx="181">
                  <c:v>4021</c:v>
                </c:pt>
                <c:pt idx="182">
                  <c:v>4029</c:v>
                </c:pt>
                <c:pt idx="183">
                  <c:v>4118</c:v>
                </c:pt>
                <c:pt idx="184">
                  <c:v>4298</c:v>
                </c:pt>
                <c:pt idx="185">
                  <c:v>4302</c:v>
                </c:pt>
                <c:pt idx="186">
                  <c:v>4302</c:v>
                </c:pt>
                <c:pt idx="187">
                  <c:v>4395</c:v>
                </c:pt>
                <c:pt idx="188">
                  <c:v>4587</c:v>
                </c:pt>
                <c:pt idx="189">
                  <c:v>4595</c:v>
                </c:pt>
                <c:pt idx="190">
                  <c:v>4680</c:v>
                </c:pt>
                <c:pt idx="191">
                  <c:v>4696</c:v>
                </c:pt>
                <c:pt idx="192">
                  <c:v>4725</c:v>
                </c:pt>
                <c:pt idx="193">
                  <c:v>4888</c:v>
                </c:pt>
                <c:pt idx="194">
                  <c:v>4945</c:v>
                </c:pt>
                <c:pt idx="195">
                  <c:v>4953</c:v>
                </c:pt>
                <c:pt idx="196">
                  <c:v>4961</c:v>
                </c:pt>
                <c:pt idx="197">
                  <c:v>5038</c:v>
                </c:pt>
                <c:pt idx="198">
                  <c:v>5080</c:v>
                </c:pt>
                <c:pt idx="199">
                  <c:v>5177</c:v>
                </c:pt>
                <c:pt idx="200">
                  <c:v>5177</c:v>
                </c:pt>
                <c:pt idx="201">
                  <c:v>5250</c:v>
                </c:pt>
                <c:pt idx="202">
                  <c:v>5254</c:v>
                </c:pt>
                <c:pt idx="203">
                  <c:v>5478</c:v>
                </c:pt>
                <c:pt idx="204">
                  <c:v>5593.5</c:v>
                </c:pt>
                <c:pt idx="205">
                  <c:v>6427</c:v>
                </c:pt>
                <c:pt idx="206">
                  <c:v>6683</c:v>
                </c:pt>
                <c:pt idx="207">
                  <c:v>7257</c:v>
                </c:pt>
                <c:pt idx="208">
                  <c:v>7283.5</c:v>
                </c:pt>
                <c:pt idx="209">
                  <c:v>7339.5</c:v>
                </c:pt>
                <c:pt idx="210">
                  <c:v>7586</c:v>
                </c:pt>
                <c:pt idx="211">
                  <c:v>7595</c:v>
                </c:pt>
                <c:pt idx="212">
                  <c:v>7875</c:v>
                </c:pt>
                <c:pt idx="213">
                  <c:v>7879</c:v>
                </c:pt>
                <c:pt idx="214">
                  <c:v>7933</c:v>
                </c:pt>
                <c:pt idx="215">
                  <c:v>8174</c:v>
                </c:pt>
                <c:pt idx="216">
                  <c:v>8185</c:v>
                </c:pt>
                <c:pt idx="217">
                  <c:v>8406</c:v>
                </c:pt>
                <c:pt idx="218">
                  <c:v>8491</c:v>
                </c:pt>
                <c:pt idx="219">
                  <c:v>8495</c:v>
                </c:pt>
                <c:pt idx="220">
                  <c:v>8534</c:v>
                </c:pt>
                <c:pt idx="221">
                  <c:v>8539</c:v>
                </c:pt>
                <c:pt idx="222">
                  <c:v>8711</c:v>
                </c:pt>
                <c:pt idx="223">
                  <c:v>8731</c:v>
                </c:pt>
                <c:pt idx="224">
                  <c:v>8739</c:v>
                </c:pt>
                <c:pt idx="225">
                  <c:v>8865</c:v>
                </c:pt>
                <c:pt idx="226">
                  <c:v>8962</c:v>
                </c:pt>
                <c:pt idx="227">
                  <c:v>9012</c:v>
                </c:pt>
                <c:pt idx="228">
                  <c:v>9056</c:v>
                </c:pt>
                <c:pt idx="229">
                  <c:v>9074.5</c:v>
                </c:pt>
                <c:pt idx="230">
                  <c:v>9077</c:v>
                </c:pt>
                <c:pt idx="231">
                  <c:v>9085</c:v>
                </c:pt>
                <c:pt idx="232">
                  <c:v>9362</c:v>
                </c:pt>
                <c:pt idx="233">
                  <c:v>9362</c:v>
                </c:pt>
                <c:pt idx="234">
                  <c:v>9374</c:v>
                </c:pt>
                <c:pt idx="235">
                  <c:v>9582.5</c:v>
                </c:pt>
                <c:pt idx="236">
                  <c:v>9919</c:v>
                </c:pt>
                <c:pt idx="237">
                  <c:v>10209</c:v>
                </c:pt>
                <c:pt idx="238">
                  <c:v>10209.5</c:v>
                </c:pt>
                <c:pt idx="239">
                  <c:v>10249</c:v>
                </c:pt>
                <c:pt idx="240">
                  <c:v>10249</c:v>
                </c:pt>
                <c:pt idx="241">
                  <c:v>10253</c:v>
                </c:pt>
                <c:pt idx="242">
                  <c:v>10253</c:v>
                </c:pt>
                <c:pt idx="243">
                  <c:v>10522</c:v>
                </c:pt>
                <c:pt idx="244">
                  <c:v>10531.5</c:v>
                </c:pt>
                <c:pt idx="245">
                  <c:v>10553</c:v>
                </c:pt>
                <c:pt idx="246">
                  <c:v>10786</c:v>
                </c:pt>
                <c:pt idx="247">
                  <c:v>11019</c:v>
                </c:pt>
                <c:pt idx="248">
                  <c:v>11112</c:v>
                </c:pt>
                <c:pt idx="249">
                  <c:v>11131</c:v>
                </c:pt>
                <c:pt idx="250">
                  <c:v>11316</c:v>
                </c:pt>
                <c:pt idx="251">
                  <c:v>11372</c:v>
                </c:pt>
                <c:pt idx="252">
                  <c:v>11376</c:v>
                </c:pt>
                <c:pt idx="253">
                  <c:v>11404</c:v>
                </c:pt>
                <c:pt idx="254">
                  <c:v>11405</c:v>
                </c:pt>
                <c:pt idx="255">
                  <c:v>11440</c:v>
                </c:pt>
                <c:pt idx="256">
                  <c:v>11714</c:v>
                </c:pt>
                <c:pt idx="257">
                  <c:v>11758</c:v>
                </c:pt>
                <c:pt idx="258">
                  <c:v>11938</c:v>
                </c:pt>
                <c:pt idx="259">
                  <c:v>11975</c:v>
                </c:pt>
                <c:pt idx="260">
                  <c:v>12051</c:v>
                </c:pt>
                <c:pt idx="261">
                  <c:v>12059</c:v>
                </c:pt>
                <c:pt idx="262">
                  <c:v>12242</c:v>
                </c:pt>
                <c:pt idx="263">
                  <c:v>12260</c:v>
                </c:pt>
                <c:pt idx="264">
                  <c:v>12303</c:v>
                </c:pt>
                <c:pt idx="265">
                  <c:v>12585</c:v>
                </c:pt>
                <c:pt idx="266">
                  <c:v>12649</c:v>
                </c:pt>
              </c:numCache>
            </c:numRef>
          </c:xVal>
          <c:yVal>
            <c:numRef>
              <c:f>Active!$O$21:$O$984</c:f>
              <c:numCache>
                <c:formatCode>General</c:formatCode>
                <c:ptCount val="964"/>
                <c:pt idx="0">
                  <c:v>5.5394898292746034E-2</c:v>
                </c:pt>
                <c:pt idx="1">
                  <c:v>5.3267662780200439E-2</c:v>
                </c:pt>
                <c:pt idx="2">
                  <c:v>5.3053056719642749E-2</c:v>
                </c:pt>
                <c:pt idx="3">
                  <c:v>5.3049291701036463E-2</c:v>
                </c:pt>
                <c:pt idx="4">
                  <c:v>4.3595329980678971E-2</c:v>
                </c:pt>
                <c:pt idx="5">
                  <c:v>4.3425904143396574E-2</c:v>
                </c:pt>
                <c:pt idx="6">
                  <c:v>4.1464329449527104E-2</c:v>
                </c:pt>
                <c:pt idx="7">
                  <c:v>4.1373969002976491E-2</c:v>
                </c:pt>
                <c:pt idx="8">
                  <c:v>4.1264783463394503E-2</c:v>
                </c:pt>
                <c:pt idx="9">
                  <c:v>3.863303545760801E-2</c:v>
                </c:pt>
                <c:pt idx="10">
                  <c:v>3.7789671289802318E-2</c:v>
                </c:pt>
                <c:pt idx="11">
                  <c:v>3.7785906271196046E-2</c:v>
                </c:pt>
                <c:pt idx="12">
                  <c:v>3.6822061507989542E-2</c:v>
                </c:pt>
                <c:pt idx="13">
                  <c:v>3.5888336893633251E-2</c:v>
                </c:pt>
                <c:pt idx="14">
                  <c:v>3.5858216744783053E-2</c:v>
                </c:pt>
                <c:pt idx="15">
                  <c:v>3.5848804198267359E-2</c:v>
                </c:pt>
                <c:pt idx="16">
                  <c:v>3.5843156670357951E-2</c:v>
                </c:pt>
                <c:pt idx="17">
                  <c:v>3.5833744123842257E-2</c:v>
                </c:pt>
                <c:pt idx="18">
                  <c:v>3.5828096595932848E-2</c:v>
                </c:pt>
                <c:pt idx="19">
                  <c:v>3.5826214086629712E-2</c:v>
                </c:pt>
                <c:pt idx="20">
                  <c:v>3.4585640455861967E-2</c:v>
                </c:pt>
                <c:pt idx="21">
                  <c:v>3.24998201479854E-2</c:v>
                </c:pt>
                <c:pt idx="22">
                  <c:v>3.1920007282618998E-2</c:v>
                </c:pt>
                <c:pt idx="23">
                  <c:v>3.1720461296486396E-2</c:v>
                </c:pt>
                <c:pt idx="24">
                  <c:v>2.6908767517666451E-2</c:v>
                </c:pt>
                <c:pt idx="25">
                  <c:v>2.690311998975704E-2</c:v>
                </c:pt>
                <c:pt idx="26">
                  <c:v>2.6893707443241349E-2</c:v>
                </c:pt>
                <c:pt idx="27">
                  <c:v>2.5850797289303069E-2</c:v>
                </c:pt>
                <c:pt idx="28">
                  <c:v>2.5835737214877967E-2</c:v>
                </c:pt>
                <c:pt idx="29">
                  <c:v>2.5751024296236769E-2</c:v>
                </c:pt>
                <c:pt idx="30">
                  <c:v>2.4753294365573792E-2</c:v>
                </c:pt>
                <c:pt idx="31">
                  <c:v>2.474764683766438E-2</c:v>
                </c:pt>
                <c:pt idx="32">
                  <c:v>2.039528532881003E-2</c:v>
                </c:pt>
                <c:pt idx="33">
                  <c:v>2.0244684584559018E-2</c:v>
                </c:pt>
                <c:pt idx="34">
                  <c:v>1.9935953058844436E-2</c:v>
                </c:pt>
                <c:pt idx="35">
                  <c:v>1.9935953058844436E-2</c:v>
                </c:pt>
                <c:pt idx="36">
                  <c:v>1.978535231459342E-2</c:v>
                </c:pt>
                <c:pt idx="37">
                  <c:v>1.9416380491178428E-2</c:v>
                </c:pt>
                <c:pt idx="38">
                  <c:v>1.9416380491178428E-2</c:v>
                </c:pt>
                <c:pt idx="39">
                  <c:v>1.9331667572537233E-2</c:v>
                </c:pt>
                <c:pt idx="40">
                  <c:v>1.8866687774662223E-2</c:v>
                </c:pt>
                <c:pt idx="41">
                  <c:v>1.8068503830131841E-2</c:v>
                </c:pt>
                <c:pt idx="42">
                  <c:v>1.7146074271594373E-2</c:v>
                </c:pt>
                <c:pt idx="43">
                  <c:v>1.6980413452918255E-2</c:v>
                </c:pt>
                <c:pt idx="44">
                  <c:v>1.543299080573907E-2</c:v>
                </c:pt>
                <c:pt idx="45">
                  <c:v>1.4585861619327109E-2</c:v>
                </c:pt>
                <c:pt idx="46">
                  <c:v>1.4326075335494105E-2</c:v>
                </c:pt>
                <c:pt idx="47">
                  <c:v>1.3772617600371625E-2</c:v>
                </c:pt>
                <c:pt idx="48">
                  <c:v>1.3772617600371625E-2</c:v>
                </c:pt>
                <c:pt idx="49">
                  <c:v>1.3527891390963723E-2</c:v>
                </c:pt>
                <c:pt idx="50">
                  <c:v>1.3437530944413115E-2</c:v>
                </c:pt>
                <c:pt idx="51">
                  <c:v>1.3422470869988013E-2</c:v>
                </c:pt>
                <c:pt idx="52">
                  <c:v>1.3422470869988013E-2</c:v>
                </c:pt>
                <c:pt idx="53">
                  <c:v>1.2684527223158038E-2</c:v>
                </c:pt>
                <c:pt idx="54">
                  <c:v>1.2639346999882731E-2</c:v>
                </c:pt>
                <c:pt idx="55">
                  <c:v>1.2564046627757225E-2</c:v>
                </c:pt>
                <c:pt idx="56">
                  <c:v>1.2515101385875645E-2</c:v>
                </c:pt>
                <c:pt idx="57">
                  <c:v>1.2304260343924223E-2</c:v>
                </c:pt>
                <c:pt idx="58">
                  <c:v>1.2292965288105397E-2</c:v>
                </c:pt>
                <c:pt idx="59">
                  <c:v>1.2292965288105397E-2</c:v>
                </c:pt>
                <c:pt idx="60">
                  <c:v>1.1551256622669145E-2</c:v>
                </c:pt>
                <c:pt idx="61">
                  <c:v>1.1551256622669145E-2</c:v>
                </c:pt>
                <c:pt idx="62">
                  <c:v>1.1475956250543637E-2</c:v>
                </c:pt>
                <c:pt idx="63">
                  <c:v>1.1445836101693434E-2</c:v>
                </c:pt>
                <c:pt idx="64">
                  <c:v>1.120487491089181E-2</c:v>
                </c:pt>
                <c:pt idx="65">
                  <c:v>1.1020388999184316E-2</c:v>
                </c:pt>
                <c:pt idx="66">
                  <c:v>1.066647725019443E-2</c:v>
                </c:pt>
                <c:pt idx="67">
                  <c:v>1.0662712231588154E-2</c:v>
                </c:pt>
                <c:pt idx="68">
                  <c:v>1.0233500110472759E-2</c:v>
                </c:pt>
                <c:pt idx="69">
                  <c:v>1.0177024831378629E-2</c:v>
                </c:pt>
                <c:pt idx="70">
                  <c:v>1.0177024831378629E-2</c:v>
                </c:pt>
                <c:pt idx="71">
                  <c:v>1.0161964756953527E-2</c:v>
                </c:pt>
                <c:pt idx="72">
                  <c:v>1.0143139663922151E-2</c:v>
                </c:pt>
                <c:pt idx="73">
                  <c:v>1.0131844608103324E-2</c:v>
                </c:pt>
                <c:pt idx="74">
                  <c:v>1.0128079589497048E-2</c:v>
                </c:pt>
                <c:pt idx="75">
                  <c:v>9.4240211101235521E-3</c:v>
                </c:pt>
                <c:pt idx="76">
                  <c:v>9.3901359426670737E-3</c:v>
                </c:pt>
                <c:pt idx="77">
                  <c:v>9.3750758682419714E-3</c:v>
                </c:pt>
                <c:pt idx="78">
                  <c:v>9.3600157938168692E-3</c:v>
                </c:pt>
                <c:pt idx="79">
                  <c:v>9.333660663572942E-3</c:v>
                </c:pt>
                <c:pt idx="80">
                  <c:v>8.8555033005759676E-3</c:v>
                </c:pt>
                <c:pt idx="81">
                  <c:v>8.2606303607844558E-3</c:v>
                </c:pt>
                <c:pt idx="82">
                  <c:v>8.230510211934253E-3</c:v>
                </c:pt>
                <c:pt idx="83">
                  <c:v>8.0554368467424479E-3</c:v>
                </c:pt>
                <c:pt idx="84">
                  <c:v>7.2741954859403051E-3</c:v>
                </c:pt>
                <c:pt idx="85">
                  <c:v>7.1424198347206664E-3</c:v>
                </c:pt>
                <c:pt idx="86">
                  <c:v>7.0972396114453613E-3</c:v>
                </c:pt>
                <c:pt idx="87">
                  <c:v>7.0784145184139852E-3</c:v>
                </c:pt>
                <c:pt idx="88">
                  <c:v>6.7772130299119538E-3</c:v>
                </c:pt>
                <c:pt idx="89">
                  <c:v>6.7245027694240985E-3</c:v>
                </c:pt>
                <c:pt idx="90">
                  <c:v>6.6379073414797648E-3</c:v>
                </c:pt>
                <c:pt idx="91">
                  <c:v>6.0995096807823839E-3</c:v>
                </c:pt>
                <c:pt idx="92">
                  <c:v>5.9752640667752963E-3</c:v>
                </c:pt>
                <c:pt idx="93">
                  <c:v>5.9639690109564705E-3</c:v>
                </c:pt>
                <c:pt idx="94">
                  <c:v>5.9338488621062668E-3</c:v>
                </c:pt>
                <c:pt idx="95">
                  <c:v>5.9300838434999913E-3</c:v>
                </c:pt>
                <c:pt idx="96">
                  <c:v>5.9300838434999913E-3</c:v>
                </c:pt>
                <c:pt idx="97">
                  <c:v>5.839723396949382E-3</c:v>
                </c:pt>
                <c:pt idx="98">
                  <c:v>5.7606580062175994E-3</c:v>
                </c:pt>
                <c:pt idx="99">
                  <c:v>4.9662390802934922E-3</c:v>
                </c:pt>
                <c:pt idx="100">
                  <c:v>4.6876277034291133E-3</c:v>
                </c:pt>
                <c:pt idx="101">
                  <c:v>4.6575075545789105E-3</c:v>
                </c:pt>
                <c:pt idx="102">
                  <c:v>4.5859722010596782E-3</c:v>
                </c:pt>
                <c:pt idx="103">
                  <c:v>4.5558520522094755E-3</c:v>
                </c:pt>
                <c:pt idx="104">
                  <c:v>4.41278134517101E-3</c:v>
                </c:pt>
                <c:pt idx="105">
                  <c:v>4.1078148380627039E-3</c:v>
                </c:pt>
                <c:pt idx="106">
                  <c:v>3.9195639077489342E-3</c:v>
                </c:pt>
                <c:pt idx="107">
                  <c:v>3.893208777505007E-3</c:v>
                </c:pt>
                <c:pt idx="108">
                  <c:v>3.893208777505007E-3</c:v>
                </c:pt>
                <c:pt idx="109">
                  <c:v>3.87438368447363E-3</c:v>
                </c:pt>
                <c:pt idx="110">
                  <c:v>3.8630886286548042E-3</c:v>
                </c:pt>
                <c:pt idx="111">
                  <c:v>3.8028483309543977E-3</c:v>
                </c:pt>
                <c:pt idx="112">
                  <c:v>3.8028483309543977E-3</c:v>
                </c:pt>
                <c:pt idx="113">
                  <c:v>3.8028483309543977E-3</c:v>
                </c:pt>
                <c:pt idx="114">
                  <c:v>3.8028483309543977E-3</c:v>
                </c:pt>
                <c:pt idx="115">
                  <c:v>3.8028483309543977E-3</c:v>
                </c:pt>
                <c:pt idx="116">
                  <c:v>3.8028483309543977E-3</c:v>
                </c:pt>
                <c:pt idx="117">
                  <c:v>3.7727281821041941E-3</c:v>
                </c:pt>
                <c:pt idx="118">
                  <c:v>3.4338765075394096E-3</c:v>
                </c:pt>
                <c:pt idx="119">
                  <c:v>2.8051184002914195E-3</c:v>
                </c:pt>
                <c:pt idx="120">
                  <c:v>2.7749982514412167E-3</c:v>
                </c:pt>
                <c:pt idx="121">
                  <c:v>2.7448781025910139E-3</c:v>
                </c:pt>
                <c:pt idx="122">
                  <c:v>2.7448781025910139E-3</c:v>
                </c:pt>
                <c:pt idx="123">
                  <c:v>2.5415670978521428E-3</c:v>
                </c:pt>
                <c:pt idx="124">
                  <c:v>2.4700317443329105E-3</c:v>
                </c:pt>
                <c:pt idx="125">
                  <c:v>2.4549716699078091E-3</c:v>
                </c:pt>
                <c:pt idx="126">
                  <c:v>1.7471481719280365E-3</c:v>
                </c:pt>
                <c:pt idx="127">
                  <c:v>1.6567877253774264E-3</c:v>
                </c:pt>
                <c:pt idx="128">
                  <c:v>1.6417276509523258E-3</c:v>
                </c:pt>
                <c:pt idx="129">
                  <c:v>1.6417276509523258E-3</c:v>
                </c:pt>
                <c:pt idx="130">
                  <c:v>1.6266675765272236E-3</c:v>
                </c:pt>
                <c:pt idx="131">
                  <c:v>1.5513672044017157E-3</c:v>
                </c:pt>
                <c:pt idx="132">
                  <c:v>1.5363071299766135E-3</c:v>
                </c:pt>
                <c:pt idx="133">
                  <c:v>1.4421816648197295E-3</c:v>
                </c:pt>
                <c:pt idx="134">
                  <c:v>1.4421816648197295E-3</c:v>
                </c:pt>
                <c:pt idx="135">
                  <c:v>1.4421816648197295E-3</c:v>
                </c:pt>
                <c:pt idx="136">
                  <c:v>1.4082964973632511E-3</c:v>
                </c:pt>
                <c:pt idx="137">
                  <c:v>1.3781763485130483E-3</c:v>
                </c:pt>
                <c:pt idx="138">
                  <c:v>1.2821683740530249E-3</c:v>
                </c:pt>
                <c:pt idx="139">
                  <c:v>1.1485102135302492E-3</c:v>
                </c:pt>
                <c:pt idx="140">
                  <c:v>5.9505247840776695E-4</c:v>
                </c:pt>
                <c:pt idx="141">
                  <c:v>5.8375742258894199E-4</c:v>
                </c:pt>
                <c:pt idx="142">
                  <c:v>5.6869734816383972E-4</c:v>
                </c:pt>
                <c:pt idx="143">
                  <c:v>5.6493232955756416E-4</c:v>
                </c:pt>
                <c:pt idx="144">
                  <c:v>3.785639085469323E-4</c:v>
                </c:pt>
                <c:pt idx="145">
                  <c:v>2.9385098990573552E-4</c:v>
                </c:pt>
                <c:pt idx="146">
                  <c:v>1.5831032007982207E-4</c:v>
                </c:pt>
                <c:pt idx="147">
                  <c:v>-4.8927288019954412E-4</c:v>
                </c:pt>
                <c:pt idx="148">
                  <c:v>-5.7963332675015425E-4</c:v>
                </c:pt>
                <c:pt idx="149">
                  <c:v>-6.5493369887566211E-4</c:v>
                </c:pt>
                <c:pt idx="150">
                  <c:v>-7.4905916403254606E-4</c:v>
                </c:pt>
                <c:pt idx="151">
                  <c:v>-8.2812455476432949E-4</c:v>
                </c:pt>
                <c:pt idx="152">
                  <c:v>-8.5447968500825672E-4</c:v>
                </c:pt>
                <c:pt idx="153">
                  <c:v>-9.2978005713376458E-4</c:v>
                </c:pt>
                <c:pt idx="154">
                  <c:v>-9.4860515016514241E-4</c:v>
                </c:pt>
                <c:pt idx="155">
                  <c:v>-1.008845447865548E-3</c:v>
                </c:pt>
                <c:pt idx="156">
                  <c:v>-1.0427306153220264E-3</c:v>
                </c:pt>
                <c:pt idx="157">
                  <c:v>-1.2535716572734477E-3</c:v>
                </c:pt>
                <c:pt idx="158">
                  <c:v>-1.4926503387719357E-3</c:v>
                </c:pt>
                <c:pt idx="159">
                  <c:v>-1.6225434806884358E-3</c:v>
                </c:pt>
                <c:pt idx="160">
                  <c:v>-1.712903927239046E-3</c:v>
                </c:pt>
                <c:pt idx="161">
                  <c:v>-1.7674966970300382E-3</c:v>
                </c:pt>
                <c:pt idx="162">
                  <c:v>-1.8559746342775105E-3</c:v>
                </c:pt>
                <c:pt idx="163">
                  <c:v>-1.89738983894654E-3</c:v>
                </c:pt>
                <c:pt idx="164">
                  <c:v>-1.89738983894654E-3</c:v>
                </c:pt>
                <c:pt idx="165">
                  <c:v>-1.9162149319779161E-3</c:v>
                </c:pt>
                <c:pt idx="166">
                  <c:v>-2.7106338579020225E-3</c:v>
                </c:pt>
                <c:pt idx="167">
                  <c:v>-2.740754006752227E-3</c:v>
                </c:pt>
                <c:pt idx="168">
                  <c:v>-2.7558140811773275E-3</c:v>
                </c:pt>
                <c:pt idx="169">
                  <c:v>-2.7859342300275303E-3</c:v>
                </c:pt>
                <c:pt idx="170">
                  <c:v>-2.7859342300275303E-3</c:v>
                </c:pt>
                <c:pt idx="171">
                  <c:v>-2.8198193974840087E-3</c:v>
                </c:pt>
                <c:pt idx="172">
                  <c:v>-2.9741851603413E-3</c:v>
                </c:pt>
                <c:pt idx="173">
                  <c:v>-3.2452664999931286E-3</c:v>
                </c:pt>
                <c:pt idx="174">
                  <c:v>-3.8137843095407114E-3</c:v>
                </c:pt>
                <c:pt idx="175">
                  <c:v>-3.8137843095407114E-3</c:v>
                </c:pt>
                <c:pt idx="176">
                  <c:v>-3.8740246072411187E-3</c:v>
                </c:pt>
                <c:pt idx="177">
                  <c:v>-4.3220618213878886E-3</c:v>
                </c:pt>
                <c:pt idx="178">
                  <c:v>-4.3371218958129908E-3</c:v>
                </c:pt>
                <c:pt idx="179">
                  <c:v>-4.3785371004820203E-3</c:v>
                </c:pt>
                <c:pt idx="180">
                  <c:v>-4.3785371004820203E-3</c:v>
                </c:pt>
                <c:pt idx="181">
                  <c:v>-4.9621149844547054E-3</c:v>
                </c:pt>
                <c:pt idx="182">
                  <c:v>-4.9922351333049082E-3</c:v>
                </c:pt>
                <c:pt idx="183">
                  <c:v>-5.327321789263418E-3</c:v>
                </c:pt>
                <c:pt idx="184">
                  <c:v>-6.0050251383929887E-3</c:v>
                </c:pt>
                <c:pt idx="185">
                  <c:v>-6.0200852128180875E-3</c:v>
                </c:pt>
                <c:pt idx="186">
                  <c:v>-6.0200852128180875E-3</c:v>
                </c:pt>
                <c:pt idx="187">
                  <c:v>-6.3702319432017013E-3</c:v>
                </c:pt>
                <c:pt idx="188">
                  <c:v>-7.0931155156065753E-3</c:v>
                </c:pt>
                <c:pt idx="189">
                  <c:v>-7.1232356644567764E-3</c:v>
                </c:pt>
                <c:pt idx="190">
                  <c:v>-7.4432622459901857E-3</c:v>
                </c:pt>
                <c:pt idx="191">
                  <c:v>-7.5035025436905912E-3</c:v>
                </c:pt>
                <c:pt idx="192">
                  <c:v>-7.6126880832725792E-3</c:v>
                </c:pt>
                <c:pt idx="193">
                  <c:v>-8.2263861160954653E-3</c:v>
                </c:pt>
                <c:pt idx="194">
                  <c:v>-8.4409921766531622E-3</c:v>
                </c:pt>
                <c:pt idx="195">
                  <c:v>-8.4711123255033667E-3</c:v>
                </c:pt>
                <c:pt idx="196">
                  <c:v>-8.5012324743535678E-3</c:v>
                </c:pt>
                <c:pt idx="197">
                  <c:v>-8.7911389070367725E-3</c:v>
                </c:pt>
                <c:pt idx="198">
                  <c:v>-8.9492696885003394E-3</c:v>
                </c:pt>
                <c:pt idx="199">
                  <c:v>-9.3144764933090519E-3</c:v>
                </c:pt>
                <c:pt idx="200">
                  <c:v>-9.3144764933090519E-3</c:v>
                </c:pt>
                <c:pt idx="201">
                  <c:v>-9.5893228515671579E-3</c:v>
                </c:pt>
                <c:pt idx="202">
                  <c:v>-9.6043829259922567E-3</c:v>
                </c:pt>
                <c:pt idx="203">
                  <c:v>-1.0447747093797945E-2</c:v>
                </c:pt>
                <c:pt idx="204">
                  <c:v>-1.0882606742822751E-2</c:v>
                </c:pt>
                <c:pt idx="205">
                  <c:v>-1.4020749751153288E-2</c:v>
                </c:pt>
                <c:pt idx="206">
                  <c:v>-1.4984594514359788E-2</c:v>
                </c:pt>
                <c:pt idx="207">
                  <c:v>-1.7145715194361859E-2</c:v>
                </c:pt>
                <c:pt idx="208">
                  <c:v>-1.7245488187428156E-2</c:v>
                </c:pt>
                <c:pt idx="209">
                  <c:v>-1.7456329229379577E-2</c:v>
                </c:pt>
                <c:pt idx="210">
                  <c:v>-1.8384406315826461E-2</c:v>
                </c:pt>
                <c:pt idx="211">
                  <c:v>-1.8418291483282941E-2</c:v>
                </c:pt>
                <c:pt idx="212">
                  <c:v>-1.9472496693040048E-2</c:v>
                </c:pt>
                <c:pt idx="213">
                  <c:v>-1.948755676746515E-2</c:v>
                </c:pt>
                <c:pt idx="214">
                  <c:v>-1.969086777220402E-2</c:v>
                </c:pt>
                <c:pt idx="215">
                  <c:v>-2.059823725631639E-2</c:v>
                </c:pt>
                <c:pt idx="216">
                  <c:v>-2.0639652460985418E-2</c:v>
                </c:pt>
                <c:pt idx="217">
                  <c:v>-2.1471721572972276E-2</c:v>
                </c:pt>
                <c:pt idx="218">
                  <c:v>-2.1791748154505689E-2</c:v>
                </c:pt>
                <c:pt idx="219">
                  <c:v>-2.1806808228930791E-2</c:v>
                </c:pt>
                <c:pt idx="220">
                  <c:v>-2.1953643954575528E-2</c:v>
                </c:pt>
                <c:pt idx="221">
                  <c:v>-2.1972469047606909E-2</c:v>
                </c:pt>
                <c:pt idx="222">
                  <c:v>-2.2620052247886272E-2</c:v>
                </c:pt>
                <c:pt idx="223">
                  <c:v>-2.2695352620011783E-2</c:v>
                </c:pt>
                <c:pt idx="224">
                  <c:v>-2.2725472768861981E-2</c:v>
                </c:pt>
                <c:pt idx="225">
                  <c:v>-2.3199865113252682E-2</c:v>
                </c:pt>
                <c:pt idx="226">
                  <c:v>-2.3565071918061394E-2</c:v>
                </c:pt>
                <c:pt idx="227">
                  <c:v>-2.3753322848375166E-2</c:v>
                </c:pt>
                <c:pt idx="228">
                  <c:v>-2.3918983667051284E-2</c:v>
                </c:pt>
                <c:pt idx="229">
                  <c:v>-2.398863651126738E-2</c:v>
                </c:pt>
                <c:pt idx="230">
                  <c:v>-2.3998049057783067E-2</c:v>
                </c:pt>
                <c:pt idx="231">
                  <c:v>-2.4028169206633265E-2</c:v>
                </c:pt>
                <c:pt idx="232">
                  <c:v>-2.5071079360571551E-2</c:v>
                </c:pt>
                <c:pt idx="233">
                  <c:v>-2.5071079360571551E-2</c:v>
                </c:pt>
                <c:pt idx="234">
                  <c:v>-2.5116259583846858E-2</c:v>
                </c:pt>
                <c:pt idx="235">
                  <c:v>-2.590126596325527E-2</c:v>
                </c:pt>
                <c:pt idx="236">
                  <c:v>-2.7168194724266941E-2</c:v>
                </c:pt>
                <c:pt idx="237">
                  <c:v>-2.8260050120086807E-2</c:v>
                </c:pt>
                <c:pt idx="238">
                  <c:v>-2.8261932629389943E-2</c:v>
                </c:pt>
                <c:pt idx="239">
                  <c:v>-2.8410650864337823E-2</c:v>
                </c:pt>
                <c:pt idx="240">
                  <c:v>-2.8410650864337823E-2</c:v>
                </c:pt>
                <c:pt idx="241">
                  <c:v>-2.8425710938762918E-2</c:v>
                </c:pt>
                <c:pt idx="242">
                  <c:v>-2.8425710938762918E-2</c:v>
                </c:pt>
                <c:pt idx="243">
                  <c:v>-2.9438500943851E-2</c:v>
                </c:pt>
                <c:pt idx="244">
                  <c:v>-2.9474268620610613E-2</c:v>
                </c:pt>
                <c:pt idx="245">
                  <c:v>-2.9555216520645539E-2</c:v>
                </c:pt>
                <c:pt idx="246">
                  <c:v>-3.0432465855907701E-2</c:v>
                </c:pt>
                <c:pt idx="247">
                  <c:v>-3.1309715191169873E-2</c:v>
                </c:pt>
                <c:pt idx="248">
                  <c:v>-3.1659861921553484E-2</c:v>
                </c:pt>
                <c:pt idx="249">
                  <c:v>-3.1731397275072709E-2</c:v>
                </c:pt>
                <c:pt idx="250">
                  <c:v>-3.2427925717233658E-2</c:v>
                </c:pt>
                <c:pt idx="251">
                  <c:v>-3.2638766759185076E-2</c:v>
                </c:pt>
                <c:pt idx="252">
                  <c:v>-3.2653826833610178E-2</c:v>
                </c:pt>
                <c:pt idx="253">
                  <c:v>-3.2759247354585894E-2</c:v>
                </c:pt>
                <c:pt idx="254">
                  <c:v>-3.2763012373192166E-2</c:v>
                </c:pt>
                <c:pt idx="255">
                  <c:v>-3.28947880244118E-2</c:v>
                </c:pt>
                <c:pt idx="256">
                  <c:v>-3.3926403122531257E-2</c:v>
                </c:pt>
                <c:pt idx="257">
                  <c:v>-3.4092063941207382E-2</c:v>
                </c:pt>
                <c:pt idx="258">
                  <c:v>-3.4769767290336956E-2</c:v>
                </c:pt>
                <c:pt idx="259">
                  <c:v>-3.4909072978769135E-2</c:v>
                </c:pt>
                <c:pt idx="260">
                  <c:v>-3.5195214392846064E-2</c:v>
                </c:pt>
                <c:pt idx="261">
                  <c:v>-3.5225334541696268E-2</c:v>
                </c:pt>
                <c:pt idx="262">
                  <c:v>-3.5914332946644673E-2</c:v>
                </c:pt>
                <c:pt idx="263">
                  <c:v>-3.5982103281557626E-2</c:v>
                </c:pt>
                <c:pt idx="264">
                  <c:v>-3.6143999081627465E-2</c:v>
                </c:pt>
                <c:pt idx="265">
                  <c:v>-3.7205734328597126E-2</c:v>
                </c:pt>
                <c:pt idx="266">
                  <c:v>-3.7446695519398748E-2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EF-4CA9-8C11-171399C74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899528"/>
        <c:axId val="1"/>
      </c:scatterChart>
      <c:valAx>
        <c:axId val="452899528"/>
        <c:scaling>
          <c:orientation val="minMax"/>
          <c:min val="-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75334147587993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155115511551157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8995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2709735540483"/>
          <c:y val="0.9204921861831491"/>
          <c:w val="0.68646968633871253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17</xdr:col>
      <xdr:colOff>200025</xdr:colOff>
      <xdr:row>18</xdr:row>
      <xdr:rowOff>66674</xdr:rowOff>
    </xdr:to>
    <xdr:graphicFrame macro="">
      <xdr:nvGraphicFramePr>
        <xdr:cNvPr id="1032" name="Chart 1">
          <a:extLst>
            <a:ext uri="{FF2B5EF4-FFF2-40B4-BE49-F238E27FC236}">
              <a16:creationId xmlns:a16="http://schemas.microsoft.com/office/drawing/2014/main" id="{EE6F6FFA-BD6A-3874-F95B-1B06FC2A9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390525</xdr:colOff>
      <xdr:row>0</xdr:row>
      <xdr:rowOff>85725</xdr:rowOff>
    </xdr:from>
    <xdr:to>
      <xdr:col>27</xdr:col>
      <xdr:colOff>190500</xdr:colOff>
      <xdr:row>18</xdr:row>
      <xdr:rowOff>38100</xdr:rowOff>
    </xdr:to>
    <xdr:graphicFrame macro="">
      <xdr:nvGraphicFramePr>
        <xdr:cNvPr id="1033" name="Chart 3">
          <a:extLst>
            <a:ext uri="{FF2B5EF4-FFF2-40B4-BE49-F238E27FC236}">
              <a16:creationId xmlns:a16="http://schemas.microsoft.com/office/drawing/2014/main" id="{EB4551E1-2CE8-7379-4F4D-FB433BC9D5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v-astro.de/sfs/BAVM_link.php?BAVMnr=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3030"/>
  <sheetViews>
    <sheetView tabSelected="1" workbookViewId="0">
      <pane xSplit="14" ySplit="21" topLeftCell="O269" activePane="bottomRight" state="frozen"/>
      <selection pane="topRight" activeCell="O1" sqref="O1"/>
      <selection pane="bottomLeft" activeCell="A22" sqref="A22"/>
      <selection pane="bottomRight" activeCell="F12" sqref="F12"/>
    </sheetView>
  </sheetViews>
  <sheetFormatPr defaultColWidth="10.28515625" defaultRowHeight="12.75" x14ac:dyDescent="0.2"/>
  <cols>
    <col min="1" max="1" width="15.28515625" customWidth="1"/>
    <col min="2" max="2" width="5.140625" style="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104</v>
      </c>
    </row>
    <row r="2" spans="1:6" x14ac:dyDescent="0.2">
      <c r="A2" t="s">
        <v>26</v>
      </c>
      <c r="B2" s="10" t="s">
        <v>105</v>
      </c>
    </row>
    <row r="3" spans="1:6" ht="13.5" thickBot="1" x14ac:dyDescent="0.25"/>
    <row r="4" spans="1:6" ht="14.25" thickTop="1" thickBot="1" x14ac:dyDescent="0.25">
      <c r="A4" s="7" t="s">
        <v>2</v>
      </c>
      <c r="C4" s="3">
        <v>44210.389000000003</v>
      </c>
      <c r="D4" s="4">
        <v>1.2457115999999999</v>
      </c>
    </row>
    <row r="5" spans="1:6" ht="13.5" thickTop="1" x14ac:dyDescent="0.2">
      <c r="A5" s="16" t="s">
        <v>112</v>
      </c>
      <c r="B5" s="11"/>
      <c r="C5" s="17">
        <v>-9.5</v>
      </c>
      <c r="D5" s="11" t="s">
        <v>113</v>
      </c>
    </row>
    <row r="6" spans="1:6" x14ac:dyDescent="0.2">
      <c r="A6" s="7" t="s">
        <v>3</v>
      </c>
      <c r="C6" s="15" t="s">
        <v>119</v>
      </c>
    </row>
    <row r="7" spans="1:6" x14ac:dyDescent="0.2">
      <c r="A7" t="s">
        <v>4</v>
      </c>
      <c r="C7">
        <v>44210.389000000003</v>
      </c>
    </row>
    <row r="8" spans="1:6" x14ac:dyDescent="0.2">
      <c r="A8" t="s">
        <v>5</v>
      </c>
      <c r="C8">
        <v>1.2457115999999999</v>
      </c>
    </row>
    <row r="9" spans="1:6" x14ac:dyDescent="0.2">
      <c r="A9" s="30" t="s">
        <v>120</v>
      </c>
      <c r="B9" s="31">
        <v>240</v>
      </c>
      <c r="C9" s="19" t="str">
        <f>"F"&amp;B9</f>
        <v>F240</v>
      </c>
      <c r="D9" s="20" t="str">
        <f>"G"&amp;B9</f>
        <v>G240</v>
      </c>
    </row>
    <row r="10" spans="1:6" ht="13.5" thickBot="1" x14ac:dyDescent="0.25">
      <c r="A10" s="11"/>
      <c r="B10" s="11"/>
      <c r="C10" s="6" t="s">
        <v>22</v>
      </c>
      <c r="D10" s="6" t="s">
        <v>23</v>
      </c>
      <c r="E10" s="11"/>
    </row>
    <row r="11" spans="1:6" x14ac:dyDescent="0.2">
      <c r="A11" s="11" t="s">
        <v>18</v>
      </c>
      <c r="B11" s="11"/>
      <c r="C11" s="18">
        <f ca="1">INTERCEPT(INDIRECT($D$9):G985,INDIRECT($C$9):F985)</f>
        <v>1.0177024831378629E-2</v>
      </c>
      <c r="D11" s="5"/>
      <c r="E11" s="11"/>
    </row>
    <row r="12" spans="1:6" x14ac:dyDescent="0.2">
      <c r="A12" s="11" t="s">
        <v>19</v>
      </c>
      <c r="B12" s="11"/>
      <c r="C12" s="18">
        <f ca="1">SLOPE(INDIRECT($D$9):G985,INDIRECT($C$9):F985)</f>
        <v>-3.7650186062753877E-6</v>
      </c>
      <c r="D12" s="5"/>
      <c r="E12" s="11"/>
    </row>
    <row r="13" spans="1:6" x14ac:dyDescent="0.2">
      <c r="A13" s="11" t="s">
        <v>21</v>
      </c>
      <c r="B13" s="11"/>
      <c r="C13" s="5" t="s">
        <v>16</v>
      </c>
    </row>
    <row r="14" spans="1:6" x14ac:dyDescent="0.2">
      <c r="A14" s="11"/>
      <c r="B14" s="11"/>
      <c r="C14" s="11"/>
    </row>
    <row r="15" spans="1:6" x14ac:dyDescent="0.2">
      <c r="A15" s="21" t="s">
        <v>20</v>
      </c>
      <c r="B15" s="11"/>
      <c r="C15" s="22">
        <f ca="1">(C7+C11)+(C8+C12)*INT(MAX(F21:F3526))</f>
        <v>59967.357581704477</v>
      </c>
      <c r="E15" s="23" t="s">
        <v>126</v>
      </c>
      <c r="F15" s="17">
        <v>1</v>
      </c>
    </row>
    <row r="16" spans="1:6" x14ac:dyDescent="0.2">
      <c r="A16" s="25" t="s">
        <v>6</v>
      </c>
      <c r="B16" s="11"/>
      <c r="C16" s="26">
        <f ca="1">+C8+C12</f>
        <v>1.2457078349813937</v>
      </c>
      <c r="E16" s="23" t="s">
        <v>114</v>
      </c>
      <c r="F16" s="24">
        <f ca="1">NOW()+15018.5+$C$5/24</f>
        <v>60328.764117592589</v>
      </c>
    </row>
    <row r="17" spans="1:21" ht="13.5" thickBot="1" x14ac:dyDescent="0.25">
      <c r="A17" s="23" t="s">
        <v>107</v>
      </c>
      <c r="B17" s="11"/>
      <c r="C17" s="11">
        <f>COUNT(C21:C2184)</f>
        <v>267</v>
      </c>
      <c r="E17" s="23" t="s">
        <v>127</v>
      </c>
      <c r="F17" s="24">
        <f ca="1">ROUND(2*(F16-$C$7)/$C$8,0)/2+F15</f>
        <v>12940</v>
      </c>
    </row>
    <row r="18" spans="1:21" ht="14.25" thickTop="1" thickBot="1" x14ac:dyDescent="0.25">
      <c r="A18" s="25" t="s">
        <v>7</v>
      </c>
      <c r="B18" s="11"/>
      <c r="C18" s="28">
        <f ca="1">+C15</f>
        <v>59967.357581704477</v>
      </c>
      <c r="D18" s="29">
        <f ca="1">+C16</f>
        <v>1.2457078349813937</v>
      </c>
      <c r="E18" s="23" t="s">
        <v>115</v>
      </c>
      <c r="F18" s="20">
        <f ca="1">ROUND(2*(F16-$C$15)/$C$16,0)/2+F15</f>
        <v>291</v>
      </c>
    </row>
    <row r="19" spans="1:21" ht="13.5" thickTop="1" x14ac:dyDescent="0.2">
      <c r="E19" s="23" t="s">
        <v>116</v>
      </c>
      <c r="F19" s="27">
        <f ca="1">+$C$15+$C$16*F18-15018.5-$C$5/24</f>
        <v>45311.7543950174</v>
      </c>
    </row>
    <row r="20" spans="1:21" ht="13.5" thickBot="1" x14ac:dyDescent="0.25">
      <c r="A20" s="6" t="s">
        <v>8</v>
      </c>
      <c r="B20" s="6" t="s">
        <v>9</v>
      </c>
      <c r="C20" s="6" t="s">
        <v>10</v>
      </c>
      <c r="D20" s="6" t="s">
        <v>15</v>
      </c>
      <c r="E20" s="6" t="s">
        <v>11</v>
      </c>
      <c r="F20" s="6" t="s">
        <v>12</v>
      </c>
      <c r="G20" s="6" t="s">
        <v>13</v>
      </c>
      <c r="H20" s="9" t="s">
        <v>84</v>
      </c>
      <c r="I20" s="9" t="s">
        <v>146</v>
      </c>
      <c r="J20" s="9" t="s">
        <v>147</v>
      </c>
      <c r="K20" s="9" t="s">
        <v>123</v>
      </c>
      <c r="L20" s="9" t="s">
        <v>148</v>
      </c>
      <c r="M20" s="9" t="s">
        <v>149</v>
      </c>
      <c r="N20" s="9" t="s">
        <v>27</v>
      </c>
      <c r="O20" s="9" t="s">
        <v>25</v>
      </c>
      <c r="P20" s="8" t="s">
        <v>24</v>
      </c>
      <c r="Q20" s="6" t="s">
        <v>17</v>
      </c>
      <c r="U20" s="79" t="s">
        <v>658</v>
      </c>
    </row>
    <row r="21" spans="1:21" x14ac:dyDescent="0.2">
      <c r="A21" s="60" t="s">
        <v>164</v>
      </c>
      <c r="B21" s="59" t="s">
        <v>110</v>
      </c>
      <c r="C21" s="60">
        <v>29249.431</v>
      </c>
      <c r="D21" s="60" t="s">
        <v>146</v>
      </c>
      <c r="E21" s="39">
        <f t="shared" ref="E21:E84" si="0">+(C21-C$7)/C$8</f>
        <v>-12009.969241676808</v>
      </c>
      <c r="F21">
        <f t="shared" ref="F21:F84" si="1">ROUND(2*E21,0)/2</f>
        <v>-12010</v>
      </c>
      <c r="G21">
        <f t="shared" ref="G21:G84" si="2">+C21-(C$7+F21*C$8)</f>
        <v>3.8315999994665617E-2</v>
      </c>
      <c r="I21">
        <f t="shared" ref="I21:I84" si="3">G21</f>
        <v>3.8315999994665617E-2</v>
      </c>
      <c r="O21">
        <f t="shared" ref="O21:O84" ca="1" si="4">+C$11+C$12*F21</f>
        <v>5.5394898292746034E-2</v>
      </c>
      <c r="Q21" s="2">
        <f t="shared" ref="Q21:Q84" si="5">+C21-15018.5</f>
        <v>14230.931</v>
      </c>
    </row>
    <row r="22" spans="1:21" x14ac:dyDescent="0.2">
      <c r="A22" s="60" t="s">
        <v>164</v>
      </c>
      <c r="B22" s="59" t="s">
        <v>110</v>
      </c>
      <c r="C22" s="60">
        <v>29953.236000000001</v>
      </c>
      <c r="D22" s="60" t="s">
        <v>146</v>
      </c>
      <c r="E22" s="39">
        <f t="shared" si="0"/>
        <v>-11444.986945614059</v>
      </c>
      <c r="F22">
        <f t="shared" si="1"/>
        <v>-11445</v>
      </c>
      <c r="G22">
        <f t="shared" si="2"/>
        <v>1.6261999997368548E-2</v>
      </c>
      <c r="I22">
        <f t="shared" si="3"/>
        <v>1.6261999997368548E-2</v>
      </c>
      <c r="O22">
        <f t="shared" ca="1" si="4"/>
        <v>5.3267662780200439E-2</v>
      </c>
      <c r="Q22" s="2">
        <f t="shared" si="5"/>
        <v>14934.736000000001</v>
      </c>
    </row>
    <row r="23" spans="1:21" x14ac:dyDescent="0.2">
      <c r="A23" s="60" t="s">
        <v>164</v>
      </c>
      <c r="B23" s="59" t="s">
        <v>110</v>
      </c>
      <c r="C23" s="60">
        <v>30024.26</v>
      </c>
      <c r="D23" s="60" t="s">
        <v>146</v>
      </c>
      <c r="E23" s="39">
        <f t="shared" si="0"/>
        <v>-11387.972143793158</v>
      </c>
      <c r="F23">
        <f t="shared" si="1"/>
        <v>-11388</v>
      </c>
      <c r="G23">
        <f t="shared" si="2"/>
        <v>3.4700799995334819E-2</v>
      </c>
      <c r="I23">
        <f t="shared" si="3"/>
        <v>3.4700799995334819E-2</v>
      </c>
      <c r="O23">
        <f t="shared" ca="1" si="4"/>
        <v>5.3053056719642749E-2</v>
      </c>
      <c r="Q23" s="2">
        <f t="shared" si="5"/>
        <v>15005.759999999998</v>
      </c>
    </row>
    <row r="24" spans="1:21" x14ac:dyDescent="0.2">
      <c r="A24" s="60" t="s">
        <v>164</v>
      </c>
      <c r="B24" s="59" t="s">
        <v>110</v>
      </c>
      <c r="C24" s="60">
        <v>30025.503000000001</v>
      </c>
      <c r="D24" s="60" t="s">
        <v>146</v>
      </c>
      <c r="E24" s="39">
        <f t="shared" si="0"/>
        <v>-11386.974320540969</v>
      </c>
      <c r="F24">
        <f t="shared" si="1"/>
        <v>-11387</v>
      </c>
      <c r="G24">
        <f t="shared" si="2"/>
        <v>3.1989199997042306E-2</v>
      </c>
      <c r="I24">
        <f t="shared" si="3"/>
        <v>3.1989199997042306E-2</v>
      </c>
      <c r="O24">
        <f t="shared" ca="1" si="4"/>
        <v>5.3049291701036463E-2</v>
      </c>
      <c r="Q24" s="2">
        <f t="shared" si="5"/>
        <v>15007.003000000001</v>
      </c>
    </row>
    <row r="25" spans="1:21" x14ac:dyDescent="0.2">
      <c r="A25" s="60" t="s">
        <v>178</v>
      </c>
      <c r="B25" s="59" t="s">
        <v>110</v>
      </c>
      <c r="C25" s="60">
        <v>33153.451000000001</v>
      </c>
      <c r="D25" s="60" t="s">
        <v>146</v>
      </c>
      <c r="E25" s="39">
        <f t="shared" si="0"/>
        <v>-8876.0014757829995</v>
      </c>
      <c r="F25">
        <f t="shared" si="1"/>
        <v>-8876</v>
      </c>
      <c r="G25">
        <f t="shared" si="2"/>
        <v>-1.8383999995421618E-3</v>
      </c>
      <c r="I25">
        <f t="shared" si="3"/>
        <v>-1.8383999995421618E-3</v>
      </c>
      <c r="O25">
        <f t="shared" ca="1" si="4"/>
        <v>4.3595329980678971E-2</v>
      </c>
      <c r="Q25" s="2">
        <f t="shared" si="5"/>
        <v>18134.951000000001</v>
      </c>
    </row>
    <row r="26" spans="1:21" x14ac:dyDescent="0.2">
      <c r="A26" s="60" t="s">
        <v>178</v>
      </c>
      <c r="B26" s="59" t="s">
        <v>110</v>
      </c>
      <c r="C26" s="60">
        <v>33209.502</v>
      </c>
      <c r="D26" s="60" t="s">
        <v>146</v>
      </c>
      <c r="E26" s="39">
        <f t="shared" si="0"/>
        <v>-8831.0063099677354</v>
      </c>
      <c r="F26">
        <f t="shared" si="1"/>
        <v>-8831</v>
      </c>
      <c r="G26">
        <f t="shared" si="2"/>
        <v>-7.8604000009363517E-3</v>
      </c>
      <c r="I26">
        <f t="shared" si="3"/>
        <v>-7.8604000009363517E-3</v>
      </c>
      <c r="O26">
        <f t="shared" ca="1" si="4"/>
        <v>4.3425904143396574E-2</v>
      </c>
      <c r="Q26" s="2">
        <f t="shared" si="5"/>
        <v>18191.002</v>
      </c>
    </row>
    <row r="27" spans="1:21" x14ac:dyDescent="0.2">
      <c r="A27" s="60" t="s">
        <v>164</v>
      </c>
      <c r="B27" s="59" t="s">
        <v>110</v>
      </c>
      <c r="C27" s="60">
        <v>33858.53</v>
      </c>
      <c r="D27" s="60" t="s">
        <v>146</v>
      </c>
      <c r="E27" s="39">
        <f t="shared" si="0"/>
        <v>-8309.9964710933127</v>
      </c>
      <c r="F27">
        <f t="shared" si="1"/>
        <v>-8310</v>
      </c>
      <c r="G27">
        <f t="shared" si="2"/>
        <v>4.3959999966318719E-3</v>
      </c>
      <c r="I27">
        <f t="shared" si="3"/>
        <v>4.3959999966318719E-3</v>
      </c>
      <c r="O27">
        <f t="shared" ca="1" si="4"/>
        <v>4.1464329449527104E-2</v>
      </c>
      <c r="Q27" s="2">
        <f t="shared" si="5"/>
        <v>18840.03</v>
      </c>
    </row>
    <row r="28" spans="1:21" x14ac:dyDescent="0.2">
      <c r="A28" s="60" t="s">
        <v>164</v>
      </c>
      <c r="B28" s="59" t="s">
        <v>110</v>
      </c>
      <c r="C28" s="60">
        <v>33888.409</v>
      </c>
      <c r="D28" s="60" t="s">
        <v>146</v>
      </c>
      <c r="E28" s="39">
        <f t="shared" si="0"/>
        <v>-8286.0109836016654</v>
      </c>
      <c r="F28">
        <f t="shared" si="1"/>
        <v>-8286</v>
      </c>
      <c r="G28">
        <f t="shared" si="2"/>
        <v>-1.3682400007382967E-2</v>
      </c>
      <c r="I28">
        <f t="shared" si="3"/>
        <v>-1.3682400007382967E-2</v>
      </c>
      <c r="O28">
        <f t="shared" ca="1" si="4"/>
        <v>4.1373969002976491E-2</v>
      </c>
      <c r="Q28" s="2">
        <f t="shared" si="5"/>
        <v>18869.909</v>
      </c>
    </row>
    <row r="29" spans="1:21" x14ac:dyDescent="0.2">
      <c r="A29" s="60" t="s">
        <v>164</v>
      </c>
      <c r="B29" s="59" t="s">
        <v>110</v>
      </c>
      <c r="C29" s="60">
        <v>33924.536</v>
      </c>
      <c r="D29" s="60" t="s">
        <v>146</v>
      </c>
      <c r="E29" s="39">
        <f t="shared" si="0"/>
        <v>-8257.0098889662768</v>
      </c>
      <c r="F29">
        <f t="shared" si="1"/>
        <v>-8257</v>
      </c>
      <c r="G29">
        <f t="shared" si="2"/>
        <v>-1.2318800007051323E-2</v>
      </c>
      <c r="I29">
        <f t="shared" si="3"/>
        <v>-1.2318800007051323E-2</v>
      </c>
      <c r="O29">
        <f t="shared" ca="1" si="4"/>
        <v>4.1264783463394503E-2</v>
      </c>
      <c r="Q29" s="2">
        <f t="shared" si="5"/>
        <v>18906.036</v>
      </c>
    </row>
    <row r="30" spans="1:21" x14ac:dyDescent="0.2">
      <c r="A30" s="60" t="s">
        <v>164</v>
      </c>
      <c r="B30" s="59" t="s">
        <v>110</v>
      </c>
      <c r="C30" s="60">
        <v>34795.294000000002</v>
      </c>
      <c r="D30" s="60" t="s">
        <v>146</v>
      </c>
      <c r="E30" s="39">
        <f t="shared" si="0"/>
        <v>-7558.0054002868737</v>
      </c>
      <c r="F30">
        <f t="shared" si="1"/>
        <v>-7558</v>
      </c>
      <c r="G30">
        <f t="shared" si="2"/>
        <v>-6.7272000014781952E-3</v>
      </c>
      <c r="I30">
        <f t="shared" si="3"/>
        <v>-6.7272000014781952E-3</v>
      </c>
      <c r="O30">
        <f t="shared" ca="1" si="4"/>
        <v>3.863303545760801E-2</v>
      </c>
      <c r="Q30" s="2">
        <f t="shared" si="5"/>
        <v>19776.794000000002</v>
      </c>
    </row>
    <row r="31" spans="1:21" x14ac:dyDescent="0.2">
      <c r="A31" s="60" t="s">
        <v>178</v>
      </c>
      <c r="B31" s="59" t="s">
        <v>110</v>
      </c>
      <c r="C31" s="60">
        <v>35074.343999999997</v>
      </c>
      <c r="D31" s="60" t="s">
        <v>146</v>
      </c>
      <c r="E31" s="39">
        <f t="shared" si="0"/>
        <v>-7333.9968898098132</v>
      </c>
      <c r="F31">
        <f t="shared" si="1"/>
        <v>-7334</v>
      </c>
      <c r="G31">
        <f t="shared" si="2"/>
        <v>3.8743999903090298E-3</v>
      </c>
      <c r="I31">
        <f t="shared" si="3"/>
        <v>3.8743999903090298E-3</v>
      </c>
      <c r="O31">
        <f t="shared" ca="1" si="4"/>
        <v>3.7789671289802318E-2</v>
      </c>
      <c r="Q31" s="2">
        <f t="shared" si="5"/>
        <v>20055.843999999997</v>
      </c>
    </row>
    <row r="32" spans="1:21" x14ac:dyDescent="0.2">
      <c r="A32" s="60" t="s">
        <v>178</v>
      </c>
      <c r="B32" s="59" t="s">
        <v>110</v>
      </c>
      <c r="C32" s="60">
        <v>35075.607000000004</v>
      </c>
      <c r="D32" s="60" t="s">
        <v>146</v>
      </c>
      <c r="E32" s="39">
        <f t="shared" si="0"/>
        <v>-7332.9830114771348</v>
      </c>
      <c r="F32">
        <f t="shared" si="1"/>
        <v>-7333</v>
      </c>
      <c r="G32">
        <f t="shared" si="2"/>
        <v>2.1162799996091053E-2</v>
      </c>
      <c r="I32">
        <f t="shared" si="3"/>
        <v>2.1162799996091053E-2</v>
      </c>
      <c r="O32">
        <f t="shared" ca="1" si="4"/>
        <v>3.7785906271196046E-2</v>
      </c>
      <c r="Q32" s="2">
        <f t="shared" si="5"/>
        <v>20057.107000000004</v>
      </c>
    </row>
    <row r="33" spans="1:17" x14ac:dyDescent="0.2">
      <c r="A33" s="60" t="s">
        <v>178</v>
      </c>
      <c r="B33" s="59" t="s">
        <v>110</v>
      </c>
      <c r="C33" s="60">
        <v>35394.466999999997</v>
      </c>
      <c r="D33" s="60" t="s">
        <v>146</v>
      </c>
      <c r="E33" s="39">
        <f t="shared" si="0"/>
        <v>-7077.0168632932427</v>
      </c>
      <c r="F33">
        <f t="shared" si="1"/>
        <v>-7077</v>
      </c>
      <c r="G33">
        <f t="shared" si="2"/>
        <v>-2.1006800008763094E-2</v>
      </c>
      <c r="I33">
        <f t="shared" si="3"/>
        <v>-2.1006800008763094E-2</v>
      </c>
      <c r="O33">
        <f t="shared" ca="1" si="4"/>
        <v>3.6822061507989542E-2</v>
      </c>
      <c r="Q33" s="2">
        <f t="shared" si="5"/>
        <v>20375.966999999997</v>
      </c>
    </row>
    <row r="34" spans="1:17" x14ac:dyDescent="0.2">
      <c r="A34" s="60" t="s">
        <v>207</v>
      </c>
      <c r="B34" s="59" t="s">
        <v>110</v>
      </c>
      <c r="C34" s="60">
        <v>35703.438000000002</v>
      </c>
      <c r="D34" s="60" t="s">
        <v>146</v>
      </c>
      <c r="E34" s="39">
        <f t="shared" si="0"/>
        <v>-6828.9891496555074</v>
      </c>
      <c r="F34">
        <f t="shared" si="1"/>
        <v>-6829</v>
      </c>
      <c r="G34">
        <f t="shared" si="2"/>
        <v>1.3516400002117734E-2</v>
      </c>
      <c r="I34">
        <f t="shared" si="3"/>
        <v>1.3516400002117734E-2</v>
      </c>
      <c r="O34">
        <f t="shared" ca="1" si="4"/>
        <v>3.5888336893633251E-2</v>
      </c>
      <c r="Q34" s="2">
        <f t="shared" si="5"/>
        <v>20684.938000000002</v>
      </c>
    </row>
    <row r="35" spans="1:17" x14ac:dyDescent="0.2">
      <c r="A35" s="60" t="s">
        <v>207</v>
      </c>
      <c r="B35" s="59" t="s">
        <v>110</v>
      </c>
      <c r="C35" s="60">
        <v>35713.404000000002</v>
      </c>
      <c r="D35" s="60" t="s">
        <v>146</v>
      </c>
      <c r="E35" s="39">
        <f t="shared" si="0"/>
        <v>-6820.9889030494705</v>
      </c>
      <c r="F35">
        <f t="shared" si="1"/>
        <v>-6821</v>
      </c>
      <c r="G35">
        <f t="shared" si="2"/>
        <v>1.3823599998431746E-2</v>
      </c>
      <c r="I35">
        <f t="shared" si="3"/>
        <v>1.3823599998431746E-2</v>
      </c>
      <c r="O35">
        <f t="shared" ca="1" si="4"/>
        <v>3.5858216744783053E-2</v>
      </c>
      <c r="Q35" s="2">
        <f t="shared" si="5"/>
        <v>20694.904000000002</v>
      </c>
    </row>
    <row r="36" spans="1:17" x14ac:dyDescent="0.2">
      <c r="A36" s="60" t="s">
        <v>207</v>
      </c>
      <c r="B36" s="59" t="s">
        <v>103</v>
      </c>
      <c r="C36" s="60">
        <v>35716.506999999998</v>
      </c>
      <c r="D36" s="60" t="s">
        <v>146</v>
      </c>
      <c r="E36" s="39">
        <f t="shared" si="0"/>
        <v>-6818.4979573121145</v>
      </c>
      <c r="F36">
        <f t="shared" si="1"/>
        <v>-6818.5</v>
      </c>
      <c r="G36">
        <f t="shared" si="2"/>
        <v>2.5445999926887453E-3</v>
      </c>
      <c r="I36">
        <f t="shared" si="3"/>
        <v>2.5445999926887453E-3</v>
      </c>
      <c r="O36">
        <f t="shared" ca="1" si="4"/>
        <v>3.5848804198267359E-2</v>
      </c>
      <c r="Q36" s="2">
        <f t="shared" si="5"/>
        <v>20698.006999999998</v>
      </c>
    </row>
    <row r="37" spans="1:17" x14ac:dyDescent="0.2">
      <c r="A37" s="60" t="s">
        <v>207</v>
      </c>
      <c r="B37" s="59" t="s">
        <v>110</v>
      </c>
      <c r="C37" s="60">
        <v>35718.383000000002</v>
      </c>
      <c r="D37" s="60" t="s">
        <v>146</v>
      </c>
      <c r="E37" s="39">
        <f t="shared" si="0"/>
        <v>-6816.9919907625499</v>
      </c>
      <c r="F37">
        <f t="shared" si="1"/>
        <v>-6817</v>
      </c>
      <c r="G37">
        <f t="shared" si="2"/>
        <v>9.9771999957738444E-3</v>
      </c>
      <c r="I37">
        <f t="shared" si="3"/>
        <v>9.9771999957738444E-3</v>
      </c>
      <c r="O37">
        <f t="shared" ca="1" si="4"/>
        <v>3.5843156670357951E-2</v>
      </c>
      <c r="Q37" s="2">
        <f t="shared" si="5"/>
        <v>20699.883000000002</v>
      </c>
    </row>
    <row r="38" spans="1:17" x14ac:dyDescent="0.2">
      <c r="A38" s="60" t="s">
        <v>207</v>
      </c>
      <c r="B38" s="59" t="s">
        <v>103</v>
      </c>
      <c r="C38" s="60">
        <v>35721.485999999997</v>
      </c>
      <c r="D38" s="60" t="s">
        <v>146</v>
      </c>
      <c r="E38" s="39">
        <f t="shared" si="0"/>
        <v>-6814.5010450251939</v>
      </c>
      <c r="F38">
        <f t="shared" si="1"/>
        <v>-6814.5</v>
      </c>
      <c r="G38">
        <f t="shared" si="2"/>
        <v>-1.3018000099691562E-3</v>
      </c>
      <c r="I38">
        <f t="shared" si="3"/>
        <v>-1.3018000099691562E-3</v>
      </c>
      <c r="O38">
        <f t="shared" ca="1" si="4"/>
        <v>3.5833744123842257E-2</v>
      </c>
      <c r="Q38" s="2">
        <f t="shared" si="5"/>
        <v>20702.985999999997</v>
      </c>
    </row>
    <row r="39" spans="1:17" x14ac:dyDescent="0.2">
      <c r="A39" s="60" t="s">
        <v>222</v>
      </c>
      <c r="B39" s="59" t="s">
        <v>110</v>
      </c>
      <c r="C39" s="60">
        <v>35723.358999999997</v>
      </c>
      <c r="D39" s="60" t="s">
        <v>146</v>
      </c>
      <c r="E39" s="39">
        <f t="shared" si="0"/>
        <v>-6812.9974867377059</v>
      </c>
      <c r="F39">
        <f t="shared" si="1"/>
        <v>-6813</v>
      </c>
      <c r="G39">
        <f t="shared" si="2"/>
        <v>3.1307999888667837E-3</v>
      </c>
      <c r="I39">
        <f t="shared" si="3"/>
        <v>3.1307999888667837E-3</v>
      </c>
      <c r="O39">
        <f t="shared" ca="1" si="4"/>
        <v>3.5828096595932848E-2</v>
      </c>
      <c r="Q39" s="2">
        <f t="shared" si="5"/>
        <v>20704.858999999997</v>
      </c>
    </row>
    <row r="40" spans="1:17" x14ac:dyDescent="0.2">
      <c r="A40" s="60" t="s">
        <v>222</v>
      </c>
      <c r="B40" s="59" t="s">
        <v>103</v>
      </c>
      <c r="C40" s="60">
        <v>35723.982000000004</v>
      </c>
      <c r="D40" s="60" t="s">
        <v>146</v>
      </c>
      <c r="E40" s="39">
        <f t="shared" si="0"/>
        <v>-6812.4973709805699</v>
      </c>
      <c r="F40">
        <f t="shared" si="1"/>
        <v>-6812.5</v>
      </c>
      <c r="G40">
        <f t="shared" si="2"/>
        <v>3.2750000027590431E-3</v>
      </c>
      <c r="I40">
        <f t="shared" si="3"/>
        <v>3.2750000027590431E-3</v>
      </c>
      <c r="O40">
        <f t="shared" ca="1" si="4"/>
        <v>3.5826214086629712E-2</v>
      </c>
      <c r="Q40" s="2">
        <f t="shared" si="5"/>
        <v>20705.482000000004</v>
      </c>
    </row>
    <row r="41" spans="1:17" x14ac:dyDescent="0.2">
      <c r="A41" s="60" t="s">
        <v>178</v>
      </c>
      <c r="B41" s="59" t="s">
        <v>110</v>
      </c>
      <c r="C41" s="60">
        <v>36134.44</v>
      </c>
      <c r="D41" s="60" t="s">
        <v>146</v>
      </c>
      <c r="E41" s="39">
        <f t="shared" si="0"/>
        <v>-6483.0005596801066</v>
      </c>
      <c r="F41">
        <f t="shared" si="1"/>
        <v>-6483</v>
      </c>
      <c r="G41">
        <f t="shared" si="2"/>
        <v>-6.9719999737571925E-4</v>
      </c>
      <c r="I41">
        <f t="shared" si="3"/>
        <v>-6.9719999737571925E-4</v>
      </c>
      <c r="O41">
        <f t="shared" ca="1" si="4"/>
        <v>3.4585640455861967E-2</v>
      </c>
      <c r="Q41" s="2">
        <f t="shared" si="5"/>
        <v>21115.940000000002</v>
      </c>
    </row>
    <row r="42" spans="1:17" x14ac:dyDescent="0.2">
      <c r="A42" s="60" t="s">
        <v>231</v>
      </c>
      <c r="B42" s="59" t="s">
        <v>110</v>
      </c>
      <c r="C42" s="60">
        <v>36824.567000000003</v>
      </c>
      <c r="D42" s="60" t="s">
        <v>146</v>
      </c>
      <c r="E42" s="39">
        <f t="shared" si="0"/>
        <v>-5928.998333161544</v>
      </c>
      <c r="F42">
        <f t="shared" si="1"/>
        <v>-5929</v>
      </c>
      <c r="G42">
        <f t="shared" si="2"/>
        <v>2.076400000078138E-3</v>
      </c>
      <c r="I42">
        <f t="shared" si="3"/>
        <v>2.076400000078138E-3</v>
      </c>
      <c r="O42">
        <f t="shared" ca="1" si="4"/>
        <v>3.24998201479854E-2</v>
      </c>
      <c r="Q42" s="2">
        <f t="shared" si="5"/>
        <v>21806.067000000003</v>
      </c>
    </row>
    <row r="43" spans="1:17" x14ac:dyDescent="0.2">
      <c r="A43" s="60" t="s">
        <v>236</v>
      </c>
      <c r="B43" s="59" t="s">
        <v>110</v>
      </c>
      <c r="C43" s="60">
        <v>37016.39</v>
      </c>
      <c r="D43" s="60" t="s">
        <v>146</v>
      </c>
      <c r="E43" s="39">
        <f t="shared" si="0"/>
        <v>-5775.011647960896</v>
      </c>
      <c r="F43">
        <f t="shared" si="1"/>
        <v>-5775</v>
      </c>
      <c r="G43">
        <f t="shared" si="2"/>
        <v>-1.4510000000882428E-2</v>
      </c>
      <c r="I43">
        <f t="shared" si="3"/>
        <v>-1.4510000000882428E-2</v>
      </c>
      <c r="O43">
        <f t="shared" ca="1" si="4"/>
        <v>3.1920007282618998E-2</v>
      </c>
      <c r="Q43" s="2">
        <f t="shared" si="5"/>
        <v>21997.89</v>
      </c>
    </row>
    <row r="44" spans="1:17" x14ac:dyDescent="0.2">
      <c r="A44" s="60" t="s">
        <v>236</v>
      </c>
      <c r="B44" s="59" t="s">
        <v>110</v>
      </c>
      <c r="C44" s="60">
        <v>37082.436999999998</v>
      </c>
      <c r="D44" s="60" t="s">
        <v>146</v>
      </c>
      <c r="E44" s="39">
        <f t="shared" si="0"/>
        <v>-5721.9921529188659</v>
      </c>
      <c r="F44">
        <f t="shared" si="1"/>
        <v>-5722</v>
      </c>
      <c r="G44">
        <f t="shared" si="2"/>
        <v>9.7751999928732403E-3</v>
      </c>
      <c r="I44">
        <f t="shared" si="3"/>
        <v>9.7751999928732403E-3</v>
      </c>
      <c r="O44">
        <f t="shared" ca="1" si="4"/>
        <v>3.1720461296486396E-2</v>
      </c>
      <c r="Q44" s="2">
        <f t="shared" si="5"/>
        <v>22063.936999999998</v>
      </c>
    </row>
    <row r="45" spans="1:17" x14ac:dyDescent="0.2">
      <c r="A45" s="60" t="s">
        <v>231</v>
      </c>
      <c r="B45" s="59" t="s">
        <v>110</v>
      </c>
      <c r="C45" s="60">
        <v>38674.434999999998</v>
      </c>
      <c r="D45" s="60" t="s">
        <v>146</v>
      </c>
      <c r="E45" s="39">
        <f t="shared" si="0"/>
        <v>-4444.0093517632858</v>
      </c>
      <c r="F45">
        <f t="shared" si="1"/>
        <v>-4444</v>
      </c>
      <c r="G45">
        <f t="shared" si="2"/>
        <v>-1.1649600004602689E-2</v>
      </c>
      <c r="I45">
        <f t="shared" si="3"/>
        <v>-1.1649600004602689E-2</v>
      </c>
      <c r="O45">
        <f t="shared" ca="1" si="4"/>
        <v>2.6908767517666451E-2</v>
      </c>
      <c r="Q45" s="2">
        <f t="shared" si="5"/>
        <v>23655.934999999998</v>
      </c>
    </row>
    <row r="46" spans="1:17" x14ac:dyDescent="0.2">
      <c r="A46" s="60" t="s">
        <v>231</v>
      </c>
      <c r="B46" s="59" t="s">
        <v>103</v>
      </c>
      <c r="C46" s="60">
        <v>38676.339999999997</v>
      </c>
      <c r="D46" s="60" t="s">
        <v>146</v>
      </c>
      <c r="E46" s="39">
        <f t="shared" si="0"/>
        <v>-4442.4801053470219</v>
      </c>
      <c r="F46">
        <f t="shared" si="1"/>
        <v>-4442.5</v>
      </c>
      <c r="G46">
        <f t="shared" si="2"/>
        <v>2.4782999993476551E-2</v>
      </c>
      <c r="I46">
        <f t="shared" si="3"/>
        <v>2.4782999993476551E-2</v>
      </c>
      <c r="O46">
        <f t="shared" ca="1" si="4"/>
        <v>2.690311998975704E-2</v>
      </c>
      <c r="Q46" s="2">
        <f t="shared" si="5"/>
        <v>23657.839999999997</v>
      </c>
    </row>
    <row r="47" spans="1:17" x14ac:dyDescent="0.2">
      <c r="A47" s="60" t="s">
        <v>231</v>
      </c>
      <c r="B47" s="59" t="s">
        <v>110</v>
      </c>
      <c r="C47" s="60">
        <v>38679.425999999999</v>
      </c>
      <c r="D47" s="60" t="s">
        <v>146</v>
      </c>
      <c r="E47" s="39">
        <f t="shared" si="0"/>
        <v>-4440.0028064280723</v>
      </c>
      <c r="F47">
        <f t="shared" si="1"/>
        <v>-4440</v>
      </c>
      <c r="G47">
        <f t="shared" si="2"/>
        <v>-3.496000004815869E-3</v>
      </c>
      <c r="I47">
        <f t="shared" si="3"/>
        <v>-3.496000004815869E-3</v>
      </c>
      <c r="O47">
        <f t="shared" ca="1" si="4"/>
        <v>2.6893707443241349E-2</v>
      </c>
      <c r="Q47" s="2">
        <f t="shared" si="5"/>
        <v>23660.925999999999</v>
      </c>
    </row>
    <row r="48" spans="1:17" x14ac:dyDescent="0.2">
      <c r="A48" s="60" t="s">
        <v>236</v>
      </c>
      <c r="B48" s="59" t="s">
        <v>110</v>
      </c>
      <c r="C48" s="60">
        <v>39024.483</v>
      </c>
      <c r="D48" s="60" t="s">
        <v>146</v>
      </c>
      <c r="E48" s="39">
        <f t="shared" si="0"/>
        <v>-4163.0069110699487</v>
      </c>
      <c r="F48">
        <f t="shared" si="1"/>
        <v>-4163</v>
      </c>
      <c r="G48">
        <f t="shared" si="2"/>
        <v>-8.6092000055941753E-3</v>
      </c>
      <c r="I48">
        <f t="shared" si="3"/>
        <v>-8.6092000055941753E-3</v>
      </c>
      <c r="O48">
        <f t="shared" ca="1" si="4"/>
        <v>2.5850797289303069E-2</v>
      </c>
      <c r="Q48" s="2">
        <f t="shared" si="5"/>
        <v>24005.983</v>
      </c>
    </row>
    <row r="49" spans="1:27" x14ac:dyDescent="0.2">
      <c r="A49" s="60" t="s">
        <v>236</v>
      </c>
      <c r="B49" s="59" t="s">
        <v>110</v>
      </c>
      <c r="C49" s="60">
        <v>39029.464</v>
      </c>
      <c r="D49" s="60" t="s">
        <v>146</v>
      </c>
      <c r="E49" s="39">
        <f t="shared" si="0"/>
        <v>-4159.0083932749785</v>
      </c>
      <c r="F49">
        <f t="shared" si="1"/>
        <v>-4159</v>
      </c>
      <c r="G49">
        <f t="shared" si="2"/>
        <v>-1.0455600000568666E-2</v>
      </c>
      <c r="I49">
        <f t="shared" si="3"/>
        <v>-1.0455600000568666E-2</v>
      </c>
      <c r="O49">
        <f t="shared" ca="1" si="4"/>
        <v>2.5835737214877967E-2</v>
      </c>
      <c r="Q49" s="2">
        <f t="shared" si="5"/>
        <v>24010.964</v>
      </c>
    </row>
    <row r="50" spans="1:27" x14ac:dyDescent="0.2">
      <c r="A50" s="60" t="s">
        <v>236</v>
      </c>
      <c r="B50" s="59" t="s">
        <v>103</v>
      </c>
      <c r="C50" s="60">
        <v>39057.491000000002</v>
      </c>
      <c r="D50" s="60" t="s">
        <v>146</v>
      </c>
      <c r="E50" s="39">
        <f t="shared" si="0"/>
        <v>-4136.5096062363082</v>
      </c>
      <c r="F50">
        <f t="shared" si="1"/>
        <v>-4136.5</v>
      </c>
      <c r="G50">
        <f t="shared" si="2"/>
        <v>-1.196660000277916E-2</v>
      </c>
      <c r="I50">
        <f t="shared" si="3"/>
        <v>-1.196660000277916E-2</v>
      </c>
      <c r="O50">
        <f t="shared" ca="1" si="4"/>
        <v>2.5751024296236769E-2</v>
      </c>
      <c r="Q50" s="2">
        <f t="shared" si="5"/>
        <v>24038.991000000002</v>
      </c>
    </row>
    <row r="51" spans="1:27" x14ac:dyDescent="0.2">
      <c r="A51" s="60" t="s">
        <v>236</v>
      </c>
      <c r="B51" s="59" t="s">
        <v>103</v>
      </c>
      <c r="C51" s="60">
        <v>39387.597999999998</v>
      </c>
      <c r="D51" s="60" t="s">
        <v>146</v>
      </c>
      <c r="E51" s="39">
        <f t="shared" si="0"/>
        <v>-3871.5148835412665</v>
      </c>
      <c r="F51">
        <f t="shared" si="1"/>
        <v>-3871.5</v>
      </c>
      <c r="G51">
        <f t="shared" si="2"/>
        <v>-1.8540600001870189E-2</v>
      </c>
      <c r="I51">
        <f t="shared" si="3"/>
        <v>-1.8540600001870189E-2</v>
      </c>
      <c r="O51">
        <f t="shared" ca="1" si="4"/>
        <v>2.4753294365573792E-2</v>
      </c>
      <c r="Q51" s="2">
        <f t="shared" si="5"/>
        <v>24369.097999999998</v>
      </c>
    </row>
    <row r="52" spans="1:27" x14ac:dyDescent="0.2">
      <c r="A52" s="60" t="s">
        <v>236</v>
      </c>
      <c r="B52" s="59" t="s">
        <v>110</v>
      </c>
      <c r="C52" s="60">
        <v>39389.476000000002</v>
      </c>
      <c r="D52" s="60" t="s">
        <v>146</v>
      </c>
      <c r="E52" s="39">
        <f t="shared" si="0"/>
        <v>-3870.0073114836537</v>
      </c>
      <c r="F52">
        <f t="shared" si="1"/>
        <v>-3870</v>
      </c>
      <c r="G52">
        <f t="shared" si="2"/>
        <v>-9.1079999983776361E-3</v>
      </c>
      <c r="I52">
        <f t="shared" si="3"/>
        <v>-9.1079999983776361E-3</v>
      </c>
      <c r="O52">
        <f t="shared" ca="1" si="4"/>
        <v>2.474764683766438E-2</v>
      </c>
      <c r="Q52" s="2">
        <f t="shared" si="5"/>
        <v>24370.976000000002</v>
      </c>
    </row>
    <row r="53" spans="1:27" x14ac:dyDescent="0.2">
      <c r="A53" s="60" t="s">
        <v>236</v>
      </c>
      <c r="B53" s="59" t="s">
        <v>110</v>
      </c>
      <c r="C53" s="60">
        <v>40829.514000000003</v>
      </c>
      <c r="D53" s="60" t="s">
        <v>146</v>
      </c>
      <c r="E53" s="39">
        <f t="shared" si="0"/>
        <v>-2714.0110118586035</v>
      </c>
      <c r="F53">
        <f t="shared" si="1"/>
        <v>-2714</v>
      </c>
      <c r="G53">
        <f t="shared" si="2"/>
        <v>-1.3717599998926744E-2</v>
      </c>
      <c r="I53">
        <f t="shared" si="3"/>
        <v>-1.3717599998926744E-2</v>
      </c>
      <c r="O53">
        <f t="shared" ca="1" si="4"/>
        <v>2.039528532881003E-2</v>
      </c>
      <c r="Q53" s="2">
        <f t="shared" si="5"/>
        <v>25811.014000000003</v>
      </c>
    </row>
    <row r="54" spans="1:27" x14ac:dyDescent="0.2">
      <c r="A54" s="60" t="s">
        <v>236</v>
      </c>
      <c r="B54" s="59" t="s">
        <v>110</v>
      </c>
      <c r="C54" s="60">
        <v>40879.339</v>
      </c>
      <c r="D54" s="60" t="s">
        <v>146</v>
      </c>
      <c r="E54" s="39">
        <f t="shared" si="0"/>
        <v>-2674.0137925985464</v>
      </c>
      <c r="F54">
        <f t="shared" si="1"/>
        <v>-2674</v>
      </c>
      <c r="G54">
        <f t="shared" si="2"/>
        <v>-1.7181600000185426E-2</v>
      </c>
      <c r="I54">
        <f t="shared" si="3"/>
        <v>-1.7181600000185426E-2</v>
      </c>
      <c r="O54">
        <f t="shared" ca="1" si="4"/>
        <v>2.0244684584559018E-2</v>
      </c>
      <c r="Q54" s="2">
        <f t="shared" si="5"/>
        <v>25860.839</v>
      </c>
    </row>
    <row r="55" spans="1:27" x14ac:dyDescent="0.2">
      <c r="A55" s="60" t="s">
        <v>268</v>
      </c>
      <c r="B55" s="59" t="s">
        <v>110</v>
      </c>
      <c r="C55" s="60">
        <v>40981.506000000001</v>
      </c>
      <c r="D55" s="60" t="s">
        <v>146</v>
      </c>
      <c r="E55" s="39">
        <f t="shared" si="0"/>
        <v>-2591.9988221992971</v>
      </c>
      <c r="F55">
        <f t="shared" si="1"/>
        <v>-2592</v>
      </c>
      <c r="G55">
        <f t="shared" si="2"/>
        <v>1.4671999961137772E-3</v>
      </c>
      <c r="I55">
        <f t="shared" si="3"/>
        <v>1.4671999961137772E-3</v>
      </c>
      <c r="O55">
        <f t="shared" ca="1" si="4"/>
        <v>1.9935953058844436E-2</v>
      </c>
      <c r="Q55" s="2">
        <f t="shared" si="5"/>
        <v>25963.006000000001</v>
      </c>
    </row>
    <row r="56" spans="1:27" x14ac:dyDescent="0.2">
      <c r="A56" s="60" t="s">
        <v>268</v>
      </c>
      <c r="B56" s="59" t="s">
        <v>110</v>
      </c>
      <c r="C56" s="60">
        <v>40981.506999999998</v>
      </c>
      <c r="D56" s="60" t="s">
        <v>146</v>
      </c>
      <c r="E56" s="39">
        <f t="shared" si="0"/>
        <v>-2591.9980194452755</v>
      </c>
      <c r="F56">
        <f t="shared" si="1"/>
        <v>-2592</v>
      </c>
      <c r="G56">
        <f t="shared" si="2"/>
        <v>2.4671999926795252E-3</v>
      </c>
      <c r="I56">
        <f t="shared" si="3"/>
        <v>2.4671999926795252E-3</v>
      </c>
      <c r="O56">
        <f t="shared" ca="1" si="4"/>
        <v>1.9935953058844436E-2</v>
      </c>
      <c r="Q56" s="2">
        <f t="shared" si="5"/>
        <v>25963.006999999998</v>
      </c>
    </row>
    <row r="57" spans="1:27" x14ac:dyDescent="0.2">
      <c r="A57" s="60" t="s">
        <v>268</v>
      </c>
      <c r="B57" s="59" t="s">
        <v>110</v>
      </c>
      <c r="C57" s="60">
        <v>41031.339999999997</v>
      </c>
      <c r="D57" s="60" t="s">
        <v>146</v>
      </c>
      <c r="E57" s="39">
        <f t="shared" si="0"/>
        <v>-2551.9943781530224</v>
      </c>
      <c r="F57">
        <f t="shared" si="1"/>
        <v>-2552</v>
      </c>
      <c r="G57">
        <f t="shared" si="2"/>
        <v>7.0031999930506572E-3</v>
      </c>
      <c r="I57">
        <f t="shared" si="3"/>
        <v>7.0031999930506572E-3</v>
      </c>
      <c r="O57">
        <f t="shared" ca="1" si="4"/>
        <v>1.978535231459342E-2</v>
      </c>
      <c r="Q57" s="2">
        <f t="shared" si="5"/>
        <v>26012.839999999997</v>
      </c>
    </row>
    <row r="58" spans="1:27" x14ac:dyDescent="0.2">
      <c r="A58" s="60" t="s">
        <v>268</v>
      </c>
      <c r="B58" s="59" t="s">
        <v>110</v>
      </c>
      <c r="C58" s="60">
        <v>41153.425999999999</v>
      </c>
      <c r="D58" s="60" t="s">
        <v>146</v>
      </c>
      <c r="E58" s="39">
        <f t="shared" si="0"/>
        <v>-2453.9893503440153</v>
      </c>
      <c r="F58">
        <f t="shared" si="1"/>
        <v>-2454</v>
      </c>
      <c r="G58">
        <f t="shared" si="2"/>
        <v>1.3266399997519329E-2</v>
      </c>
      <c r="I58">
        <f t="shared" si="3"/>
        <v>1.3266399997519329E-2</v>
      </c>
      <c r="O58">
        <f t="shared" ca="1" si="4"/>
        <v>1.9416380491178428E-2</v>
      </c>
      <c r="Q58" s="2">
        <f t="shared" si="5"/>
        <v>26134.925999999999</v>
      </c>
    </row>
    <row r="59" spans="1:27" x14ac:dyDescent="0.2">
      <c r="A59" s="60" t="s">
        <v>268</v>
      </c>
      <c r="B59" s="59" t="s">
        <v>110</v>
      </c>
      <c r="C59" s="60">
        <v>41153.436000000002</v>
      </c>
      <c r="D59" s="60" t="s">
        <v>146</v>
      </c>
      <c r="E59" s="39">
        <f t="shared" si="0"/>
        <v>-2453.9813228037706</v>
      </c>
      <c r="F59">
        <f t="shared" si="1"/>
        <v>-2454</v>
      </c>
      <c r="G59">
        <f t="shared" si="2"/>
        <v>2.3266399999556597E-2</v>
      </c>
      <c r="I59">
        <f t="shared" si="3"/>
        <v>2.3266399999556597E-2</v>
      </c>
      <c r="O59">
        <f t="shared" ca="1" si="4"/>
        <v>1.9416380491178428E-2</v>
      </c>
      <c r="Q59" s="2">
        <f t="shared" si="5"/>
        <v>26134.936000000002</v>
      </c>
    </row>
    <row r="60" spans="1:27" x14ac:dyDescent="0.2">
      <c r="A60" s="60" t="s">
        <v>236</v>
      </c>
      <c r="B60" s="59" t="s">
        <v>103</v>
      </c>
      <c r="C60" s="60">
        <v>41181.432999999997</v>
      </c>
      <c r="D60" s="60" t="s">
        <v>146</v>
      </c>
      <c r="E60" s="39">
        <f t="shared" si="0"/>
        <v>-2431.5066183858335</v>
      </c>
      <c r="F60">
        <f t="shared" si="1"/>
        <v>-2431.5</v>
      </c>
      <c r="G60">
        <f t="shared" si="2"/>
        <v>-8.2446000087657012E-3</v>
      </c>
      <c r="I60">
        <f t="shared" si="3"/>
        <v>-8.2446000087657012E-3</v>
      </c>
      <c r="O60">
        <f t="shared" ca="1" si="4"/>
        <v>1.9331667572537233E-2</v>
      </c>
      <c r="Q60" s="2">
        <f t="shared" si="5"/>
        <v>26162.932999999997</v>
      </c>
    </row>
    <row r="61" spans="1:27" x14ac:dyDescent="0.2">
      <c r="A61" s="60" t="s">
        <v>236</v>
      </c>
      <c r="B61" s="59" t="s">
        <v>110</v>
      </c>
      <c r="C61" s="60">
        <v>41335.264000000003</v>
      </c>
      <c r="D61" s="60" t="s">
        <v>146</v>
      </c>
      <c r="E61" s="39">
        <f t="shared" si="0"/>
        <v>-2308.0181640758583</v>
      </c>
      <c r="F61">
        <f t="shared" si="1"/>
        <v>-2308</v>
      </c>
      <c r="G61">
        <f t="shared" si="2"/>
        <v>-2.2627199999988079E-2</v>
      </c>
      <c r="I61">
        <f t="shared" si="3"/>
        <v>-2.2627199999988079E-2</v>
      </c>
      <c r="O61">
        <f t="shared" ca="1" si="4"/>
        <v>1.8866687774662223E-2</v>
      </c>
      <c r="Q61" s="2">
        <f t="shared" si="5"/>
        <v>26316.764000000003</v>
      </c>
    </row>
    <row r="62" spans="1:27" x14ac:dyDescent="0.2">
      <c r="A62" s="60" t="s">
        <v>236</v>
      </c>
      <c r="B62" s="59" t="s">
        <v>110</v>
      </c>
      <c r="C62" s="60">
        <v>41599.347000000002</v>
      </c>
      <c r="D62" s="60" t="s">
        <v>146</v>
      </c>
      <c r="E62" s="39">
        <f t="shared" si="0"/>
        <v>-2096.024473080287</v>
      </c>
      <c r="F62">
        <f t="shared" si="1"/>
        <v>-2096</v>
      </c>
      <c r="G62">
        <f t="shared" si="2"/>
        <v>-3.0486399999062996E-2</v>
      </c>
      <c r="I62">
        <f t="shared" si="3"/>
        <v>-3.0486399999062996E-2</v>
      </c>
      <c r="O62">
        <f t="shared" ca="1" si="4"/>
        <v>1.8068503830131841E-2</v>
      </c>
      <c r="Q62" s="2">
        <f t="shared" si="5"/>
        <v>26580.847000000002</v>
      </c>
    </row>
    <row r="63" spans="1:27" x14ac:dyDescent="0.2">
      <c r="A63" t="s">
        <v>29</v>
      </c>
      <c r="C63" s="14">
        <v>41904.584999999999</v>
      </c>
      <c r="D63" s="12"/>
      <c r="E63">
        <f t="shared" si="0"/>
        <v>-1850.9934402152182</v>
      </c>
      <c r="F63">
        <f t="shared" si="1"/>
        <v>-1851</v>
      </c>
      <c r="G63">
        <f t="shared" si="2"/>
        <v>8.1715999986045063E-3</v>
      </c>
      <c r="I63">
        <f t="shared" si="3"/>
        <v>8.1715999986045063E-3</v>
      </c>
      <c r="O63">
        <f t="shared" ca="1" si="4"/>
        <v>1.7146074271594373E-2</v>
      </c>
      <c r="Q63" s="2">
        <f t="shared" si="5"/>
        <v>26886.084999999999</v>
      </c>
      <c r="AA63" t="s">
        <v>32</v>
      </c>
    </row>
    <row r="64" spans="1:27" x14ac:dyDescent="0.2">
      <c r="A64" s="60" t="s">
        <v>236</v>
      </c>
      <c r="B64" s="59" t="s">
        <v>110</v>
      </c>
      <c r="C64" s="60">
        <v>41959.373</v>
      </c>
      <c r="D64" s="60" t="s">
        <v>146</v>
      </c>
      <c r="E64" s="39">
        <f t="shared" si="0"/>
        <v>-1807.0121527326255</v>
      </c>
      <c r="F64">
        <f t="shared" si="1"/>
        <v>-1807</v>
      </c>
      <c r="G64">
        <f t="shared" si="2"/>
        <v>-1.5138800001295749E-2</v>
      </c>
      <c r="I64">
        <f t="shared" si="3"/>
        <v>-1.5138800001295749E-2</v>
      </c>
      <c r="O64">
        <f t="shared" ca="1" si="4"/>
        <v>1.6980413452918255E-2</v>
      </c>
      <c r="Q64" s="2">
        <f t="shared" si="5"/>
        <v>26940.873</v>
      </c>
    </row>
    <row r="65" spans="1:32" x14ac:dyDescent="0.2">
      <c r="A65" t="s">
        <v>31</v>
      </c>
      <c r="C65" s="14">
        <v>42471.370999999999</v>
      </c>
      <c r="D65" s="12"/>
      <c r="E65">
        <f t="shared" si="0"/>
        <v>-1396.0036978061405</v>
      </c>
      <c r="F65">
        <f t="shared" si="1"/>
        <v>-1396</v>
      </c>
      <c r="G65">
        <f t="shared" si="2"/>
        <v>-4.6064000052865595E-3</v>
      </c>
      <c r="I65">
        <f t="shared" si="3"/>
        <v>-4.6064000052865595E-3</v>
      </c>
      <c r="O65">
        <f t="shared" ca="1" si="4"/>
        <v>1.543299080573907E-2</v>
      </c>
      <c r="Q65" s="2">
        <f t="shared" si="5"/>
        <v>27452.870999999999</v>
      </c>
      <c r="AA65" t="s">
        <v>32</v>
      </c>
      <c r="AB65">
        <v>10</v>
      </c>
      <c r="AD65" t="s">
        <v>28</v>
      </c>
      <c r="AF65" t="s">
        <v>30</v>
      </c>
    </row>
    <row r="66" spans="1:32" x14ac:dyDescent="0.2">
      <c r="A66" s="60" t="s">
        <v>305</v>
      </c>
      <c r="B66" s="59" t="s">
        <v>110</v>
      </c>
      <c r="C66" s="60">
        <v>42751.665000000001</v>
      </c>
      <c r="D66" s="60" t="s">
        <v>146</v>
      </c>
      <c r="E66" s="39">
        <f t="shared" si="0"/>
        <v>-1170.9965613228633</v>
      </c>
      <c r="F66">
        <f t="shared" si="1"/>
        <v>-1171</v>
      </c>
      <c r="G66">
        <f t="shared" si="2"/>
        <v>4.2835999993258156E-3</v>
      </c>
      <c r="I66">
        <f t="shared" si="3"/>
        <v>4.2835999993258156E-3</v>
      </c>
      <c r="O66">
        <f t="shared" ca="1" si="4"/>
        <v>1.4585861619327109E-2</v>
      </c>
      <c r="Q66" s="2">
        <f t="shared" si="5"/>
        <v>27733.165000000001</v>
      </c>
    </row>
    <row r="67" spans="1:32" x14ac:dyDescent="0.2">
      <c r="A67" s="60" t="s">
        <v>308</v>
      </c>
      <c r="B67" s="59" t="s">
        <v>110</v>
      </c>
      <c r="C67" s="60">
        <v>42837.625</v>
      </c>
      <c r="D67" s="60" t="s">
        <v>146</v>
      </c>
      <c r="E67" s="39">
        <f t="shared" si="0"/>
        <v>-1101.9918253952223</v>
      </c>
      <c r="F67">
        <f t="shared" si="1"/>
        <v>-1102</v>
      </c>
      <c r="G67">
        <f t="shared" si="2"/>
        <v>1.0183200000028592E-2</v>
      </c>
      <c r="I67">
        <f t="shared" si="3"/>
        <v>1.0183200000028592E-2</v>
      </c>
      <c r="O67">
        <f t="shared" ca="1" si="4"/>
        <v>1.4326075335494105E-2</v>
      </c>
      <c r="Q67" s="2">
        <f t="shared" si="5"/>
        <v>27819.125</v>
      </c>
    </row>
    <row r="68" spans="1:32" x14ac:dyDescent="0.2">
      <c r="A68" t="s">
        <v>34</v>
      </c>
      <c r="C68" s="14">
        <v>43020.737999999998</v>
      </c>
      <c r="D68" s="12"/>
      <c r="E68">
        <f t="shared" si="0"/>
        <v>-954.99712774610543</v>
      </c>
      <c r="F68">
        <f t="shared" si="1"/>
        <v>-955</v>
      </c>
      <c r="G68">
        <f t="shared" si="2"/>
        <v>3.5779999961960129E-3</v>
      </c>
      <c r="I68">
        <f t="shared" si="3"/>
        <v>3.5779999961960129E-3</v>
      </c>
      <c r="O68">
        <f t="shared" ca="1" si="4"/>
        <v>1.3772617600371625E-2</v>
      </c>
      <c r="Q68" s="2">
        <f t="shared" si="5"/>
        <v>28002.237999999998</v>
      </c>
      <c r="AB68">
        <v>7</v>
      </c>
      <c r="AD68" t="s">
        <v>28</v>
      </c>
      <c r="AF68" t="s">
        <v>30</v>
      </c>
    </row>
    <row r="69" spans="1:32" x14ac:dyDescent="0.2">
      <c r="A69" t="s">
        <v>34</v>
      </c>
      <c r="C69" s="14">
        <v>43020.74</v>
      </c>
      <c r="D69" s="12"/>
      <c r="E69">
        <f t="shared" si="0"/>
        <v>-954.99552223805654</v>
      </c>
      <c r="F69">
        <f t="shared" si="1"/>
        <v>-955</v>
      </c>
      <c r="G69">
        <f t="shared" si="2"/>
        <v>5.5779999966034666E-3</v>
      </c>
      <c r="I69">
        <f t="shared" si="3"/>
        <v>5.5779999966034666E-3</v>
      </c>
      <c r="O69">
        <f t="shared" ca="1" si="4"/>
        <v>1.3772617600371625E-2</v>
      </c>
      <c r="Q69" s="2">
        <f t="shared" si="5"/>
        <v>28002.239999999998</v>
      </c>
      <c r="AB69">
        <v>10</v>
      </c>
      <c r="AD69" t="s">
        <v>33</v>
      </c>
      <c r="AF69" t="s">
        <v>35</v>
      </c>
    </row>
    <row r="70" spans="1:32" x14ac:dyDescent="0.2">
      <c r="A70" t="s">
        <v>34</v>
      </c>
      <c r="C70" s="14">
        <v>43101.714999999997</v>
      </c>
      <c r="D70" s="12" t="s">
        <v>37</v>
      </c>
      <c r="E70">
        <f t="shared" si="0"/>
        <v>-889.99251512148271</v>
      </c>
      <c r="F70">
        <f t="shared" si="1"/>
        <v>-890</v>
      </c>
      <c r="G70">
        <f t="shared" si="2"/>
        <v>9.3239999914658256E-3</v>
      </c>
      <c r="I70">
        <f t="shared" si="3"/>
        <v>9.3239999914658256E-3</v>
      </c>
      <c r="O70">
        <f t="shared" ca="1" si="4"/>
        <v>1.3527891390963723E-2</v>
      </c>
      <c r="Q70" s="2">
        <f t="shared" si="5"/>
        <v>28083.214999999997</v>
      </c>
      <c r="AB70">
        <v>15</v>
      </c>
      <c r="AD70" t="s">
        <v>36</v>
      </c>
      <c r="AF70" t="s">
        <v>35</v>
      </c>
    </row>
    <row r="71" spans="1:32" x14ac:dyDescent="0.2">
      <c r="A71" t="s">
        <v>34</v>
      </c>
      <c r="C71" s="14">
        <v>43131.597999999998</v>
      </c>
      <c r="D71" s="12"/>
      <c r="E71">
        <f t="shared" si="0"/>
        <v>-866.00381661373694</v>
      </c>
      <c r="F71">
        <f t="shared" si="1"/>
        <v>-866</v>
      </c>
      <c r="G71">
        <f t="shared" si="2"/>
        <v>-4.754400004458148E-3</v>
      </c>
      <c r="I71">
        <f t="shared" si="3"/>
        <v>-4.754400004458148E-3</v>
      </c>
      <c r="O71">
        <f t="shared" ca="1" si="4"/>
        <v>1.3437530944413115E-2</v>
      </c>
      <c r="Q71" s="2">
        <f t="shared" si="5"/>
        <v>28113.097999999998</v>
      </c>
      <c r="AA71" t="s">
        <v>32</v>
      </c>
      <c r="AB71">
        <v>16</v>
      </c>
      <c r="AD71" t="s">
        <v>38</v>
      </c>
      <c r="AF71" t="s">
        <v>35</v>
      </c>
    </row>
    <row r="72" spans="1:32" x14ac:dyDescent="0.2">
      <c r="A72" t="s">
        <v>34</v>
      </c>
      <c r="C72" s="14">
        <v>43136.591</v>
      </c>
      <c r="D72" s="12"/>
      <c r="E72">
        <f t="shared" si="0"/>
        <v>-861.99566577047415</v>
      </c>
      <c r="F72">
        <f t="shared" si="1"/>
        <v>-862</v>
      </c>
      <c r="G72">
        <f t="shared" si="2"/>
        <v>5.3991999957361259E-3</v>
      </c>
      <c r="I72">
        <f t="shared" si="3"/>
        <v>5.3991999957361259E-3</v>
      </c>
      <c r="O72">
        <f t="shared" ca="1" si="4"/>
        <v>1.3422470869988013E-2</v>
      </c>
      <c r="Q72" s="2">
        <f t="shared" si="5"/>
        <v>28118.091</v>
      </c>
      <c r="AA72" t="s">
        <v>32</v>
      </c>
      <c r="AB72">
        <v>14</v>
      </c>
      <c r="AD72" t="s">
        <v>38</v>
      </c>
      <c r="AF72" t="s">
        <v>35</v>
      </c>
    </row>
    <row r="73" spans="1:32" x14ac:dyDescent="0.2">
      <c r="A73" t="s">
        <v>34</v>
      </c>
      <c r="C73" s="14">
        <v>43136.593000000001</v>
      </c>
      <c r="D73" s="12"/>
      <c r="E73">
        <f t="shared" si="0"/>
        <v>-861.99406026242525</v>
      </c>
      <c r="F73">
        <f t="shared" si="1"/>
        <v>-862</v>
      </c>
      <c r="G73">
        <f t="shared" si="2"/>
        <v>7.3991999961435795E-3</v>
      </c>
      <c r="I73">
        <f t="shared" si="3"/>
        <v>7.3991999961435795E-3</v>
      </c>
      <c r="O73">
        <f t="shared" ca="1" si="4"/>
        <v>1.3422470869988013E-2</v>
      </c>
      <c r="Q73" s="2">
        <f t="shared" si="5"/>
        <v>28118.093000000001</v>
      </c>
      <c r="AA73" t="s">
        <v>32</v>
      </c>
      <c r="AB73">
        <v>12</v>
      </c>
      <c r="AD73" t="s">
        <v>36</v>
      </c>
      <c r="AF73" t="s">
        <v>35</v>
      </c>
    </row>
    <row r="74" spans="1:32" x14ac:dyDescent="0.2">
      <c r="A74" t="s">
        <v>34</v>
      </c>
      <c r="C74" s="14">
        <v>43380.743999999999</v>
      </c>
      <c r="D74" s="12"/>
      <c r="E74">
        <f t="shared" si="0"/>
        <v>-666.00086247892705</v>
      </c>
      <c r="F74">
        <f t="shared" si="1"/>
        <v>-666</v>
      </c>
      <c r="G74">
        <f t="shared" si="2"/>
        <v>-1.0744000028353184E-3</v>
      </c>
      <c r="I74">
        <f t="shared" si="3"/>
        <v>-1.0744000028353184E-3</v>
      </c>
      <c r="O74">
        <f t="shared" ca="1" si="4"/>
        <v>1.2684527223158038E-2</v>
      </c>
      <c r="Q74" s="2">
        <f t="shared" si="5"/>
        <v>28362.243999999999</v>
      </c>
      <c r="AA74" t="s">
        <v>32</v>
      </c>
      <c r="AB74">
        <v>14</v>
      </c>
      <c r="AD74" t="s">
        <v>38</v>
      </c>
      <c r="AF74" t="s">
        <v>35</v>
      </c>
    </row>
    <row r="75" spans="1:32" x14ac:dyDescent="0.2">
      <c r="A75" s="39" t="s">
        <v>34</v>
      </c>
      <c r="B75" s="36"/>
      <c r="C75" s="33">
        <v>43395.692000000003</v>
      </c>
      <c r="D75" s="33"/>
      <c r="E75" s="39">
        <f t="shared" si="0"/>
        <v>-654.00129532389371</v>
      </c>
      <c r="F75">
        <f t="shared" si="1"/>
        <v>-654</v>
      </c>
      <c r="G75">
        <f t="shared" si="2"/>
        <v>-1.6135999976540916E-3</v>
      </c>
      <c r="I75">
        <f t="shared" si="3"/>
        <v>-1.6135999976540916E-3</v>
      </c>
      <c r="O75">
        <f t="shared" ca="1" si="4"/>
        <v>1.2639346999882731E-2</v>
      </c>
      <c r="Q75" s="2">
        <f t="shared" si="5"/>
        <v>28377.192000000003</v>
      </c>
      <c r="AA75" t="s">
        <v>32</v>
      </c>
      <c r="AB75">
        <v>14</v>
      </c>
      <c r="AD75" t="s">
        <v>36</v>
      </c>
      <c r="AF75" t="s">
        <v>35</v>
      </c>
    </row>
    <row r="76" spans="1:32" x14ac:dyDescent="0.2">
      <c r="A76" s="39" t="s">
        <v>34</v>
      </c>
      <c r="B76" s="36"/>
      <c r="C76" s="33">
        <v>43420.601000000002</v>
      </c>
      <c r="D76" s="33"/>
      <c r="E76" s="39">
        <f t="shared" si="0"/>
        <v>-634.00549533294907</v>
      </c>
      <c r="F76">
        <f t="shared" si="1"/>
        <v>-634</v>
      </c>
      <c r="G76">
        <f t="shared" si="2"/>
        <v>-6.845600000815466E-3</v>
      </c>
      <c r="I76">
        <f t="shared" si="3"/>
        <v>-6.845600000815466E-3</v>
      </c>
      <c r="O76">
        <f t="shared" ca="1" si="4"/>
        <v>1.2564046627757225E-2</v>
      </c>
      <c r="Q76" s="2">
        <f t="shared" si="5"/>
        <v>28402.101000000002</v>
      </c>
      <c r="AA76" t="s">
        <v>32</v>
      </c>
      <c r="AB76">
        <v>13</v>
      </c>
      <c r="AD76" t="s">
        <v>38</v>
      </c>
      <c r="AF76" t="s">
        <v>35</v>
      </c>
    </row>
    <row r="77" spans="1:32" x14ac:dyDescent="0.2">
      <c r="A77" s="39" t="s">
        <v>34</v>
      </c>
      <c r="B77" s="36"/>
      <c r="C77" s="33">
        <v>43436.802000000003</v>
      </c>
      <c r="D77" s="33"/>
      <c r="E77" s="39">
        <f t="shared" si="0"/>
        <v>-621.00007738548766</v>
      </c>
      <c r="F77">
        <f t="shared" si="1"/>
        <v>-621</v>
      </c>
      <c r="G77">
        <f t="shared" si="2"/>
        <v>-9.6399999165441841E-5</v>
      </c>
      <c r="I77">
        <f t="shared" si="3"/>
        <v>-9.6399999165441841E-5</v>
      </c>
      <c r="O77">
        <f t="shared" ca="1" si="4"/>
        <v>1.2515101385875645E-2</v>
      </c>
      <c r="Q77" s="2">
        <f t="shared" si="5"/>
        <v>28418.302000000003</v>
      </c>
      <c r="AA77" t="s">
        <v>32</v>
      </c>
      <c r="AB77">
        <v>12</v>
      </c>
      <c r="AD77" t="s">
        <v>38</v>
      </c>
      <c r="AF77" t="s">
        <v>35</v>
      </c>
    </row>
    <row r="78" spans="1:32" x14ac:dyDescent="0.2">
      <c r="A78" s="39" t="s">
        <v>34</v>
      </c>
      <c r="B78" s="36"/>
      <c r="C78" s="33">
        <v>43506.567000000003</v>
      </c>
      <c r="D78" s="33"/>
      <c r="E78" s="39">
        <f t="shared" si="0"/>
        <v>-564.99594288116134</v>
      </c>
      <c r="F78">
        <f t="shared" si="1"/>
        <v>-565</v>
      </c>
      <c r="G78">
        <f t="shared" si="2"/>
        <v>5.0540000011096708E-3</v>
      </c>
      <c r="I78">
        <f t="shared" si="3"/>
        <v>5.0540000011096708E-3</v>
      </c>
      <c r="O78">
        <f t="shared" ca="1" si="4"/>
        <v>1.2304260343924223E-2</v>
      </c>
      <c r="Q78" s="2">
        <f t="shared" si="5"/>
        <v>28488.067000000003</v>
      </c>
      <c r="AA78" t="s">
        <v>32</v>
      </c>
      <c r="AB78">
        <v>14</v>
      </c>
      <c r="AD78" t="s">
        <v>36</v>
      </c>
      <c r="AF78" t="s">
        <v>35</v>
      </c>
    </row>
    <row r="79" spans="1:32" x14ac:dyDescent="0.2">
      <c r="A79" s="60" t="s">
        <v>340</v>
      </c>
      <c r="B79" s="59" t="s">
        <v>110</v>
      </c>
      <c r="C79" s="60">
        <v>43510.29</v>
      </c>
      <c r="D79" s="60" t="s">
        <v>146</v>
      </c>
      <c r="E79" s="39">
        <f t="shared" si="0"/>
        <v>-562.00728964874531</v>
      </c>
      <c r="F79">
        <f t="shared" si="1"/>
        <v>-562</v>
      </c>
      <c r="G79">
        <f t="shared" si="2"/>
        <v>-9.0808000022661872E-3</v>
      </c>
      <c r="I79">
        <f t="shared" si="3"/>
        <v>-9.0808000022661872E-3</v>
      </c>
      <c r="O79">
        <f t="shared" ca="1" si="4"/>
        <v>1.2292965288105397E-2</v>
      </c>
      <c r="Q79" s="2">
        <f t="shared" si="5"/>
        <v>28491.79</v>
      </c>
    </row>
    <row r="80" spans="1:32" x14ac:dyDescent="0.2">
      <c r="A80" s="39" t="s">
        <v>40</v>
      </c>
      <c r="B80" s="36"/>
      <c r="C80" s="33">
        <v>43510.298000000003</v>
      </c>
      <c r="D80" s="33"/>
      <c r="E80" s="39">
        <f t="shared" si="0"/>
        <v>-562.00086761654973</v>
      </c>
      <c r="F80">
        <f t="shared" si="1"/>
        <v>-562</v>
      </c>
      <c r="G80">
        <f t="shared" si="2"/>
        <v>-1.0808000006363727E-3</v>
      </c>
      <c r="I80">
        <f t="shared" si="3"/>
        <v>-1.0808000006363727E-3</v>
      </c>
      <c r="O80">
        <f t="shared" ca="1" si="4"/>
        <v>1.2292965288105397E-2</v>
      </c>
      <c r="Q80" s="2">
        <f t="shared" si="5"/>
        <v>28491.798000000003</v>
      </c>
      <c r="AA80" t="s">
        <v>32</v>
      </c>
      <c r="AB80">
        <v>10</v>
      </c>
      <c r="AD80" t="s">
        <v>38</v>
      </c>
      <c r="AF80" t="s">
        <v>35</v>
      </c>
    </row>
    <row r="81" spans="1:32" x14ac:dyDescent="0.2">
      <c r="A81" s="39" t="s">
        <v>34</v>
      </c>
      <c r="B81" s="36"/>
      <c r="C81" s="33">
        <v>43755.7</v>
      </c>
      <c r="D81" s="33"/>
      <c r="E81" s="39">
        <f t="shared" si="0"/>
        <v>-365.00342454867223</v>
      </c>
      <c r="F81">
        <f t="shared" si="1"/>
        <v>-365</v>
      </c>
      <c r="G81">
        <f t="shared" si="2"/>
        <v>-4.2660000035539269E-3</v>
      </c>
      <c r="I81">
        <f t="shared" si="3"/>
        <v>-4.2660000035539269E-3</v>
      </c>
      <c r="O81">
        <f t="shared" ca="1" si="4"/>
        <v>1.1551256622669145E-2</v>
      </c>
      <c r="Q81" s="2">
        <f t="shared" si="5"/>
        <v>28737.199999999997</v>
      </c>
      <c r="AA81" t="s">
        <v>32</v>
      </c>
      <c r="AB81">
        <v>8</v>
      </c>
      <c r="AD81" t="s">
        <v>39</v>
      </c>
      <c r="AF81" t="s">
        <v>30</v>
      </c>
    </row>
    <row r="82" spans="1:32" x14ac:dyDescent="0.2">
      <c r="A82" s="39" t="s">
        <v>34</v>
      </c>
      <c r="B82" s="36"/>
      <c r="C82" s="33">
        <v>43755.705000000002</v>
      </c>
      <c r="D82" s="33"/>
      <c r="E82" s="39">
        <f t="shared" si="0"/>
        <v>-364.99941077854709</v>
      </c>
      <c r="F82">
        <f t="shared" si="1"/>
        <v>-365</v>
      </c>
      <c r="G82">
        <f t="shared" si="2"/>
        <v>7.3400000110268593E-4</v>
      </c>
      <c r="I82">
        <f t="shared" si="3"/>
        <v>7.3400000110268593E-4</v>
      </c>
      <c r="O82">
        <f t="shared" ca="1" si="4"/>
        <v>1.1551256622669145E-2</v>
      </c>
      <c r="Q82" s="2">
        <f t="shared" si="5"/>
        <v>28737.205000000002</v>
      </c>
      <c r="AA82" t="s">
        <v>32</v>
      </c>
      <c r="AB82">
        <v>12</v>
      </c>
      <c r="AD82" t="s">
        <v>38</v>
      </c>
      <c r="AF82" t="s">
        <v>35</v>
      </c>
    </row>
    <row r="83" spans="1:32" x14ac:dyDescent="0.2">
      <c r="A83" s="39" t="s">
        <v>34</v>
      </c>
      <c r="B83" s="36"/>
      <c r="C83" s="33">
        <v>43780.612000000001</v>
      </c>
      <c r="D83" s="33"/>
      <c r="E83" s="39">
        <f t="shared" si="0"/>
        <v>-345.00521629565134</v>
      </c>
      <c r="F83">
        <f t="shared" si="1"/>
        <v>-345</v>
      </c>
      <c r="G83">
        <f t="shared" si="2"/>
        <v>-6.4980000024661422E-3</v>
      </c>
      <c r="I83">
        <f t="shared" si="3"/>
        <v>-6.4980000024661422E-3</v>
      </c>
      <c r="O83">
        <f t="shared" ca="1" si="4"/>
        <v>1.1475956250543637E-2</v>
      </c>
      <c r="Q83" s="2">
        <f t="shared" si="5"/>
        <v>28762.112000000001</v>
      </c>
      <c r="AA83" t="s">
        <v>32</v>
      </c>
      <c r="AB83">
        <v>16</v>
      </c>
      <c r="AD83" t="s">
        <v>36</v>
      </c>
      <c r="AF83" t="s">
        <v>35</v>
      </c>
    </row>
    <row r="84" spans="1:32" x14ac:dyDescent="0.2">
      <c r="A84" s="39" t="s">
        <v>34</v>
      </c>
      <c r="B84" s="36"/>
      <c r="C84" s="33">
        <v>43790.576999999997</v>
      </c>
      <c r="D84" s="33"/>
      <c r="E84" s="39">
        <f t="shared" si="0"/>
        <v>-337.00577244364217</v>
      </c>
      <c r="F84">
        <f t="shared" si="1"/>
        <v>-337</v>
      </c>
      <c r="G84">
        <f t="shared" si="2"/>
        <v>-7.1908000027178787E-3</v>
      </c>
      <c r="I84">
        <f t="shared" si="3"/>
        <v>-7.1908000027178787E-3</v>
      </c>
      <c r="O84">
        <f t="shared" ca="1" si="4"/>
        <v>1.1445836101693434E-2</v>
      </c>
      <c r="Q84" s="2">
        <f t="shared" si="5"/>
        <v>28772.076999999997</v>
      </c>
      <c r="AA84" t="s">
        <v>32</v>
      </c>
      <c r="AB84">
        <v>9</v>
      </c>
      <c r="AD84" t="s">
        <v>38</v>
      </c>
      <c r="AF84" t="s">
        <v>35</v>
      </c>
    </row>
    <row r="85" spans="1:32" x14ac:dyDescent="0.2">
      <c r="A85" s="39" t="s">
        <v>41</v>
      </c>
      <c r="B85" s="36"/>
      <c r="C85" s="33">
        <v>43870.303999999996</v>
      </c>
      <c r="D85" s="33"/>
      <c r="E85" s="39">
        <f t="shared" ref="E85:E148" si="6">+(C85-C$7)/C$8</f>
        <v>-273.00460234937719</v>
      </c>
      <c r="F85">
        <f t="shared" ref="F85:F148" si="7">ROUND(2*E85,0)/2</f>
        <v>-273</v>
      </c>
      <c r="G85">
        <f t="shared" ref="G85:G148" si="8">+C85-(C$7+F85*C$8)</f>
        <v>-5.7332000069436617E-3</v>
      </c>
      <c r="I85">
        <f t="shared" ref="I85:I148" si="9">G85</f>
        <v>-5.7332000069436617E-3</v>
      </c>
      <c r="O85">
        <f t="shared" ref="O85:O148" ca="1" si="10">+C$11+C$12*F85</f>
        <v>1.120487491089181E-2</v>
      </c>
      <c r="Q85" s="2">
        <f t="shared" ref="Q85:Q148" si="11">+C85-15018.5</f>
        <v>28851.803999999996</v>
      </c>
      <c r="AA85" t="s">
        <v>32</v>
      </c>
      <c r="AB85">
        <v>10</v>
      </c>
      <c r="AD85" t="s">
        <v>38</v>
      </c>
      <c r="AF85" t="s">
        <v>35</v>
      </c>
    </row>
    <row r="86" spans="1:32" x14ac:dyDescent="0.2">
      <c r="A86" s="39" t="s">
        <v>41</v>
      </c>
      <c r="B86" s="36"/>
      <c r="C86" s="33">
        <v>43931.338000000003</v>
      </c>
      <c r="D86" s="33"/>
      <c r="E86" s="39">
        <f t="shared" si="6"/>
        <v>-224.00931323108776</v>
      </c>
      <c r="F86">
        <f t="shared" si="7"/>
        <v>-224</v>
      </c>
      <c r="G86">
        <f t="shared" si="8"/>
        <v>-1.1601600002904888E-2</v>
      </c>
      <c r="I86">
        <f t="shared" si="9"/>
        <v>-1.1601600002904888E-2</v>
      </c>
      <c r="O86">
        <f t="shared" ca="1" si="10"/>
        <v>1.1020388999184316E-2</v>
      </c>
      <c r="Q86" s="2">
        <f t="shared" si="11"/>
        <v>28912.838000000003</v>
      </c>
      <c r="AA86" t="s">
        <v>32</v>
      </c>
      <c r="AF86" t="s">
        <v>42</v>
      </c>
    </row>
    <row r="87" spans="1:32" x14ac:dyDescent="0.2">
      <c r="A87" s="39" t="s">
        <v>44</v>
      </c>
      <c r="B87" s="36"/>
      <c r="C87" s="33">
        <v>44048.446000000004</v>
      </c>
      <c r="D87" s="33"/>
      <c r="E87" s="39">
        <f t="shared" si="6"/>
        <v>-130.00039495497938</v>
      </c>
      <c r="F87">
        <f t="shared" si="7"/>
        <v>-130</v>
      </c>
      <c r="G87">
        <f t="shared" si="8"/>
        <v>-4.9199999921256676E-4</v>
      </c>
      <c r="I87">
        <f t="shared" si="9"/>
        <v>-4.9199999921256676E-4</v>
      </c>
      <c r="O87">
        <f t="shared" ca="1" si="10"/>
        <v>1.066647725019443E-2</v>
      </c>
      <c r="Q87" s="2">
        <f t="shared" si="11"/>
        <v>29029.946000000004</v>
      </c>
      <c r="AA87" t="s">
        <v>32</v>
      </c>
      <c r="AF87" t="s">
        <v>42</v>
      </c>
    </row>
    <row r="88" spans="1:32" x14ac:dyDescent="0.2">
      <c r="A88" s="39" t="s">
        <v>34</v>
      </c>
      <c r="B88" s="36"/>
      <c r="C88" s="33">
        <v>44049.705000000002</v>
      </c>
      <c r="D88" s="33"/>
      <c r="E88" s="39">
        <f t="shared" si="6"/>
        <v>-128.98972763840453</v>
      </c>
      <c r="F88">
        <f t="shared" si="7"/>
        <v>-129</v>
      </c>
      <c r="G88">
        <f t="shared" si="8"/>
        <v>1.2796399998478591E-2</v>
      </c>
      <c r="I88">
        <f t="shared" si="9"/>
        <v>1.2796399998478591E-2</v>
      </c>
      <c r="O88">
        <f t="shared" ca="1" si="10"/>
        <v>1.0662712231588154E-2</v>
      </c>
      <c r="Q88" s="2">
        <f t="shared" si="11"/>
        <v>29031.205000000002</v>
      </c>
      <c r="AA88" t="s">
        <v>32</v>
      </c>
      <c r="AB88">
        <v>8</v>
      </c>
      <c r="AD88" t="s">
        <v>43</v>
      </c>
      <c r="AF88" t="s">
        <v>30</v>
      </c>
    </row>
    <row r="89" spans="1:32" x14ac:dyDescent="0.2">
      <c r="A89" s="39" t="s">
        <v>34</v>
      </c>
      <c r="B89" s="36"/>
      <c r="C89" s="33">
        <v>44191.707999999999</v>
      </c>
      <c r="D89" s="33"/>
      <c r="E89" s="39">
        <f t="shared" si="6"/>
        <v>-14.996247927693805</v>
      </c>
      <c r="F89">
        <f t="shared" si="7"/>
        <v>-15</v>
      </c>
      <c r="G89">
        <f t="shared" si="8"/>
        <v>4.6739999961573631E-3</v>
      </c>
      <c r="I89">
        <f t="shared" si="9"/>
        <v>4.6739999961573631E-3</v>
      </c>
      <c r="O89">
        <f t="shared" ca="1" si="10"/>
        <v>1.0233500110472759E-2</v>
      </c>
      <c r="Q89" s="2">
        <f t="shared" si="11"/>
        <v>29173.207999999999</v>
      </c>
      <c r="AA89" t="s">
        <v>32</v>
      </c>
      <c r="AB89">
        <v>10</v>
      </c>
      <c r="AD89" t="s">
        <v>38</v>
      </c>
      <c r="AF89" t="s">
        <v>35</v>
      </c>
    </row>
    <row r="90" spans="1:32" x14ac:dyDescent="0.2">
      <c r="A90" s="39" t="s">
        <v>45</v>
      </c>
      <c r="B90" s="36"/>
      <c r="C90" s="33">
        <v>44210.389000000003</v>
      </c>
      <c r="D90" s="33"/>
      <c r="E90" s="39">
        <f t="shared" si="6"/>
        <v>0</v>
      </c>
      <c r="F90">
        <f t="shared" si="7"/>
        <v>0</v>
      </c>
      <c r="G90">
        <f t="shared" si="8"/>
        <v>0</v>
      </c>
      <c r="I90">
        <f t="shared" si="9"/>
        <v>0</v>
      </c>
      <c r="O90">
        <f t="shared" ca="1" si="10"/>
        <v>1.0177024831378629E-2</v>
      </c>
      <c r="Q90" s="2">
        <f t="shared" si="11"/>
        <v>29191.889000000003</v>
      </c>
      <c r="AA90" t="s">
        <v>32</v>
      </c>
      <c r="AB90">
        <v>17</v>
      </c>
      <c r="AD90" t="s">
        <v>36</v>
      </c>
      <c r="AF90" t="s">
        <v>35</v>
      </c>
    </row>
    <row r="91" spans="1:32" x14ac:dyDescent="0.2">
      <c r="A91" t="s">
        <v>14</v>
      </c>
      <c r="C91" s="14">
        <v>44210.389000000003</v>
      </c>
      <c r="D91" s="12" t="s">
        <v>16</v>
      </c>
      <c r="E91">
        <f t="shared" si="6"/>
        <v>0</v>
      </c>
      <c r="F91">
        <f t="shared" si="7"/>
        <v>0</v>
      </c>
      <c r="G91">
        <f t="shared" si="8"/>
        <v>0</v>
      </c>
      <c r="I91">
        <f t="shared" si="9"/>
        <v>0</v>
      </c>
      <c r="O91">
        <f t="shared" ca="1" si="10"/>
        <v>1.0177024831378629E-2</v>
      </c>
      <c r="Q91" s="2">
        <f t="shared" si="11"/>
        <v>29191.889000000003</v>
      </c>
      <c r="AA91" t="s">
        <v>100</v>
      </c>
      <c r="AB91">
        <v>6</v>
      </c>
      <c r="AD91" t="s">
        <v>43</v>
      </c>
      <c r="AF91" t="s">
        <v>30</v>
      </c>
    </row>
    <row r="92" spans="1:32" x14ac:dyDescent="0.2">
      <c r="A92" s="39" t="s">
        <v>45</v>
      </c>
      <c r="B92" s="36"/>
      <c r="C92" s="33">
        <v>44215.370999999999</v>
      </c>
      <c r="D92" s="33"/>
      <c r="E92" s="39">
        <f t="shared" si="6"/>
        <v>3.9993205489909007</v>
      </c>
      <c r="F92">
        <f t="shared" si="7"/>
        <v>4</v>
      </c>
      <c r="G92">
        <f t="shared" si="8"/>
        <v>-8.4640000568469986E-4</v>
      </c>
      <c r="I92">
        <f t="shared" si="9"/>
        <v>-8.4640000568469986E-4</v>
      </c>
      <c r="O92">
        <f t="shared" ca="1" si="10"/>
        <v>1.0161964756953527E-2</v>
      </c>
      <c r="Q92" s="2">
        <f t="shared" si="11"/>
        <v>29196.870999999999</v>
      </c>
      <c r="AA92" t="s">
        <v>32</v>
      </c>
      <c r="AB92">
        <v>6</v>
      </c>
      <c r="AD92" t="s">
        <v>43</v>
      </c>
      <c r="AF92" t="s">
        <v>30</v>
      </c>
    </row>
    <row r="93" spans="1:32" x14ac:dyDescent="0.2">
      <c r="A93" s="39" t="s">
        <v>34</v>
      </c>
      <c r="B93" s="36"/>
      <c r="C93" s="33">
        <v>44221.593000000001</v>
      </c>
      <c r="D93" s="33" t="s">
        <v>37</v>
      </c>
      <c r="E93" s="39">
        <f t="shared" si="6"/>
        <v>8.9940560881008942</v>
      </c>
      <c r="F93">
        <f t="shared" si="7"/>
        <v>9</v>
      </c>
      <c r="G93">
        <f t="shared" si="8"/>
        <v>-7.4043999993591569E-3</v>
      </c>
      <c r="I93">
        <f t="shared" si="9"/>
        <v>-7.4043999993591569E-3</v>
      </c>
      <c r="O93">
        <f t="shared" ca="1" si="10"/>
        <v>1.0143139663922151E-2</v>
      </c>
      <c r="Q93" s="2">
        <f t="shared" si="11"/>
        <v>29203.093000000001</v>
      </c>
      <c r="AA93" t="s">
        <v>32</v>
      </c>
      <c r="AB93">
        <v>9</v>
      </c>
      <c r="AD93" t="s">
        <v>38</v>
      </c>
      <c r="AF93" t="s">
        <v>35</v>
      </c>
    </row>
    <row r="94" spans="1:32" x14ac:dyDescent="0.2">
      <c r="A94" s="39" t="s">
        <v>45</v>
      </c>
      <c r="B94" s="36"/>
      <c r="C94" s="33">
        <v>44225.326000000001</v>
      </c>
      <c r="D94" s="33"/>
      <c r="E94" s="39">
        <f t="shared" si="6"/>
        <v>11.990736860761416</v>
      </c>
      <c r="F94">
        <f t="shared" si="7"/>
        <v>12</v>
      </c>
      <c r="G94">
        <f t="shared" si="8"/>
        <v>-1.1539200000697747E-2</v>
      </c>
      <c r="I94">
        <f t="shared" si="9"/>
        <v>-1.1539200000697747E-2</v>
      </c>
      <c r="O94">
        <f t="shared" ca="1" si="10"/>
        <v>1.0131844608103324E-2</v>
      </c>
      <c r="Q94" s="2">
        <f t="shared" si="11"/>
        <v>29206.826000000001</v>
      </c>
      <c r="AA94" t="s">
        <v>32</v>
      </c>
      <c r="AB94">
        <v>6</v>
      </c>
      <c r="AD94" t="s">
        <v>43</v>
      </c>
      <c r="AF94" t="s">
        <v>30</v>
      </c>
    </row>
    <row r="95" spans="1:32" x14ac:dyDescent="0.2">
      <c r="A95" s="39" t="s">
        <v>34</v>
      </c>
      <c r="B95" s="36"/>
      <c r="C95" s="33">
        <v>44226.589</v>
      </c>
      <c r="D95" s="33"/>
      <c r="E95" s="39">
        <f t="shared" si="6"/>
        <v>13.004615193434091</v>
      </c>
      <c r="F95">
        <f t="shared" si="7"/>
        <v>13</v>
      </c>
      <c r="G95">
        <f t="shared" si="8"/>
        <v>5.7491999978083186E-3</v>
      </c>
      <c r="I95">
        <f t="shared" si="9"/>
        <v>5.7491999978083186E-3</v>
      </c>
      <c r="O95">
        <f t="shared" ca="1" si="10"/>
        <v>1.0128079589497048E-2</v>
      </c>
      <c r="Q95" s="2">
        <f t="shared" si="11"/>
        <v>29208.089</v>
      </c>
      <c r="AA95" t="s">
        <v>32</v>
      </c>
      <c r="AB95">
        <v>11</v>
      </c>
      <c r="AD95" t="s">
        <v>38</v>
      </c>
      <c r="AF95" t="s">
        <v>35</v>
      </c>
    </row>
    <row r="96" spans="1:32" x14ac:dyDescent="0.2">
      <c r="A96" s="39" t="s">
        <v>41</v>
      </c>
      <c r="B96" s="36"/>
      <c r="C96" s="33">
        <v>44459.533000000003</v>
      </c>
      <c r="D96" s="33"/>
      <c r="E96" s="39">
        <f t="shared" si="6"/>
        <v>200.001348626761</v>
      </c>
      <c r="F96">
        <f t="shared" si="7"/>
        <v>200</v>
      </c>
      <c r="G96">
        <f t="shared" si="8"/>
        <v>1.680000001215376E-3</v>
      </c>
      <c r="I96">
        <f t="shared" si="9"/>
        <v>1.680000001215376E-3</v>
      </c>
      <c r="O96">
        <f t="shared" ca="1" si="10"/>
        <v>9.4240211101235521E-3</v>
      </c>
      <c r="Q96" s="2">
        <f t="shared" si="11"/>
        <v>29441.033000000003</v>
      </c>
      <c r="AA96" t="s">
        <v>32</v>
      </c>
      <c r="AF96" t="s">
        <v>42</v>
      </c>
    </row>
    <row r="97" spans="1:32" x14ac:dyDescent="0.2">
      <c r="A97" s="39" t="s">
        <v>34</v>
      </c>
      <c r="B97" s="36"/>
      <c r="C97" s="33">
        <v>44470.741999999998</v>
      </c>
      <c r="D97" s="33"/>
      <c r="E97" s="39">
        <f t="shared" si="6"/>
        <v>208.99941848498122</v>
      </c>
      <c r="F97">
        <f t="shared" si="7"/>
        <v>209</v>
      </c>
      <c r="G97">
        <f t="shared" si="8"/>
        <v>-7.2440000803908333E-4</v>
      </c>
      <c r="I97">
        <f t="shared" si="9"/>
        <v>-7.2440000803908333E-4</v>
      </c>
      <c r="O97">
        <f t="shared" ca="1" si="10"/>
        <v>9.3901359426670737E-3</v>
      </c>
      <c r="Q97" s="2">
        <f t="shared" si="11"/>
        <v>29452.241999999998</v>
      </c>
      <c r="AA97" t="s">
        <v>32</v>
      </c>
      <c r="AB97">
        <v>16</v>
      </c>
      <c r="AD97" t="s">
        <v>36</v>
      </c>
      <c r="AF97" t="s">
        <v>35</v>
      </c>
    </row>
    <row r="98" spans="1:32" x14ac:dyDescent="0.2">
      <c r="A98" s="39" t="s">
        <v>34</v>
      </c>
      <c r="B98" s="36"/>
      <c r="C98" s="33">
        <v>44475.73</v>
      </c>
      <c r="D98" s="33"/>
      <c r="E98" s="39">
        <f t="shared" si="6"/>
        <v>213.00355555812467</v>
      </c>
      <c r="F98">
        <f t="shared" si="7"/>
        <v>213</v>
      </c>
      <c r="G98">
        <f t="shared" si="8"/>
        <v>4.4292000020504929E-3</v>
      </c>
      <c r="I98">
        <f t="shared" si="9"/>
        <v>4.4292000020504929E-3</v>
      </c>
      <c r="O98">
        <f t="shared" ca="1" si="10"/>
        <v>9.3750758682419714E-3</v>
      </c>
      <c r="Q98" s="2">
        <f t="shared" si="11"/>
        <v>29457.230000000003</v>
      </c>
      <c r="AA98" t="s">
        <v>32</v>
      </c>
      <c r="AB98">
        <v>14</v>
      </c>
      <c r="AD98" t="s">
        <v>46</v>
      </c>
      <c r="AF98" t="s">
        <v>35</v>
      </c>
    </row>
    <row r="99" spans="1:32" x14ac:dyDescent="0.2">
      <c r="A99" s="39" t="s">
        <v>34</v>
      </c>
      <c r="B99" s="36"/>
      <c r="C99" s="33">
        <v>44480.705999999998</v>
      </c>
      <c r="D99" s="33"/>
      <c r="E99" s="39">
        <f t="shared" si="6"/>
        <v>216.99805958296886</v>
      </c>
      <c r="F99">
        <f t="shared" si="7"/>
        <v>217</v>
      </c>
      <c r="G99">
        <f t="shared" si="8"/>
        <v>-2.4172000048565678E-3</v>
      </c>
      <c r="I99">
        <f t="shared" si="9"/>
        <v>-2.4172000048565678E-3</v>
      </c>
      <c r="O99">
        <f t="shared" ca="1" si="10"/>
        <v>9.3600157938168692E-3</v>
      </c>
      <c r="Q99" s="2">
        <f t="shared" si="11"/>
        <v>29462.205999999998</v>
      </c>
      <c r="AA99" t="s">
        <v>32</v>
      </c>
      <c r="AB99">
        <v>17</v>
      </c>
      <c r="AD99" t="s">
        <v>47</v>
      </c>
      <c r="AF99" t="s">
        <v>35</v>
      </c>
    </row>
    <row r="100" spans="1:32" x14ac:dyDescent="0.2">
      <c r="A100" s="39" t="s">
        <v>48</v>
      </c>
      <c r="B100" s="36"/>
      <c r="C100" s="33">
        <v>44489.423000000003</v>
      </c>
      <c r="D100" s="33"/>
      <c r="E100" s="39">
        <f t="shared" si="6"/>
        <v>223.99566641267504</v>
      </c>
      <c r="F100">
        <f t="shared" si="7"/>
        <v>224</v>
      </c>
      <c r="G100">
        <f t="shared" si="8"/>
        <v>-5.3983999969204888E-3</v>
      </c>
      <c r="I100">
        <f t="shared" si="9"/>
        <v>-5.3983999969204888E-3</v>
      </c>
      <c r="O100">
        <f t="shared" ca="1" si="10"/>
        <v>9.333660663572942E-3</v>
      </c>
      <c r="Q100" s="2">
        <f t="shared" si="11"/>
        <v>29470.923000000003</v>
      </c>
      <c r="AA100" t="s">
        <v>32</v>
      </c>
      <c r="AB100">
        <v>7</v>
      </c>
      <c r="AD100" t="s">
        <v>28</v>
      </c>
      <c r="AF100" t="s">
        <v>30</v>
      </c>
    </row>
    <row r="101" spans="1:32" x14ac:dyDescent="0.2">
      <c r="A101" s="39" t="s">
        <v>34</v>
      </c>
      <c r="B101" s="36"/>
      <c r="C101" s="33">
        <v>44647.631000000001</v>
      </c>
      <c r="D101" s="33"/>
      <c r="E101" s="39">
        <f t="shared" si="6"/>
        <v>350.99777508694501</v>
      </c>
      <c r="F101">
        <f t="shared" si="7"/>
        <v>351</v>
      </c>
      <c r="G101">
        <f t="shared" si="8"/>
        <v>-2.7716000040527433E-3</v>
      </c>
      <c r="I101">
        <f t="shared" si="9"/>
        <v>-2.7716000040527433E-3</v>
      </c>
      <c r="O101">
        <f t="shared" ca="1" si="10"/>
        <v>8.8555033005759676E-3</v>
      </c>
      <c r="Q101" s="2">
        <f t="shared" si="11"/>
        <v>29629.131000000001</v>
      </c>
      <c r="AA101" t="s">
        <v>32</v>
      </c>
      <c r="AB101">
        <v>18</v>
      </c>
      <c r="AD101" t="s">
        <v>36</v>
      </c>
      <c r="AF101" t="s">
        <v>35</v>
      </c>
    </row>
    <row r="102" spans="1:32" x14ac:dyDescent="0.2">
      <c r="A102" s="39" t="s">
        <v>49</v>
      </c>
      <c r="B102" s="36"/>
      <c r="C102" s="33">
        <v>44844.463000000003</v>
      </c>
      <c r="D102" s="33"/>
      <c r="E102" s="39">
        <f t="shared" si="6"/>
        <v>509.00545519524792</v>
      </c>
      <c r="F102">
        <f t="shared" si="7"/>
        <v>509</v>
      </c>
      <c r="G102">
        <f t="shared" si="8"/>
        <v>6.7955999984405935E-3</v>
      </c>
      <c r="I102">
        <f t="shared" si="9"/>
        <v>6.7955999984405935E-3</v>
      </c>
      <c r="O102">
        <f t="shared" ca="1" si="10"/>
        <v>8.2606303607844558E-3</v>
      </c>
      <c r="Q102" s="2">
        <f t="shared" si="11"/>
        <v>29825.963000000003</v>
      </c>
      <c r="AA102" t="s">
        <v>32</v>
      </c>
      <c r="AB102">
        <v>7</v>
      </c>
      <c r="AD102" t="s">
        <v>39</v>
      </c>
      <c r="AF102" t="s">
        <v>30</v>
      </c>
    </row>
    <row r="103" spans="1:32" x14ac:dyDescent="0.2">
      <c r="A103" s="39" t="s">
        <v>49</v>
      </c>
      <c r="B103" s="36"/>
      <c r="C103" s="33">
        <v>44854.428999999996</v>
      </c>
      <c r="D103" s="33"/>
      <c r="E103" s="39">
        <f t="shared" si="6"/>
        <v>517.00570180127863</v>
      </c>
      <c r="F103">
        <f t="shared" si="7"/>
        <v>517</v>
      </c>
      <c r="G103">
        <f t="shared" si="8"/>
        <v>7.102799994754605E-3</v>
      </c>
      <c r="I103">
        <f t="shared" si="9"/>
        <v>7.102799994754605E-3</v>
      </c>
      <c r="O103">
        <f t="shared" ca="1" si="10"/>
        <v>8.230510211934253E-3</v>
      </c>
      <c r="Q103" s="2">
        <f t="shared" si="11"/>
        <v>29835.928999999996</v>
      </c>
      <c r="AA103" t="s">
        <v>32</v>
      </c>
      <c r="AB103">
        <v>8</v>
      </c>
      <c r="AD103" t="s">
        <v>39</v>
      </c>
      <c r="AF103" t="s">
        <v>30</v>
      </c>
    </row>
    <row r="104" spans="1:32" x14ac:dyDescent="0.2">
      <c r="A104" s="39" t="s">
        <v>51</v>
      </c>
      <c r="B104" s="36" t="s">
        <v>103</v>
      </c>
      <c r="C104" s="33">
        <v>44912.356</v>
      </c>
      <c r="D104" s="33"/>
      <c r="E104" s="39">
        <f t="shared" si="6"/>
        <v>563.50683416610786</v>
      </c>
      <c r="F104">
        <f t="shared" si="7"/>
        <v>563.5</v>
      </c>
      <c r="G104">
        <f t="shared" si="8"/>
        <v>8.5133999964455143E-3</v>
      </c>
      <c r="I104">
        <f t="shared" si="9"/>
        <v>8.5133999964455143E-3</v>
      </c>
      <c r="O104">
        <f t="shared" ca="1" si="10"/>
        <v>8.0554368467424479E-3</v>
      </c>
      <c r="Q104" s="2">
        <f t="shared" si="11"/>
        <v>29893.856</v>
      </c>
      <c r="AA104" t="s">
        <v>32</v>
      </c>
      <c r="AB104">
        <v>10</v>
      </c>
      <c r="AD104" t="s">
        <v>39</v>
      </c>
      <c r="AF104" t="s">
        <v>30</v>
      </c>
    </row>
    <row r="105" spans="1:32" x14ac:dyDescent="0.2">
      <c r="A105" s="39" t="s">
        <v>34</v>
      </c>
      <c r="B105" s="36"/>
      <c r="C105" s="33">
        <v>45170.836000000003</v>
      </c>
      <c r="D105" s="33"/>
      <c r="E105" s="39">
        <f t="shared" si="6"/>
        <v>771.00269436360725</v>
      </c>
      <c r="F105">
        <f t="shared" si="7"/>
        <v>771</v>
      </c>
      <c r="G105">
        <f t="shared" si="8"/>
        <v>3.3563999968464486E-3</v>
      </c>
      <c r="I105">
        <f t="shared" si="9"/>
        <v>3.3563999968464486E-3</v>
      </c>
      <c r="O105">
        <f t="shared" ca="1" si="10"/>
        <v>7.2741954859403051E-3</v>
      </c>
      <c r="Q105" s="2">
        <f t="shared" si="11"/>
        <v>30152.336000000003</v>
      </c>
      <c r="AA105" t="s">
        <v>32</v>
      </c>
      <c r="AB105">
        <v>7</v>
      </c>
      <c r="AD105" t="s">
        <v>52</v>
      </c>
      <c r="AF105" t="s">
        <v>35</v>
      </c>
    </row>
    <row r="106" spans="1:32" x14ac:dyDescent="0.2">
      <c r="A106" s="39" t="s">
        <v>53</v>
      </c>
      <c r="B106" s="36"/>
      <c r="C106" s="33">
        <v>45214.44</v>
      </c>
      <c r="D106" s="33"/>
      <c r="E106" s="39">
        <f t="shared" si="6"/>
        <v>806.00598083858222</v>
      </c>
      <c r="F106">
        <f t="shared" si="7"/>
        <v>806</v>
      </c>
      <c r="G106">
        <f t="shared" si="8"/>
        <v>7.4504000003798865E-3</v>
      </c>
      <c r="I106">
        <f t="shared" si="9"/>
        <v>7.4504000003798865E-3</v>
      </c>
      <c r="O106">
        <f t="shared" ca="1" si="10"/>
        <v>7.1424198347206664E-3</v>
      </c>
      <c r="Q106" s="2">
        <f t="shared" si="11"/>
        <v>30195.940000000002</v>
      </c>
      <c r="AA106" t="s">
        <v>32</v>
      </c>
      <c r="AB106">
        <v>6</v>
      </c>
      <c r="AD106" t="s">
        <v>43</v>
      </c>
      <c r="AF106" t="s">
        <v>30</v>
      </c>
    </row>
    <row r="107" spans="1:32" x14ac:dyDescent="0.2">
      <c r="A107" s="39" t="s">
        <v>53</v>
      </c>
      <c r="B107" s="36"/>
      <c r="C107" s="33">
        <v>45229.385999999999</v>
      </c>
      <c r="D107" s="33"/>
      <c r="E107" s="39">
        <f t="shared" si="6"/>
        <v>818.00394248556074</v>
      </c>
      <c r="F107">
        <f t="shared" si="7"/>
        <v>818</v>
      </c>
      <c r="G107">
        <f t="shared" si="8"/>
        <v>4.9111999978777021E-3</v>
      </c>
      <c r="I107">
        <f t="shared" si="9"/>
        <v>4.9111999978777021E-3</v>
      </c>
      <c r="O107">
        <f t="shared" ca="1" si="10"/>
        <v>7.0972396114453613E-3</v>
      </c>
      <c r="Q107" s="2">
        <f t="shared" si="11"/>
        <v>30210.885999999999</v>
      </c>
      <c r="AA107" t="s">
        <v>32</v>
      </c>
      <c r="AB107">
        <v>11</v>
      </c>
      <c r="AD107" t="s">
        <v>39</v>
      </c>
      <c r="AF107" t="s">
        <v>30</v>
      </c>
    </row>
    <row r="108" spans="1:32" x14ac:dyDescent="0.2">
      <c r="A108" s="39" t="s">
        <v>34</v>
      </c>
      <c r="B108" s="36"/>
      <c r="C108" s="33">
        <v>45235.606</v>
      </c>
      <c r="D108" s="33"/>
      <c r="E108" s="39">
        <f t="shared" si="6"/>
        <v>822.99707251662176</v>
      </c>
      <c r="F108">
        <f t="shared" si="7"/>
        <v>823</v>
      </c>
      <c r="G108">
        <f t="shared" si="8"/>
        <v>-3.6468000034801662E-3</v>
      </c>
      <c r="I108">
        <f t="shared" si="9"/>
        <v>-3.6468000034801662E-3</v>
      </c>
      <c r="O108">
        <f t="shared" ca="1" si="10"/>
        <v>7.0784145184139852E-3</v>
      </c>
      <c r="Q108" s="2">
        <f t="shared" si="11"/>
        <v>30217.106</v>
      </c>
      <c r="AA108" t="s">
        <v>32</v>
      </c>
      <c r="AB108">
        <v>13</v>
      </c>
      <c r="AD108" t="s">
        <v>36</v>
      </c>
      <c r="AF108" t="s">
        <v>35</v>
      </c>
    </row>
    <row r="109" spans="1:32" x14ac:dyDescent="0.2">
      <c r="A109" s="39" t="s">
        <v>54</v>
      </c>
      <c r="B109" s="36"/>
      <c r="C109" s="33">
        <v>45335.252</v>
      </c>
      <c r="D109" s="33"/>
      <c r="E109" s="39">
        <f t="shared" si="6"/>
        <v>902.98830002064494</v>
      </c>
      <c r="F109">
        <f t="shared" si="7"/>
        <v>903</v>
      </c>
      <c r="G109">
        <f t="shared" si="8"/>
        <v>-1.4574799999536481E-2</v>
      </c>
      <c r="I109">
        <f t="shared" si="9"/>
        <v>-1.4574799999536481E-2</v>
      </c>
      <c r="O109">
        <f t="shared" ca="1" si="10"/>
        <v>6.7772130299119538E-3</v>
      </c>
      <c r="Q109" s="2">
        <f t="shared" si="11"/>
        <v>30316.752</v>
      </c>
      <c r="AA109" t="s">
        <v>32</v>
      </c>
      <c r="AB109">
        <v>6</v>
      </c>
      <c r="AD109" t="s">
        <v>43</v>
      </c>
      <c r="AF109" t="s">
        <v>30</v>
      </c>
    </row>
    <row r="110" spans="1:32" x14ac:dyDescent="0.2">
      <c r="A110" s="39" t="s">
        <v>34</v>
      </c>
      <c r="B110" s="36"/>
      <c r="C110" s="33">
        <v>45352.692999999999</v>
      </c>
      <c r="D110" s="33"/>
      <c r="E110" s="39">
        <f t="shared" si="6"/>
        <v>916.98913295821967</v>
      </c>
      <c r="F110">
        <f t="shared" si="7"/>
        <v>917</v>
      </c>
      <c r="G110">
        <f t="shared" si="8"/>
        <v>-1.3537200000428129E-2</v>
      </c>
      <c r="I110">
        <f t="shared" si="9"/>
        <v>-1.3537200000428129E-2</v>
      </c>
      <c r="O110">
        <f t="shared" ca="1" si="10"/>
        <v>6.7245027694240985E-3</v>
      </c>
      <c r="Q110" s="2">
        <f t="shared" si="11"/>
        <v>30334.192999999999</v>
      </c>
      <c r="AA110" t="s">
        <v>32</v>
      </c>
      <c r="AB110">
        <v>19</v>
      </c>
      <c r="AD110" t="s">
        <v>36</v>
      </c>
      <c r="AF110" t="s">
        <v>35</v>
      </c>
    </row>
    <row r="111" spans="1:32" x14ac:dyDescent="0.2">
      <c r="A111" s="39" t="s">
        <v>56</v>
      </c>
      <c r="B111" s="36"/>
      <c r="C111" s="33">
        <v>45381.347000000002</v>
      </c>
      <c r="D111" s="33"/>
      <c r="E111" s="39">
        <f t="shared" si="6"/>
        <v>939.99124677011821</v>
      </c>
      <c r="F111">
        <f t="shared" si="7"/>
        <v>940</v>
      </c>
      <c r="G111">
        <f t="shared" si="8"/>
        <v>-1.0904000002483372E-2</v>
      </c>
      <c r="I111">
        <f t="shared" si="9"/>
        <v>-1.0904000002483372E-2</v>
      </c>
      <c r="O111">
        <f t="shared" ca="1" si="10"/>
        <v>6.6379073414797648E-3</v>
      </c>
      <c r="Q111" s="2">
        <f t="shared" si="11"/>
        <v>30362.847000000002</v>
      </c>
      <c r="AA111" t="s">
        <v>32</v>
      </c>
      <c r="AB111">
        <v>18</v>
      </c>
      <c r="AD111" t="s">
        <v>55</v>
      </c>
      <c r="AF111" t="s">
        <v>30</v>
      </c>
    </row>
    <row r="112" spans="1:32" x14ac:dyDescent="0.2">
      <c r="A112" s="39" t="s">
        <v>57</v>
      </c>
      <c r="B112" s="36"/>
      <c r="C112" s="33">
        <v>45559.487999999998</v>
      </c>
      <c r="D112" s="33"/>
      <c r="E112" s="39">
        <f t="shared" si="6"/>
        <v>1082.9946514104829</v>
      </c>
      <c r="F112">
        <f t="shared" si="7"/>
        <v>1083</v>
      </c>
      <c r="G112">
        <f t="shared" si="8"/>
        <v>-6.6628000058699399E-3</v>
      </c>
      <c r="I112">
        <f t="shared" si="9"/>
        <v>-6.6628000058699399E-3</v>
      </c>
      <c r="O112">
        <f t="shared" ca="1" si="10"/>
        <v>6.0995096807823839E-3</v>
      </c>
      <c r="Q112" s="2">
        <f t="shared" si="11"/>
        <v>30540.987999999998</v>
      </c>
      <c r="AA112" t="s">
        <v>32</v>
      </c>
      <c r="AB112">
        <v>7</v>
      </c>
      <c r="AD112" t="s">
        <v>43</v>
      </c>
      <c r="AF112" t="s">
        <v>30</v>
      </c>
    </row>
    <row r="113" spans="1:32" x14ac:dyDescent="0.2">
      <c r="A113" s="39" t="s">
        <v>57</v>
      </c>
      <c r="B113" s="36"/>
      <c r="C113" s="33">
        <v>45600.593999999997</v>
      </c>
      <c r="D113" s="33"/>
      <c r="E113" s="39">
        <f t="shared" si="6"/>
        <v>1115.9926583327911</v>
      </c>
      <c r="F113">
        <f t="shared" si="7"/>
        <v>1116</v>
      </c>
      <c r="G113">
        <f t="shared" si="8"/>
        <v>-9.1456000081961975E-3</v>
      </c>
      <c r="I113">
        <f t="shared" si="9"/>
        <v>-9.1456000081961975E-3</v>
      </c>
      <c r="O113">
        <f t="shared" ca="1" si="10"/>
        <v>5.9752640667752963E-3</v>
      </c>
      <c r="Q113" s="2">
        <f t="shared" si="11"/>
        <v>30582.093999999997</v>
      </c>
      <c r="AA113" t="s">
        <v>50</v>
      </c>
      <c r="AB113">
        <v>6</v>
      </c>
      <c r="AD113" t="s">
        <v>43</v>
      </c>
      <c r="AF113" t="s">
        <v>30</v>
      </c>
    </row>
    <row r="114" spans="1:32" x14ac:dyDescent="0.2">
      <c r="A114" s="39" t="s">
        <v>57</v>
      </c>
      <c r="B114" s="36"/>
      <c r="C114" s="33">
        <v>45604.349000000002</v>
      </c>
      <c r="D114" s="33"/>
      <c r="E114" s="39">
        <f t="shared" si="6"/>
        <v>1119.0069996939894</v>
      </c>
      <c r="F114">
        <f t="shared" si="7"/>
        <v>1119</v>
      </c>
      <c r="G114">
        <f t="shared" si="8"/>
        <v>8.7196000022231601E-3</v>
      </c>
      <c r="I114">
        <f t="shared" si="9"/>
        <v>8.7196000022231601E-3</v>
      </c>
      <c r="O114">
        <f t="shared" ca="1" si="10"/>
        <v>5.9639690109564705E-3</v>
      </c>
      <c r="Q114" s="2">
        <f t="shared" si="11"/>
        <v>30585.849000000002</v>
      </c>
      <c r="AA114" t="s">
        <v>32</v>
      </c>
      <c r="AB114">
        <v>8</v>
      </c>
      <c r="AD114" t="s">
        <v>39</v>
      </c>
      <c r="AF114" t="s">
        <v>30</v>
      </c>
    </row>
    <row r="115" spans="1:32" x14ac:dyDescent="0.2">
      <c r="A115" s="39" t="s">
        <v>58</v>
      </c>
      <c r="B115" s="36"/>
      <c r="C115" s="33">
        <v>45614.31</v>
      </c>
      <c r="D115" s="33"/>
      <c r="E115" s="39">
        <f t="shared" si="6"/>
        <v>1127.003232529901</v>
      </c>
      <c r="F115">
        <f t="shared" si="7"/>
        <v>1127</v>
      </c>
      <c r="G115">
        <f t="shared" si="8"/>
        <v>4.0267999938805588E-3</v>
      </c>
      <c r="I115">
        <f t="shared" si="9"/>
        <v>4.0267999938805588E-3</v>
      </c>
      <c r="O115">
        <f t="shared" ca="1" si="10"/>
        <v>5.9338488621062668E-3</v>
      </c>
      <c r="Q115" s="2">
        <f t="shared" si="11"/>
        <v>30595.809999999998</v>
      </c>
      <c r="AA115" t="s">
        <v>32</v>
      </c>
      <c r="AB115">
        <v>8</v>
      </c>
      <c r="AD115" t="s">
        <v>55</v>
      </c>
      <c r="AF115" t="s">
        <v>30</v>
      </c>
    </row>
    <row r="116" spans="1:32" x14ac:dyDescent="0.2">
      <c r="A116" s="39" t="s">
        <v>59</v>
      </c>
      <c r="B116" s="36"/>
      <c r="C116" s="33">
        <v>45615.546999999999</v>
      </c>
      <c r="D116" s="33"/>
      <c r="E116" s="39">
        <f t="shared" si="6"/>
        <v>1127.9962392579437</v>
      </c>
      <c r="F116">
        <f t="shared" si="7"/>
        <v>1128</v>
      </c>
      <c r="G116">
        <f t="shared" si="8"/>
        <v>-4.6848000056343153E-3</v>
      </c>
      <c r="I116">
        <f t="shared" si="9"/>
        <v>-4.6848000056343153E-3</v>
      </c>
      <c r="O116">
        <f t="shared" ca="1" si="10"/>
        <v>5.9300838434999913E-3</v>
      </c>
      <c r="Q116" s="2">
        <f t="shared" si="11"/>
        <v>30597.046999999999</v>
      </c>
      <c r="AA116" t="s">
        <v>32</v>
      </c>
      <c r="AF116" t="s">
        <v>42</v>
      </c>
    </row>
    <row r="117" spans="1:32" x14ac:dyDescent="0.2">
      <c r="A117" s="39" t="s">
        <v>59</v>
      </c>
      <c r="B117" s="36"/>
      <c r="C117" s="33">
        <v>45615.548000000003</v>
      </c>
      <c r="D117" s="33"/>
      <c r="E117" s="39">
        <f t="shared" si="6"/>
        <v>1127.9970420119712</v>
      </c>
      <c r="F117">
        <f t="shared" si="7"/>
        <v>1128</v>
      </c>
      <c r="G117">
        <f t="shared" si="8"/>
        <v>-3.6848000017926097E-3</v>
      </c>
      <c r="I117">
        <f t="shared" si="9"/>
        <v>-3.6848000017926097E-3</v>
      </c>
      <c r="O117">
        <f t="shared" ca="1" si="10"/>
        <v>5.9300838434999913E-3</v>
      </c>
      <c r="Q117" s="2">
        <f t="shared" si="11"/>
        <v>30597.048000000003</v>
      </c>
      <c r="AA117" t="s">
        <v>32</v>
      </c>
      <c r="AF117" t="s">
        <v>42</v>
      </c>
    </row>
    <row r="118" spans="1:32" x14ac:dyDescent="0.2">
      <c r="A118" s="39" t="s">
        <v>59</v>
      </c>
      <c r="B118" s="36"/>
      <c r="C118" s="33">
        <v>45645.449000000001</v>
      </c>
      <c r="D118" s="33"/>
      <c r="E118" s="39">
        <f t="shared" si="6"/>
        <v>1152.0001900921511</v>
      </c>
      <c r="F118">
        <f t="shared" si="7"/>
        <v>1152</v>
      </c>
      <c r="G118">
        <f t="shared" si="8"/>
        <v>2.3679999867454171E-4</v>
      </c>
      <c r="I118">
        <f t="shared" si="9"/>
        <v>2.3679999867454171E-4</v>
      </c>
      <c r="O118">
        <f t="shared" ca="1" si="10"/>
        <v>5.839723396949382E-3</v>
      </c>
      <c r="Q118" s="2">
        <f t="shared" si="11"/>
        <v>30626.949000000001</v>
      </c>
      <c r="AA118" t="s">
        <v>32</v>
      </c>
      <c r="AF118" t="s">
        <v>42</v>
      </c>
    </row>
    <row r="119" spans="1:32" x14ac:dyDescent="0.2">
      <c r="A119" s="39" t="s">
        <v>59</v>
      </c>
      <c r="B119" s="36"/>
      <c r="C119" s="33">
        <v>45671.605000000003</v>
      </c>
      <c r="D119" s="33"/>
      <c r="E119" s="39">
        <f t="shared" si="6"/>
        <v>1172.9970243513831</v>
      </c>
      <c r="F119">
        <f t="shared" si="7"/>
        <v>1173</v>
      </c>
      <c r="G119">
        <f t="shared" si="8"/>
        <v>-3.7068000019644387E-3</v>
      </c>
      <c r="I119">
        <f t="shared" si="9"/>
        <v>-3.7068000019644387E-3</v>
      </c>
      <c r="O119">
        <f t="shared" ca="1" si="10"/>
        <v>5.7606580062175994E-3</v>
      </c>
      <c r="Q119" s="2">
        <f t="shared" si="11"/>
        <v>30653.105000000003</v>
      </c>
      <c r="AA119" t="s">
        <v>32</v>
      </c>
      <c r="AF119" t="s">
        <v>42</v>
      </c>
    </row>
    <row r="120" spans="1:32" x14ac:dyDescent="0.2">
      <c r="A120" s="39" t="s">
        <v>60</v>
      </c>
      <c r="B120" s="36"/>
      <c r="C120" s="33">
        <v>45934.461000000003</v>
      </c>
      <c r="D120" s="33"/>
      <c r="E120" s="39">
        <f t="shared" si="6"/>
        <v>1384.0057361591562</v>
      </c>
      <c r="F120">
        <f t="shared" si="7"/>
        <v>1384</v>
      </c>
      <c r="G120">
        <f t="shared" si="8"/>
        <v>7.1456000005127862E-3</v>
      </c>
      <c r="I120">
        <f t="shared" si="9"/>
        <v>7.1456000005127862E-3</v>
      </c>
      <c r="O120">
        <f t="shared" ca="1" si="10"/>
        <v>4.9662390802934922E-3</v>
      </c>
      <c r="Q120" s="2">
        <f t="shared" si="11"/>
        <v>30915.961000000003</v>
      </c>
      <c r="AA120" t="s">
        <v>32</v>
      </c>
      <c r="AF120" t="s">
        <v>42</v>
      </c>
    </row>
    <row r="121" spans="1:32" x14ac:dyDescent="0.2">
      <c r="A121" s="39" t="s">
        <v>34</v>
      </c>
      <c r="B121" s="36"/>
      <c r="C121" s="33">
        <v>46026.635000000002</v>
      </c>
      <c r="D121" s="33"/>
      <c r="E121" s="39">
        <f t="shared" si="6"/>
        <v>1457.9987855937115</v>
      </c>
      <c r="F121">
        <f t="shared" si="7"/>
        <v>1458</v>
      </c>
      <c r="G121">
        <f t="shared" si="8"/>
        <v>-1.512800001364667E-3</v>
      </c>
      <c r="I121">
        <f t="shared" si="9"/>
        <v>-1.512800001364667E-3</v>
      </c>
      <c r="O121">
        <f t="shared" ca="1" si="10"/>
        <v>4.6876277034291133E-3</v>
      </c>
      <c r="Q121" s="2">
        <f t="shared" si="11"/>
        <v>31008.135000000002</v>
      </c>
      <c r="AA121" t="s">
        <v>32</v>
      </c>
      <c r="AB121">
        <v>13</v>
      </c>
      <c r="AD121" t="s">
        <v>61</v>
      </c>
      <c r="AF121" t="s">
        <v>35</v>
      </c>
    </row>
    <row r="122" spans="1:32" x14ac:dyDescent="0.2">
      <c r="A122" s="39" t="s">
        <v>34</v>
      </c>
      <c r="B122" s="36"/>
      <c r="C122" s="33">
        <v>46036.59</v>
      </c>
      <c r="D122" s="33"/>
      <c r="E122" s="39">
        <f t="shared" si="6"/>
        <v>1465.9902019054762</v>
      </c>
      <c r="F122">
        <f t="shared" si="7"/>
        <v>1466</v>
      </c>
      <c r="G122">
        <f t="shared" si="8"/>
        <v>-1.2205600003653672E-2</v>
      </c>
      <c r="I122">
        <f t="shared" si="9"/>
        <v>-1.2205600003653672E-2</v>
      </c>
      <c r="O122">
        <f t="shared" ca="1" si="10"/>
        <v>4.6575075545789105E-3</v>
      </c>
      <c r="Q122" s="2">
        <f t="shared" si="11"/>
        <v>31018.089999999997</v>
      </c>
      <c r="AA122" t="s">
        <v>32</v>
      </c>
      <c r="AB122">
        <v>17</v>
      </c>
      <c r="AD122" t="s">
        <v>38</v>
      </c>
      <c r="AF122" t="s">
        <v>35</v>
      </c>
    </row>
    <row r="123" spans="1:32" x14ac:dyDescent="0.2">
      <c r="A123" s="39" t="s">
        <v>60</v>
      </c>
      <c r="B123" s="36"/>
      <c r="C123" s="33">
        <v>46060.256000000001</v>
      </c>
      <c r="D123" s="33"/>
      <c r="E123" s="39">
        <f t="shared" si="6"/>
        <v>1484.9881786442372</v>
      </c>
      <c r="F123">
        <f t="shared" si="7"/>
        <v>1485</v>
      </c>
      <c r="G123">
        <f t="shared" si="8"/>
        <v>-1.4726000001246575E-2</v>
      </c>
      <c r="I123">
        <f t="shared" si="9"/>
        <v>-1.4726000001246575E-2</v>
      </c>
      <c r="O123">
        <f t="shared" ca="1" si="10"/>
        <v>4.5859722010596782E-3</v>
      </c>
      <c r="Q123" s="2">
        <f t="shared" si="11"/>
        <v>31041.756000000001</v>
      </c>
      <c r="AA123" t="s">
        <v>32</v>
      </c>
      <c r="AF123" t="s">
        <v>42</v>
      </c>
    </row>
    <row r="124" spans="1:32" x14ac:dyDescent="0.2">
      <c r="A124" s="39" t="s">
        <v>62</v>
      </c>
      <c r="B124" s="36"/>
      <c r="C124" s="33">
        <v>46070.249000000003</v>
      </c>
      <c r="D124" s="33"/>
      <c r="E124" s="39">
        <f t="shared" si="6"/>
        <v>1493.0100996089309</v>
      </c>
      <c r="F124">
        <f t="shared" si="7"/>
        <v>1493</v>
      </c>
      <c r="G124">
        <f t="shared" si="8"/>
        <v>1.2581200004206039E-2</v>
      </c>
      <c r="I124">
        <f t="shared" si="9"/>
        <v>1.2581200004206039E-2</v>
      </c>
      <c r="O124">
        <f t="shared" ca="1" si="10"/>
        <v>4.5558520522094755E-3</v>
      </c>
      <c r="Q124" s="2">
        <f t="shared" si="11"/>
        <v>31051.749000000003</v>
      </c>
      <c r="AA124" t="s">
        <v>32</v>
      </c>
      <c r="AB124">
        <v>7</v>
      </c>
      <c r="AD124" t="s">
        <v>43</v>
      </c>
      <c r="AF124" t="s">
        <v>30</v>
      </c>
    </row>
    <row r="125" spans="1:32" x14ac:dyDescent="0.2">
      <c r="A125" s="39" t="s">
        <v>34</v>
      </c>
      <c r="B125" s="36"/>
      <c r="C125" s="33">
        <v>46117.565999999999</v>
      </c>
      <c r="D125" s="33"/>
      <c r="E125" s="39">
        <f t="shared" si="6"/>
        <v>1530.9940117760773</v>
      </c>
      <c r="F125">
        <f t="shared" si="7"/>
        <v>1531</v>
      </c>
      <c r="G125">
        <f t="shared" si="8"/>
        <v>-7.459600004949607E-3</v>
      </c>
      <c r="I125">
        <f t="shared" si="9"/>
        <v>-7.459600004949607E-3</v>
      </c>
      <c r="O125">
        <f t="shared" ca="1" si="10"/>
        <v>4.41278134517101E-3</v>
      </c>
      <c r="Q125" s="2">
        <f t="shared" si="11"/>
        <v>31099.065999999999</v>
      </c>
      <c r="AA125" t="s">
        <v>32</v>
      </c>
      <c r="AB125">
        <v>10</v>
      </c>
      <c r="AD125" t="s">
        <v>38</v>
      </c>
      <c r="AF125" t="s">
        <v>35</v>
      </c>
    </row>
    <row r="126" spans="1:32" x14ac:dyDescent="0.2">
      <c r="A126" s="39" t="s">
        <v>63</v>
      </c>
      <c r="B126" s="36"/>
      <c r="C126" s="33">
        <v>46218.476999999999</v>
      </c>
      <c r="D126" s="33"/>
      <c r="E126" s="39">
        <f t="shared" si="6"/>
        <v>1612.0007231208222</v>
      </c>
      <c r="F126">
        <f t="shared" si="7"/>
        <v>1612</v>
      </c>
      <c r="G126">
        <f t="shared" si="8"/>
        <v>9.0079999790759757E-4</v>
      </c>
      <c r="I126">
        <f t="shared" si="9"/>
        <v>9.0079999790759757E-4</v>
      </c>
      <c r="O126">
        <f t="shared" ca="1" si="10"/>
        <v>4.1078148380627039E-3</v>
      </c>
      <c r="Q126" s="2">
        <f t="shared" si="11"/>
        <v>31199.976999999999</v>
      </c>
      <c r="AA126" t="s">
        <v>32</v>
      </c>
      <c r="AF126" t="s">
        <v>42</v>
      </c>
    </row>
    <row r="127" spans="1:32" x14ac:dyDescent="0.2">
      <c r="A127" s="39" t="s">
        <v>34</v>
      </c>
      <c r="B127" s="36"/>
      <c r="C127" s="33">
        <v>46280.758000000002</v>
      </c>
      <c r="D127" s="33"/>
      <c r="E127" s="39">
        <f t="shared" si="6"/>
        <v>1661.997046507393</v>
      </c>
      <c r="F127">
        <f t="shared" si="7"/>
        <v>1662</v>
      </c>
      <c r="G127">
        <f t="shared" si="8"/>
        <v>-3.6792000028071925E-3</v>
      </c>
      <c r="I127">
        <f t="shared" si="9"/>
        <v>-3.6792000028071925E-3</v>
      </c>
      <c r="O127">
        <f t="shared" ca="1" si="10"/>
        <v>3.9195639077489342E-3</v>
      </c>
      <c r="Q127" s="2">
        <f t="shared" si="11"/>
        <v>31262.258000000002</v>
      </c>
      <c r="AA127" t="s">
        <v>32</v>
      </c>
      <c r="AB127">
        <v>13</v>
      </c>
      <c r="AD127" t="s">
        <v>38</v>
      </c>
      <c r="AF127" t="s">
        <v>35</v>
      </c>
    </row>
    <row r="128" spans="1:32" x14ac:dyDescent="0.2">
      <c r="A128" s="39" t="s">
        <v>60</v>
      </c>
      <c r="B128" s="36"/>
      <c r="C128" s="33">
        <v>46289.474999999999</v>
      </c>
      <c r="D128" s="33"/>
      <c r="E128" s="39">
        <f t="shared" si="6"/>
        <v>1668.9946533370933</v>
      </c>
      <c r="F128">
        <f t="shared" si="7"/>
        <v>1669</v>
      </c>
      <c r="G128">
        <f t="shared" si="8"/>
        <v>-6.6604000021470711E-3</v>
      </c>
      <c r="I128">
        <f t="shared" si="9"/>
        <v>-6.6604000021470711E-3</v>
      </c>
      <c r="O128">
        <f t="shared" ca="1" si="10"/>
        <v>3.893208777505007E-3</v>
      </c>
      <c r="Q128" s="2">
        <f t="shared" si="11"/>
        <v>31270.974999999999</v>
      </c>
      <c r="AA128" t="s">
        <v>32</v>
      </c>
      <c r="AF128" t="s">
        <v>42</v>
      </c>
    </row>
    <row r="129" spans="1:32" x14ac:dyDescent="0.2">
      <c r="A129" s="39" t="s">
        <v>60</v>
      </c>
      <c r="B129" s="36"/>
      <c r="C129" s="33">
        <v>46289.48</v>
      </c>
      <c r="D129" s="33"/>
      <c r="E129" s="39">
        <f t="shared" si="6"/>
        <v>1668.9986671072184</v>
      </c>
      <c r="F129">
        <f t="shared" si="7"/>
        <v>1669</v>
      </c>
      <c r="G129">
        <f t="shared" si="8"/>
        <v>-1.6603999974904582E-3</v>
      </c>
      <c r="I129">
        <f t="shared" si="9"/>
        <v>-1.6603999974904582E-3</v>
      </c>
      <c r="O129">
        <f t="shared" ca="1" si="10"/>
        <v>3.893208777505007E-3</v>
      </c>
      <c r="Q129" s="2">
        <f t="shared" si="11"/>
        <v>31270.980000000003</v>
      </c>
      <c r="AA129" t="s">
        <v>32</v>
      </c>
      <c r="AF129" t="s">
        <v>42</v>
      </c>
    </row>
    <row r="130" spans="1:32" x14ac:dyDescent="0.2">
      <c r="A130" s="39" t="s">
        <v>34</v>
      </c>
      <c r="B130" s="36"/>
      <c r="C130" s="33">
        <v>46295.705999999998</v>
      </c>
      <c r="D130" s="33"/>
      <c r="E130" s="39">
        <f t="shared" si="6"/>
        <v>1673.9966136624205</v>
      </c>
      <c r="F130">
        <f t="shared" si="7"/>
        <v>1674</v>
      </c>
      <c r="G130">
        <f t="shared" si="8"/>
        <v>-4.2184000049019232E-3</v>
      </c>
      <c r="I130">
        <f t="shared" si="9"/>
        <v>-4.2184000049019232E-3</v>
      </c>
      <c r="O130">
        <f t="shared" ca="1" si="10"/>
        <v>3.87438368447363E-3</v>
      </c>
      <c r="Q130" s="2">
        <f t="shared" si="11"/>
        <v>31277.205999999998</v>
      </c>
      <c r="AA130" t="s">
        <v>32</v>
      </c>
      <c r="AB130">
        <v>15</v>
      </c>
      <c r="AD130" t="s">
        <v>38</v>
      </c>
      <c r="AF130" t="s">
        <v>35</v>
      </c>
    </row>
    <row r="131" spans="1:32" x14ac:dyDescent="0.2">
      <c r="A131" s="39" t="s">
        <v>64</v>
      </c>
      <c r="B131" s="36"/>
      <c r="C131" s="33">
        <v>46299.451999999997</v>
      </c>
      <c r="D131" s="33"/>
      <c r="E131" s="39">
        <f t="shared" si="6"/>
        <v>1677.0037302373958</v>
      </c>
      <c r="F131">
        <f t="shared" si="7"/>
        <v>1677</v>
      </c>
      <c r="G131">
        <f t="shared" si="8"/>
        <v>4.6467999927699566E-3</v>
      </c>
      <c r="I131">
        <f t="shared" si="9"/>
        <v>4.6467999927699566E-3</v>
      </c>
      <c r="O131">
        <f t="shared" ca="1" si="10"/>
        <v>3.8630886286548042E-3</v>
      </c>
      <c r="Q131" s="2">
        <f t="shared" si="11"/>
        <v>31280.951999999997</v>
      </c>
      <c r="AA131" t="s">
        <v>32</v>
      </c>
      <c r="AB131">
        <v>7</v>
      </c>
      <c r="AD131" t="s">
        <v>39</v>
      </c>
      <c r="AF131" t="s">
        <v>30</v>
      </c>
    </row>
    <row r="132" spans="1:32" x14ac:dyDescent="0.2">
      <c r="A132" s="39" t="s">
        <v>60</v>
      </c>
      <c r="B132" s="36"/>
      <c r="C132" s="33">
        <v>46319.375</v>
      </c>
      <c r="D132" s="33"/>
      <c r="E132" s="39">
        <f t="shared" si="6"/>
        <v>1692.9969986632518</v>
      </c>
      <c r="F132">
        <f t="shared" si="7"/>
        <v>1693</v>
      </c>
      <c r="G132">
        <f t="shared" si="8"/>
        <v>-3.7388000055216253E-3</v>
      </c>
      <c r="I132">
        <f t="shared" si="9"/>
        <v>-3.7388000055216253E-3</v>
      </c>
      <c r="O132">
        <f t="shared" ca="1" si="10"/>
        <v>3.8028483309543977E-3</v>
      </c>
      <c r="Q132" s="2">
        <f t="shared" si="11"/>
        <v>31300.875</v>
      </c>
      <c r="AA132" t="s">
        <v>32</v>
      </c>
      <c r="AF132" t="s">
        <v>42</v>
      </c>
    </row>
    <row r="133" spans="1:32" x14ac:dyDescent="0.2">
      <c r="A133" s="39" t="s">
        <v>60</v>
      </c>
      <c r="B133" s="36"/>
      <c r="C133" s="33">
        <v>46319.375999999997</v>
      </c>
      <c r="D133" s="33"/>
      <c r="E133" s="39">
        <f t="shared" si="6"/>
        <v>1692.9978014172734</v>
      </c>
      <c r="F133">
        <f t="shared" si="7"/>
        <v>1693</v>
      </c>
      <c r="G133">
        <f t="shared" si="8"/>
        <v>-2.7388000089558773E-3</v>
      </c>
      <c r="I133">
        <f t="shared" si="9"/>
        <v>-2.7388000089558773E-3</v>
      </c>
      <c r="O133">
        <f t="shared" ca="1" si="10"/>
        <v>3.8028483309543977E-3</v>
      </c>
      <c r="Q133" s="2">
        <f t="shared" si="11"/>
        <v>31300.875999999997</v>
      </c>
      <c r="AA133" t="s">
        <v>32</v>
      </c>
      <c r="AF133" t="s">
        <v>42</v>
      </c>
    </row>
    <row r="134" spans="1:32" x14ac:dyDescent="0.2">
      <c r="A134" s="39" t="s">
        <v>63</v>
      </c>
      <c r="B134" s="36"/>
      <c r="C134" s="33">
        <v>46319.377</v>
      </c>
      <c r="D134" s="33"/>
      <c r="E134" s="39">
        <f t="shared" si="6"/>
        <v>1692.9986041713007</v>
      </c>
      <c r="F134">
        <f t="shared" si="7"/>
        <v>1693</v>
      </c>
      <c r="G134">
        <f t="shared" si="8"/>
        <v>-1.7388000051141717E-3</v>
      </c>
      <c r="I134">
        <f t="shared" si="9"/>
        <v>-1.7388000051141717E-3</v>
      </c>
      <c r="O134">
        <f t="shared" ca="1" si="10"/>
        <v>3.8028483309543977E-3</v>
      </c>
      <c r="Q134" s="2">
        <f t="shared" si="11"/>
        <v>31300.877</v>
      </c>
      <c r="AA134" t="s">
        <v>32</v>
      </c>
      <c r="AF134" t="s">
        <v>42</v>
      </c>
    </row>
    <row r="135" spans="1:32" x14ac:dyDescent="0.2">
      <c r="A135" s="39" t="s">
        <v>60</v>
      </c>
      <c r="B135" s="36"/>
      <c r="C135" s="33">
        <v>46319.379000000001</v>
      </c>
      <c r="D135" s="33"/>
      <c r="E135" s="39">
        <f t="shared" si="6"/>
        <v>1693.0002096793496</v>
      </c>
      <c r="F135">
        <f t="shared" si="7"/>
        <v>1693</v>
      </c>
      <c r="G135">
        <f t="shared" si="8"/>
        <v>2.6119999529328197E-4</v>
      </c>
      <c r="I135">
        <f t="shared" si="9"/>
        <v>2.6119999529328197E-4</v>
      </c>
      <c r="O135">
        <f t="shared" ca="1" si="10"/>
        <v>3.8028483309543977E-3</v>
      </c>
      <c r="Q135" s="2">
        <f t="shared" si="11"/>
        <v>31300.879000000001</v>
      </c>
      <c r="AA135" t="s">
        <v>32</v>
      </c>
      <c r="AF135" t="s">
        <v>42</v>
      </c>
    </row>
    <row r="136" spans="1:32" x14ac:dyDescent="0.2">
      <c r="A136" s="39" t="s">
        <v>64</v>
      </c>
      <c r="B136" s="36"/>
      <c r="C136" s="33">
        <v>46319.381000000001</v>
      </c>
      <c r="D136" s="33"/>
      <c r="E136" s="39">
        <f t="shared" si="6"/>
        <v>1693.0018151873985</v>
      </c>
      <c r="F136">
        <f t="shared" si="7"/>
        <v>1693</v>
      </c>
      <c r="G136">
        <f t="shared" si="8"/>
        <v>2.2611999957007356E-3</v>
      </c>
      <c r="I136">
        <f t="shared" si="9"/>
        <v>2.2611999957007356E-3</v>
      </c>
      <c r="O136">
        <f t="shared" ca="1" si="10"/>
        <v>3.8028483309543977E-3</v>
      </c>
      <c r="Q136" s="2">
        <f t="shared" si="11"/>
        <v>31300.881000000001</v>
      </c>
      <c r="AA136" t="s">
        <v>32</v>
      </c>
      <c r="AB136">
        <v>8</v>
      </c>
      <c r="AD136" t="s">
        <v>39</v>
      </c>
      <c r="AF136" t="s">
        <v>30</v>
      </c>
    </row>
    <row r="137" spans="1:32" x14ac:dyDescent="0.2">
      <c r="A137" s="39" t="s">
        <v>66</v>
      </c>
      <c r="B137" s="36"/>
      <c r="C137" s="33">
        <v>46319.387000000002</v>
      </c>
      <c r="D137" s="33"/>
      <c r="E137" s="39">
        <f t="shared" si="6"/>
        <v>1693.0066317115452</v>
      </c>
      <c r="F137">
        <f t="shared" si="7"/>
        <v>1693</v>
      </c>
      <c r="G137">
        <f t="shared" si="8"/>
        <v>8.2611999969230965E-3</v>
      </c>
      <c r="I137">
        <f t="shared" si="9"/>
        <v>8.2611999969230965E-3</v>
      </c>
      <c r="O137">
        <f t="shared" ca="1" si="10"/>
        <v>3.8028483309543977E-3</v>
      </c>
      <c r="Q137" s="2">
        <f t="shared" si="11"/>
        <v>31300.887000000002</v>
      </c>
      <c r="AA137" t="s">
        <v>32</v>
      </c>
      <c r="AB137">
        <v>18</v>
      </c>
      <c r="AD137" t="s">
        <v>65</v>
      </c>
      <c r="AF137" t="s">
        <v>30</v>
      </c>
    </row>
    <row r="138" spans="1:32" x14ac:dyDescent="0.2">
      <c r="A138" s="39" t="s">
        <v>66</v>
      </c>
      <c r="B138" s="36"/>
      <c r="C138" s="33">
        <v>46329.34</v>
      </c>
      <c r="D138" s="33"/>
      <c r="E138" s="39">
        <f t="shared" si="6"/>
        <v>1700.9964425152609</v>
      </c>
      <c r="F138">
        <f t="shared" si="7"/>
        <v>1701</v>
      </c>
      <c r="G138">
        <f t="shared" si="8"/>
        <v>-4.4316000057733618E-3</v>
      </c>
      <c r="I138">
        <f t="shared" si="9"/>
        <v>-4.4316000057733618E-3</v>
      </c>
      <c r="O138">
        <f t="shared" ca="1" si="10"/>
        <v>3.7727281821041941E-3</v>
      </c>
      <c r="Q138" s="2">
        <f t="shared" si="11"/>
        <v>31310.839999999997</v>
      </c>
      <c r="AA138" t="s">
        <v>32</v>
      </c>
      <c r="AB138">
        <v>11</v>
      </c>
      <c r="AD138" t="s">
        <v>65</v>
      </c>
      <c r="AF138" t="s">
        <v>30</v>
      </c>
    </row>
    <row r="139" spans="1:32" x14ac:dyDescent="0.2">
      <c r="A139" s="39" t="s">
        <v>67</v>
      </c>
      <c r="B139" s="36"/>
      <c r="C139" s="33">
        <v>46441.459000000003</v>
      </c>
      <c r="D139" s="33"/>
      <c r="E139" s="39">
        <f t="shared" si="6"/>
        <v>1791.0004209642102</v>
      </c>
      <c r="F139">
        <f t="shared" si="7"/>
        <v>1791</v>
      </c>
      <c r="G139">
        <f t="shared" si="8"/>
        <v>5.2439999853959307E-4</v>
      </c>
      <c r="I139">
        <f t="shared" si="9"/>
        <v>5.2439999853959307E-4</v>
      </c>
      <c r="O139">
        <f t="shared" ca="1" si="10"/>
        <v>3.4338765075394096E-3</v>
      </c>
      <c r="Q139" s="2">
        <f t="shared" si="11"/>
        <v>31422.959000000003</v>
      </c>
      <c r="AA139" t="s">
        <v>32</v>
      </c>
      <c r="AF139" t="s">
        <v>42</v>
      </c>
    </row>
    <row r="140" spans="1:32" x14ac:dyDescent="0.2">
      <c r="A140" s="39" t="s">
        <v>68</v>
      </c>
      <c r="B140" s="36"/>
      <c r="C140" s="33">
        <v>46649.497000000003</v>
      </c>
      <c r="D140" s="33"/>
      <c r="E140" s="39">
        <f t="shared" si="6"/>
        <v>1958.0037626686628</v>
      </c>
      <c r="F140">
        <f t="shared" si="7"/>
        <v>1958</v>
      </c>
      <c r="G140">
        <f t="shared" si="8"/>
        <v>4.6872000020812266E-3</v>
      </c>
      <c r="I140">
        <f t="shared" si="9"/>
        <v>4.6872000020812266E-3</v>
      </c>
      <c r="O140">
        <f t="shared" ca="1" si="10"/>
        <v>2.8051184002914195E-3</v>
      </c>
      <c r="Q140" s="2">
        <f t="shared" si="11"/>
        <v>31630.997000000003</v>
      </c>
      <c r="AA140" t="s">
        <v>32</v>
      </c>
      <c r="AF140" t="s">
        <v>42</v>
      </c>
    </row>
    <row r="141" spans="1:32" x14ac:dyDescent="0.2">
      <c r="A141" s="39" t="s">
        <v>67</v>
      </c>
      <c r="B141" s="36"/>
      <c r="C141" s="33">
        <v>46659.462</v>
      </c>
      <c r="D141" s="33"/>
      <c r="E141" s="39">
        <f t="shared" si="6"/>
        <v>1966.0032065206722</v>
      </c>
      <c r="F141">
        <f t="shared" si="7"/>
        <v>1966</v>
      </c>
      <c r="G141">
        <f t="shared" si="8"/>
        <v>3.9943999945535325E-3</v>
      </c>
      <c r="I141">
        <f t="shared" si="9"/>
        <v>3.9943999945535325E-3</v>
      </c>
      <c r="O141">
        <f t="shared" ca="1" si="10"/>
        <v>2.7749982514412167E-3</v>
      </c>
      <c r="Q141" s="2">
        <f t="shared" si="11"/>
        <v>31640.962</v>
      </c>
      <c r="AA141" t="s">
        <v>32</v>
      </c>
      <c r="AF141" t="s">
        <v>42</v>
      </c>
    </row>
    <row r="142" spans="1:32" x14ac:dyDescent="0.2">
      <c r="A142" s="39" t="s">
        <v>68</v>
      </c>
      <c r="B142" s="36"/>
      <c r="C142" s="33">
        <v>46669.413</v>
      </c>
      <c r="D142" s="33"/>
      <c r="E142" s="39">
        <f t="shared" si="6"/>
        <v>1973.9914118163447</v>
      </c>
      <c r="F142">
        <f t="shared" si="7"/>
        <v>1974</v>
      </c>
      <c r="G142">
        <f t="shared" si="8"/>
        <v>-1.0698400001274422E-2</v>
      </c>
      <c r="I142">
        <f t="shared" si="9"/>
        <v>-1.0698400001274422E-2</v>
      </c>
      <c r="O142">
        <f t="shared" ca="1" si="10"/>
        <v>2.7448781025910139E-3</v>
      </c>
      <c r="Q142" s="2">
        <f t="shared" si="11"/>
        <v>31650.913</v>
      </c>
      <c r="AA142" t="s">
        <v>32</v>
      </c>
      <c r="AF142" t="s">
        <v>42</v>
      </c>
    </row>
    <row r="143" spans="1:32" x14ac:dyDescent="0.2">
      <c r="A143" s="39" t="s">
        <v>68</v>
      </c>
      <c r="B143" s="36"/>
      <c r="C143" s="33">
        <v>46669.413999999997</v>
      </c>
      <c r="D143" s="33"/>
      <c r="E143" s="39">
        <f t="shared" si="6"/>
        <v>1973.9922145703663</v>
      </c>
      <c r="F143">
        <f t="shared" si="7"/>
        <v>1974</v>
      </c>
      <c r="G143">
        <f t="shared" si="8"/>
        <v>-9.6984000047086738E-3</v>
      </c>
      <c r="I143">
        <f t="shared" si="9"/>
        <v>-9.6984000047086738E-3</v>
      </c>
      <c r="O143">
        <f t="shared" ca="1" si="10"/>
        <v>2.7448781025910139E-3</v>
      </c>
      <c r="Q143" s="2">
        <f t="shared" si="11"/>
        <v>31650.913999999997</v>
      </c>
      <c r="AA143" t="s">
        <v>32</v>
      </c>
      <c r="AF143" t="s">
        <v>42</v>
      </c>
    </row>
    <row r="144" spans="1:32" x14ac:dyDescent="0.2">
      <c r="A144" s="39" t="s">
        <v>34</v>
      </c>
      <c r="B144" s="36"/>
      <c r="C144" s="33">
        <v>46736.686999999998</v>
      </c>
      <c r="D144" s="33"/>
      <c r="E144" s="39">
        <f t="shared" si="6"/>
        <v>2027.9958860461727</v>
      </c>
      <c r="F144">
        <f t="shared" si="7"/>
        <v>2028</v>
      </c>
      <c r="G144">
        <f t="shared" si="8"/>
        <v>-5.124800001794938E-3</v>
      </c>
      <c r="I144">
        <f t="shared" si="9"/>
        <v>-5.124800001794938E-3</v>
      </c>
      <c r="O144">
        <f t="shared" ca="1" si="10"/>
        <v>2.5415670978521428E-3</v>
      </c>
      <c r="Q144" s="2">
        <f t="shared" si="11"/>
        <v>31718.186999999998</v>
      </c>
      <c r="AA144" t="s">
        <v>32</v>
      </c>
      <c r="AB144">
        <v>10</v>
      </c>
      <c r="AD144" t="s">
        <v>38</v>
      </c>
      <c r="AF144" t="s">
        <v>35</v>
      </c>
    </row>
    <row r="145" spans="1:32" x14ac:dyDescent="0.2">
      <c r="A145" s="39" t="s">
        <v>69</v>
      </c>
      <c r="B145" s="36"/>
      <c r="C145" s="33">
        <v>46760.357000000004</v>
      </c>
      <c r="D145" s="33"/>
      <c r="E145" s="39">
        <f t="shared" si="6"/>
        <v>2046.9970738010313</v>
      </c>
      <c r="F145">
        <f t="shared" si="7"/>
        <v>2047</v>
      </c>
      <c r="G145">
        <f t="shared" si="8"/>
        <v>-3.6451999985729344E-3</v>
      </c>
      <c r="I145">
        <f t="shared" si="9"/>
        <v>-3.6451999985729344E-3</v>
      </c>
      <c r="O145">
        <f t="shared" ca="1" si="10"/>
        <v>2.4700317443329105E-3</v>
      </c>
      <c r="Q145" s="2">
        <f t="shared" si="11"/>
        <v>31741.857000000004</v>
      </c>
      <c r="AA145" t="s">
        <v>50</v>
      </c>
      <c r="AB145">
        <v>10</v>
      </c>
      <c r="AD145" t="s">
        <v>39</v>
      </c>
      <c r="AF145" t="s">
        <v>30</v>
      </c>
    </row>
    <row r="146" spans="1:32" x14ac:dyDescent="0.2">
      <c r="A146" s="39" t="s">
        <v>69</v>
      </c>
      <c r="B146" s="36"/>
      <c r="C146" s="33">
        <v>46765.341999999997</v>
      </c>
      <c r="D146" s="33"/>
      <c r="E146" s="39">
        <f t="shared" si="6"/>
        <v>2050.9988026120927</v>
      </c>
      <c r="F146">
        <f t="shared" si="7"/>
        <v>2051</v>
      </c>
      <c r="G146">
        <f t="shared" si="8"/>
        <v>-1.4916000072844326E-3</v>
      </c>
      <c r="I146">
        <f t="shared" si="9"/>
        <v>-1.4916000072844326E-3</v>
      </c>
      <c r="O146">
        <f t="shared" ca="1" si="10"/>
        <v>2.4549716699078091E-3</v>
      </c>
      <c r="Q146" s="2">
        <f t="shared" si="11"/>
        <v>31746.841999999997</v>
      </c>
      <c r="AA146" t="s">
        <v>32</v>
      </c>
      <c r="AB146">
        <v>7</v>
      </c>
      <c r="AD146" t="s">
        <v>39</v>
      </c>
      <c r="AF146" t="s">
        <v>30</v>
      </c>
    </row>
    <row r="147" spans="1:32" x14ac:dyDescent="0.2">
      <c r="A147" s="39" t="s">
        <v>70</v>
      </c>
      <c r="B147" s="36"/>
      <c r="C147" s="33">
        <v>46999.538</v>
      </c>
      <c r="D147" s="33"/>
      <c r="E147" s="39">
        <f t="shared" si="6"/>
        <v>2239.0005840838262</v>
      </c>
      <c r="F147">
        <f t="shared" si="7"/>
        <v>2239</v>
      </c>
      <c r="G147">
        <f t="shared" si="8"/>
        <v>7.2759999602567405E-4</v>
      </c>
      <c r="I147">
        <f t="shared" si="9"/>
        <v>7.2759999602567405E-4</v>
      </c>
      <c r="O147">
        <f t="shared" ca="1" si="10"/>
        <v>1.7471481719280365E-3</v>
      </c>
      <c r="Q147" s="2">
        <f t="shared" si="11"/>
        <v>31981.038</v>
      </c>
      <c r="AA147" t="s">
        <v>32</v>
      </c>
      <c r="AB147">
        <v>5</v>
      </c>
      <c r="AD147" t="s">
        <v>43</v>
      </c>
      <c r="AF147" t="s">
        <v>30</v>
      </c>
    </row>
    <row r="148" spans="1:32" x14ac:dyDescent="0.2">
      <c r="A148" s="39" t="s">
        <v>71</v>
      </c>
      <c r="B148" s="36"/>
      <c r="C148" s="33">
        <v>47029.436999999998</v>
      </c>
      <c r="D148" s="33"/>
      <c r="E148" s="39">
        <f t="shared" si="6"/>
        <v>2263.0021266559575</v>
      </c>
      <c r="F148">
        <f t="shared" si="7"/>
        <v>2263</v>
      </c>
      <c r="G148">
        <f t="shared" si="8"/>
        <v>2.6491999960853718E-3</v>
      </c>
      <c r="I148">
        <f t="shared" si="9"/>
        <v>2.6491999960853718E-3</v>
      </c>
      <c r="O148">
        <f t="shared" ca="1" si="10"/>
        <v>1.6567877253774264E-3</v>
      </c>
      <c r="Q148" s="2">
        <f t="shared" si="11"/>
        <v>32010.936999999998</v>
      </c>
      <c r="AA148" t="s">
        <v>32</v>
      </c>
      <c r="AF148" t="s">
        <v>42</v>
      </c>
    </row>
    <row r="149" spans="1:32" x14ac:dyDescent="0.2">
      <c r="A149" s="39" t="s">
        <v>71</v>
      </c>
      <c r="B149" s="36"/>
      <c r="C149" s="33">
        <v>47034.421000000002</v>
      </c>
      <c r="D149" s="33"/>
      <c r="E149" s="39">
        <f t="shared" ref="E149:E212" si="12">+(C149-C$7)/C$8</f>
        <v>2267.0030527130029</v>
      </c>
      <c r="F149">
        <f t="shared" ref="F149:F212" si="13">ROUND(2*E149,0)/2</f>
        <v>2267</v>
      </c>
      <c r="G149">
        <f t="shared" ref="G149:G212" si="14">+C149-(C$7+F149*C$8)</f>
        <v>3.8027999980840832E-3</v>
      </c>
      <c r="I149">
        <f t="shared" ref="I149:I212" si="15">G149</f>
        <v>3.8027999980840832E-3</v>
      </c>
      <c r="O149">
        <f t="shared" ref="O149:O212" ca="1" si="16">+C$11+C$12*F149</f>
        <v>1.6417276509523258E-3</v>
      </c>
      <c r="Q149" s="2">
        <f t="shared" ref="Q149:Q212" si="17">+C149-15018.5</f>
        <v>32015.921000000002</v>
      </c>
      <c r="AA149" t="s">
        <v>32</v>
      </c>
      <c r="AF149" t="s">
        <v>42</v>
      </c>
    </row>
    <row r="150" spans="1:32" x14ac:dyDescent="0.2">
      <c r="A150" s="39" t="s">
        <v>71</v>
      </c>
      <c r="B150" s="36"/>
      <c r="C150" s="33">
        <v>47034.421999999999</v>
      </c>
      <c r="D150" s="33"/>
      <c r="E150" s="39">
        <f t="shared" si="12"/>
        <v>2267.0038554670246</v>
      </c>
      <c r="F150">
        <f t="shared" si="13"/>
        <v>2267</v>
      </c>
      <c r="G150">
        <f t="shared" si="14"/>
        <v>4.8027999946498312E-3</v>
      </c>
      <c r="I150">
        <f t="shared" si="15"/>
        <v>4.8027999946498312E-3</v>
      </c>
      <c r="O150">
        <f t="shared" ca="1" si="16"/>
        <v>1.6417276509523258E-3</v>
      </c>
      <c r="Q150" s="2">
        <f t="shared" si="17"/>
        <v>32015.921999999999</v>
      </c>
      <c r="AA150" t="s">
        <v>32</v>
      </c>
      <c r="AF150" t="s">
        <v>42</v>
      </c>
    </row>
    <row r="151" spans="1:32" x14ac:dyDescent="0.2">
      <c r="A151" s="39" t="s">
        <v>72</v>
      </c>
      <c r="B151" s="36"/>
      <c r="C151" s="33">
        <v>47039.406999999999</v>
      </c>
      <c r="D151" s="33"/>
      <c r="E151" s="39">
        <f t="shared" si="12"/>
        <v>2271.0055842780916</v>
      </c>
      <c r="F151">
        <f t="shared" si="13"/>
        <v>2271</v>
      </c>
      <c r="G151">
        <f t="shared" si="14"/>
        <v>6.9563999932142906E-3</v>
      </c>
      <c r="I151">
        <f t="shared" si="15"/>
        <v>6.9563999932142906E-3</v>
      </c>
      <c r="O151">
        <f t="shared" ca="1" si="16"/>
        <v>1.6266675765272236E-3</v>
      </c>
      <c r="Q151" s="2">
        <f t="shared" si="17"/>
        <v>32020.906999999999</v>
      </c>
      <c r="AA151" t="s">
        <v>32</v>
      </c>
      <c r="AB151">
        <v>6</v>
      </c>
      <c r="AD151" t="s">
        <v>39</v>
      </c>
      <c r="AF151" t="s">
        <v>30</v>
      </c>
    </row>
    <row r="152" spans="1:32" x14ac:dyDescent="0.2">
      <c r="A152" s="39" t="s">
        <v>71</v>
      </c>
      <c r="B152" s="36"/>
      <c r="C152" s="33">
        <v>47064.307999999997</v>
      </c>
      <c r="D152" s="33"/>
      <c r="E152" s="39">
        <f t="shared" si="12"/>
        <v>2290.9949622368408</v>
      </c>
      <c r="F152">
        <f t="shared" si="13"/>
        <v>2291</v>
      </c>
      <c r="G152">
        <f t="shared" si="14"/>
        <v>-6.2756000043009408E-3</v>
      </c>
      <c r="I152">
        <f t="shared" si="15"/>
        <v>-6.2756000043009408E-3</v>
      </c>
      <c r="O152">
        <f t="shared" ca="1" si="16"/>
        <v>1.5513672044017157E-3</v>
      </c>
      <c r="Q152" s="2">
        <f t="shared" si="17"/>
        <v>32045.807999999997</v>
      </c>
      <c r="AA152" t="s">
        <v>32</v>
      </c>
      <c r="AF152" t="s">
        <v>42</v>
      </c>
    </row>
    <row r="153" spans="1:32" x14ac:dyDescent="0.2">
      <c r="A153" s="39" t="s">
        <v>66</v>
      </c>
      <c r="B153" s="36"/>
      <c r="C153" s="33">
        <v>47069.296999999999</v>
      </c>
      <c r="D153" s="33"/>
      <c r="E153" s="39">
        <f t="shared" si="12"/>
        <v>2294.9999020640057</v>
      </c>
      <c r="F153">
        <f t="shared" si="13"/>
        <v>2295</v>
      </c>
      <c r="G153">
        <f t="shared" si="14"/>
        <v>-1.2200000492157415E-4</v>
      </c>
      <c r="I153">
        <f t="shared" si="15"/>
        <v>-1.2200000492157415E-4</v>
      </c>
      <c r="O153">
        <f t="shared" ca="1" si="16"/>
        <v>1.5363071299766135E-3</v>
      </c>
      <c r="Q153" s="2">
        <f t="shared" si="17"/>
        <v>32050.796999999999</v>
      </c>
      <c r="AA153" t="s">
        <v>32</v>
      </c>
      <c r="AB153">
        <v>7</v>
      </c>
      <c r="AD153" t="s">
        <v>39</v>
      </c>
      <c r="AF153" t="s">
        <v>30</v>
      </c>
    </row>
    <row r="154" spans="1:32" x14ac:dyDescent="0.2">
      <c r="A154" s="39" t="s">
        <v>71</v>
      </c>
      <c r="B154" s="36"/>
      <c r="C154" s="33">
        <v>47100.430999999997</v>
      </c>
      <c r="D154" s="33"/>
      <c r="E154" s="39">
        <f t="shared" si="12"/>
        <v>2319.9928458561308</v>
      </c>
      <c r="F154">
        <f t="shared" si="13"/>
        <v>2320</v>
      </c>
      <c r="G154">
        <f t="shared" si="14"/>
        <v>-8.9120000047842041E-3</v>
      </c>
      <c r="I154">
        <f t="shared" si="15"/>
        <v>-8.9120000047842041E-3</v>
      </c>
      <c r="O154">
        <f t="shared" ca="1" si="16"/>
        <v>1.4421816648197295E-3</v>
      </c>
      <c r="Q154" s="2">
        <f t="shared" si="17"/>
        <v>32081.930999999997</v>
      </c>
      <c r="AA154" t="s">
        <v>32</v>
      </c>
      <c r="AF154" t="s">
        <v>42</v>
      </c>
    </row>
    <row r="155" spans="1:32" x14ac:dyDescent="0.2">
      <c r="A155" s="39" t="s">
        <v>71</v>
      </c>
      <c r="B155" s="36"/>
      <c r="C155" s="33">
        <v>47100.436000000002</v>
      </c>
      <c r="D155" s="33"/>
      <c r="E155" s="39">
        <f t="shared" si="12"/>
        <v>2319.9968596262561</v>
      </c>
      <c r="F155">
        <f t="shared" si="13"/>
        <v>2320</v>
      </c>
      <c r="G155">
        <f t="shared" si="14"/>
        <v>-3.9120000001275912E-3</v>
      </c>
      <c r="I155">
        <f t="shared" si="15"/>
        <v>-3.9120000001275912E-3</v>
      </c>
      <c r="O155">
        <f t="shared" ca="1" si="16"/>
        <v>1.4421816648197295E-3</v>
      </c>
      <c r="Q155" s="2">
        <f t="shared" si="17"/>
        <v>32081.936000000002</v>
      </c>
      <c r="AA155" t="s">
        <v>32</v>
      </c>
      <c r="AF155" t="s">
        <v>42</v>
      </c>
    </row>
    <row r="156" spans="1:32" x14ac:dyDescent="0.2">
      <c r="A156" s="39" t="s">
        <v>71</v>
      </c>
      <c r="B156" s="36"/>
      <c r="C156" s="33">
        <v>47100.436000000002</v>
      </c>
      <c r="D156" s="33"/>
      <c r="E156" s="39">
        <f t="shared" si="12"/>
        <v>2319.9968596262561</v>
      </c>
      <c r="F156">
        <f t="shared" si="13"/>
        <v>2320</v>
      </c>
      <c r="G156">
        <f t="shared" si="14"/>
        <v>-3.9120000001275912E-3</v>
      </c>
      <c r="I156">
        <f t="shared" si="15"/>
        <v>-3.9120000001275912E-3</v>
      </c>
      <c r="O156">
        <f t="shared" ca="1" si="16"/>
        <v>1.4421816648197295E-3</v>
      </c>
      <c r="Q156" s="2">
        <f t="shared" si="17"/>
        <v>32081.936000000002</v>
      </c>
      <c r="AA156" t="s">
        <v>32</v>
      </c>
      <c r="AF156" t="s">
        <v>42</v>
      </c>
    </row>
    <row r="157" spans="1:32" x14ac:dyDescent="0.2">
      <c r="A157" s="39" t="s">
        <v>34</v>
      </c>
      <c r="B157" s="36"/>
      <c r="C157" s="33">
        <v>47111.631999999998</v>
      </c>
      <c r="D157" s="33"/>
      <c r="E157" s="39">
        <f t="shared" si="12"/>
        <v>2328.9844936821614</v>
      </c>
      <c r="F157">
        <f t="shared" si="13"/>
        <v>2329</v>
      </c>
      <c r="G157">
        <f t="shared" si="14"/>
        <v>-1.931640000839252E-2</v>
      </c>
      <c r="I157">
        <f t="shared" si="15"/>
        <v>-1.931640000839252E-2</v>
      </c>
      <c r="O157">
        <f t="shared" ca="1" si="16"/>
        <v>1.4082964973632511E-3</v>
      </c>
      <c r="Q157" s="2">
        <f t="shared" si="17"/>
        <v>32093.131999999998</v>
      </c>
      <c r="AA157" t="s">
        <v>32</v>
      </c>
      <c r="AB157">
        <v>17</v>
      </c>
      <c r="AD157" t="s">
        <v>38</v>
      </c>
      <c r="AF157" t="s">
        <v>35</v>
      </c>
    </row>
    <row r="158" spans="1:32" x14ac:dyDescent="0.2">
      <c r="A158" s="39" t="s">
        <v>34</v>
      </c>
      <c r="B158" s="36"/>
      <c r="C158" s="33">
        <v>47121.606</v>
      </c>
      <c r="D158" s="33"/>
      <c r="E158" s="39">
        <f t="shared" si="12"/>
        <v>2336.9911623203934</v>
      </c>
      <c r="F158">
        <f t="shared" si="13"/>
        <v>2337</v>
      </c>
      <c r="G158">
        <f t="shared" si="14"/>
        <v>-1.1009200003172737E-2</v>
      </c>
      <c r="I158">
        <f t="shared" si="15"/>
        <v>-1.1009200003172737E-2</v>
      </c>
      <c r="O158">
        <f t="shared" ca="1" si="16"/>
        <v>1.3781763485130483E-3</v>
      </c>
      <c r="Q158" s="2">
        <f t="shared" si="17"/>
        <v>32103.106</v>
      </c>
      <c r="AA158" t="s">
        <v>32</v>
      </c>
      <c r="AB158">
        <v>20</v>
      </c>
      <c r="AD158" t="s">
        <v>38</v>
      </c>
      <c r="AF158" t="s">
        <v>35</v>
      </c>
    </row>
    <row r="159" spans="1:32" x14ac:dyDescent="0.2">
      <c r="A159" s="39" t="s">
        <v>66</v>
      </c>
      <c r="B159" s="36" t="s">
        <v>103</v>
      </c>
      <c r="C159" s="33">
        <v>47153.374000000003</v>
      </c>
      <c r="D159" s="33"/>
      <c r="E159" s="39">
        <f t="shared" si="12"/>
        <v>2362.4930521639203</v>
      </c>
      <c r="F159">
        <f t="shared" si="13"/>
        <v>2362.5</v>
      </c>
      <c r="G159">
        <f t="shared" si="14"/>
        <v>-8.6549999978160486E-3</v>
      </c>
      <c r="I159">
        <f t="shared" si="15"/>
        <v>-8.6549999978160486E-3</v>
      </c>
      <c r="O159">
        <f t="shared" ca="1" si="16"/>
        <v>1.2821683740530249E-3</v>
      </c>
      <c r="Q159" s="2">
        <f t="shared" si="17"/>
        <v>32134.874000000003</v>
      </c>
      <c r="AA159" t="s">
        <v>32</v>
      </c>
      <c r="AB159">
        <v>5</v>
      </c>
      <c r="AD159" t="s">
        <v>39</v>
      </c>
      <c r="AF159" t="s">
        <v>30</v>
      </c>
    </row>
    <row r="160" spans="1:32" x14ac:dyDescent="0.2">
      <c r="A160" s="39" t="s">
        <v>34</v>
      </c>
      <c r="B160" s="36"/>
      <c r="C160" s="33">
        <v>47197.591</v>
      </c>
      <c r="D160" s="33"/>
      <c r="E160" s="39">
        <f t="shared" si="12"/>
        <v>2397.9884268557807</v>
      </c>
      <c r="F160">
        <f t="shared" si="13"/>
        <v>2398</v>
      </c>
      <c r="G160">
        <f t="shared" si="14"/>
        <v>-1.4416800004255492E-2</v>
      </c>
      <c r="I160">
        <f t="shared" si="15"/>
        <v>-1.4416800004255492E-2</v>
      </c>
      <c r="O160">
        <f t="shared" ca="1" si="16"/>
        <v>1.1485102135302492E-3</v>
      </c>
      <c r="Q160" s="2">
        <f t="shared" si="17"/>
        <v>32179.091</v>
      </c>
      <c r="AA160" t="s">
        <v>32</v>
      </c>
      <c r="AB160">
        <v>15</v>
      </c>
      <c r="AD160" t="s">
        <v>36</v>
      </c>
      <c r="AF160" t="s">
        <v>35</v>
      </c>
    </row>
    <row r="161" spans="1:32" x14ac:dyDescent="0.2">
      <c r="A161" s="39" t="s">
        <v>34</v>
      </c>
      <c r="B161" s="36"/>
      <c r="C161" s="33">
        <v>47380.714</v>
      </c>
      <c r="D161" s="33"/>
      <c r="E161" s="39">
        <f t="shared" si="12"/>
        <v>2544.9911520451424</v>
      </c>
      <c r="F161">
        <f t="shared" si="13"/>
        <v>2545</v>
      </c>
      <c r="G161">
        <f t="shared" si="14"/>
        <v>-1.1022000006050803E-2</v>
      </c>
      <c r="I161">
        <f t="shared" si="15"/>
        <v>-1.1022000006050803E-2</v>
      </c>
      <c r="O161">
        <f t="shared" ca="1" si="16"/>
        <v>5.9505247840776695E-4</v>
      </c>
      <c r="Q161" s="2">
        <f t="shared" si="17"/>
        <v>32362.214</v>
      </c>
      <c r="AA161" t="s">
        <v>32</v>
      </c>
      <c r="AB161">
        <v>8</v>
      </c>
      <c r="AD161" t="s">
        <v>38</v>
      </c>
      <c r="AF161" t="s">
        <v>35</v>
      </c>
    </row>
    <row r="162" spans="1:32" x14ac:dyDescent="0.2">
      <c r="A162" s="39" t="s">
        <v>71</v>
      </c>
      <c r="B162" s="36"/>
      <c r="C162" s="33">
        <v>47384.455000000002</v>
      </c>
      <c r="D162" s="33"/>
      <c r="E162" s="39">
        <f t="shared" si="12"/>
        <v>2547.9942548499985</v>
      </c>
      <c r="F162">
        <f t="shared" si="13"/>
        <v>2548</v>
      </c>
      <c r="G162">
        <f t="shared" si="14"/>
        <v>-7.1567999984836206E-3</v>
      </c>
      <c r="I162">
        <f t="shared" si="15"/>
        <v>-7.1567999984836206E-3</v>
      </c>
      <c r="O162">
        <f t="shared" ca="1" si="16"/>
        <v>5.8375742258894199E-4</v>
      </c>
      <c r="Q162" s="2">
        <f t="shared" si="17"/>
        <v>32365.955000000002</v>
      </c>
      <c r="AA162" t="s">
        <v>32</v>
      </c>
      <c r="AF162" t="s">
        <v>42</v>
      </c>
    </row>
    <row r="163" spans="1:32" x14ac:dyDescent="0.2">
      <c r="A163" s="39" t="s">
        <v>73</v>
      </c>
      <c r="B163" s="36"/>
      <c r="C163" s="33">
        <v>47389.45</v>
      </c>
      <c r="D163" s="33"/>
      <c r="E163" s="39">
        <f t="shared" si="12"/>
        <v>2552.0040112013039</v>
      </c>
      <c r="F163">
        <f t="shared" si="13"/>
        <v>2552</v>
      </c>
      <c r="G163">
        <f t="shared" si="14"/>
        <v>4.9967999948421493E-3</v>
      </c>
      <c r="I163">
        <f t="shared" si="15"/>
        <v>4.9967999948421493E-3</v>
      </c>
      <c r="O163">
        <f t="shared" ca="1" si="16"/>
        <v>5.6869734816383972E-4</v>
      </c>
      <c r="Q163" s="2">
        <f t="shared" si="17"/>
        <v>32370.949999999997</v>
      </c>
      <c r="AA163" t="s">
        <v>32</v>
      </c>
      <c r="AB163">
        <v>6</v>
      </c>
      <c r="AD163" t="s">
        <v>39</v>
      </c>
      <c r="AF163" t="s">
        <v>30</v>
      </c>
    </row>
    <row r="164" spans="1:32" x14ac:dyDescent="0.2">
      <c r="A164" s="39" t="s">
        <v>34</v>
      </c>
      <c r="B164" s="36"/>
      <c r="C164" s="33">
        <v>47390.680999999997</v>
      </c>
      <c r="D164" s="33"/>
      <c r="E164" s="39">
        <f t="shared" si="12"/>
        <v>2552.9922014052004</v>
      </c>
      <c r="F164">
        <f t="shared" si="13"/>
        <v>2553</v>
      </c>
      <c r="G164">
        <f t="shared" si="14"/>
        <v>-9.7148000058950856E-3</v>
      </c>
      <c r="I164">
        <f t="shared" si="15"/>
        <v>-9.7148000058950856E-3</v>
      </c>
      <c r="O164">
        <f t="shared" ca="1" si="16"/>
        <v>5.6493232955756416E-4</v>
      </c>
      <c r="Q164" s="2">
        <f t="shared" si="17"/>
        <v>32372.180999999997</v>
      </c>
      <c r="AA164" t="s">
        <v>32</v>
      </c>
      <c r="AB164">
        <v>13</v>
      </c>
      <c r="AD164" t="s">
        <v>38</v>
      </c>
      <c r="AF164" t="s">
        <v>35</v>
      </c>
    </row>
    <row r="165" spans="1:32" x14ac:dyDescent="0.2">
      <c r="A165" s="39" t="s">
        <v>74</v>
      </c>
      <c r="B165" s="36" t="s">
        <v>103</v>
      </c>
      <c r="C165" s="33">
        <v>47452.347000000002</v>
      </c>
      <c r="D165" s="33"/>
      <c r="E165" s="39">
        <f t="shared" si="12"/>
        <v>2602.4948310668369</v>
      </c>
      <c r="F165">
        <f t="shared" si="13"/>
        <v>2602.5</v>
      </c>
      <c r="G165">
        <f t="shared" si="14"/>
        <v>-6.4390000043204054E-3</v>
      </c>
      <c r="I165">
        <f t="shared" si="15"/>
        <v>-6.4390000043204054E-3</v>
      </c>
      <c r="O165">
        <f t="shared" ca="1" si="16"/>
        <v>3.785639085469323E-4</v>
      </c>
      <c r="Q165" s="2">
        <f t="shared" si="17"/>
        <v>32433.847000000002</v>
      </c>
      <c r="AA165" t="s">
        <v>32</v>
      </c>
      <c r="AB165">
        <v>7</v>
      </c>
      <c r="AD165" t="s">
        <v>43</v>
      </c>
      <c r="AF165" t="s">
        <v>30</v>
      </c>
    </row>
    <row r="166" spans="1:32" x14ac:dyDescent="0.2">
      <c r="A166" s="39" t="s">
        <v>74</v>
      </c>
      <c r="B166" s="36"/>
      <c r="C166" s="33">
        <v>47480.373</v>
      </c>
      <c r="D166" s="33"/>
      <c r="E166" s="39">
        <f t="shared" si="12"/>
        <v>2624.9928153514802</v>
      </c>
      <c r="F166">
        <f t="shared" si="13"/>
        <v>2625</v>
      </c>
      <c r="G166">
        <f t="shared" si="14"/>
        <v>-8.9500000030966476E-3</v>
      </c>
      <c r="I166">
        <f t="shared" si="15"/>
        <v>-8.9500000030966476E-3</v>
      </c>
      <c r="O166">
        <f t="shared" ca="1" si="16"/>
        <v>2.9385098990573552E-4</v>
      </c>
      <c r="Q166" s="2">
        <f t="shared" si="17"/>
        <v>32461.873</v>
      </c>
      <c r="AA166" t="s">
        <v>32</v>
      </c>
      <c r="AB166">
        <v>6</v>
      </c>
      <c r="AD166" t="s">
        <v>43</v>
      </c>
      <c r="AF166" t="s">
        <v>30</v>
      </c>
    </row>
    <row r="167" spans="1:32" x14ac:dyDescent="0.2">
      <c r="A167" s="39" t="s">
        <v>74</v>
      </c>
      <c r="B167" s="36"/>
      <c r="C167" s="33">
        <v>47525.232000000004</v>
      </c>
      <c r="D167" s="33"/>
      <c r="E167" s="39">
        <f t="shared" si="12"/>
        <v>2661.0035581269381</v>
      </c>
      <c r="F167">
        <f t="shared" si="13"/>
        <v>2661</v>
      </c>
      <c r="G167">
        <f t="shared" si="14"/>
        <v>4.4324000045889989E-3</v>
      </c>
      <c r="I167">
        <f t="shared" si="15"/>
        <v>4.4324000045889989E-3</v>
      </c>
      <c r="O167">
        <f t="shared" ca="1" si="16"/>
        <v>1.5831032007982207E-4</v>
      </c>
      <c r="Q167" s="2">
        <f t="shared" si="17"/>
        <v>32506.732000000004</v>
      </c>
      <c r="AA167" t="s">
        <v>32</v>
      </c>
      <c r="AB167">
        <v>7</v>
      </c>
      <c r="AD167" t="s">
        <v>39</v>
      </c>
      <c r="AF167" t="s">
        <v>30</v>
      </c>
    </row>
    <row r="168" spans="1:32" x14ac:dyDescent="0.2">
      <c r="A168" s="39" t="s">
        <v>75</v>
      </c>
      <c r="B168" s="36"/>
      <c r="C168" s="33">
        <v>47739.483999999997</v>
      </c>
      <c r="D168" s="33"/>
      <c r="E168" s="39">
        <f t="shared" si="12"/>
        <v>2832.9952133382994</v>
      </c>
      <c r="F168">
        <f t="shared" si="13"/>
        <v>2833</v>
      </c>
      <c r="G168">
        <f t="shared" si="14"/>
        <v>-5.9628000090015121E-3</v>
      </c>
      <c r="I168">
        <f t="shared" si="15"/>
        <v>-5.9628000090015121E-3</v>
      </c>
      <c r="O168">
        <f t="shared" ca="1" si="16"/>
        <v>-4.8927288019954412E-4</v>
      </c>
      <c r="Q168" s="2">
        <f t="shared" si="17"/>
        <v>32720.983999999997</v>
      </c>
      <c r="AA168" t="s">
        <v>32</v>
      </c>
      <c r="AB168">
        <v>6</v>
      </c>
      <c r="AD168" t="s">
        <v>43</v>
      </c>
      <c r="AF168" t="s">
        <v>30</v>
      </c>
    </row>
    <row r="169" spans="1:32" x14ac:dyDescent="0.2">
      <c r="A169" s="39" t="s">
        <v>75</v>
      </c>
      <c r="B169" s="36"/>
      <c r="C169" s="33">
        <v>47769.387999999999</v>
      </c>
      <c r="D169" s="33"/>
      <c r="E169" s="39">
        <f t="shared" si="12"/>
        <v>2857.0007696805555</v>
      </c>
      <c r="F169">
        <f t="shared" si="13"/>
        <v>2857</v>
      </c>
      <c r="G169">
        <f t="shared" si="14"/>
        <v>9.5879999571479857E-4</v>
      </c>
      <c r="I169">
        <f t="shared" si="15"/>
        <v>9.5879999571479857E-4</v>
      </c>
      <c r="O169">
        <f t="shared" ca="1" si="16"/>
        <v>-5.7963332675015425E-4</v>
      </c>
      <c r="Q169" s="2">
        <f t="shared" si="17"/>
        <v>32750.887999999999</v>
      </c>
      <c r="AA169" t="s">
        <v>32</v>
      </c>
      <c r="AB169">
        <v>6</v>
      </c>
      <c r="AD169" t="s">
        <v>39</v>
      </c>
      <c r="AF169" t="s">
        <v>30</v>
      </c>
    </row>
    <row r="170" spans="1:32" x14ac:dyDescent="0.2">
      <c r="A170" s="39" t="s">
        <v>75</v>
      </c>
      <c r="B170" s="36"/>
      <c r="C170" s="33">
        <v>47794.307999999997</v>
      </c>
      <c r="D170" s="33"/>
      <c r="E170" s="39">
        <f t="shared" si="12"/>
        <v>2877.0053999657662</v>
      </c>
      <c r="F170">
        <f t="shared" si="13"/>
        <v>2877</v>
      </c>
      <c r="G170">
        <f t="shared" si="14"/>
        <v>6.7267999911564402E-3</v>
      </c>
      <c r="I170">
        <f t="shared" si="15"/>
        <v>6.7267999911564402E-3</v>
      </c>
      <c r="O170">
        <f t="shared" ca="1" si="16"/>
        <v>-6.5493369887566211E-4</v>
      </c>
      <c r="Q170" s="2">
        <f t="shared" si="17"/>
        <v>32775.807999999997</v>
      </c>
      <c r="AA170" t="s">
        <v>50</v>
      </c>
      <c r="AB170">
        <v>7</v>
      </c>
      <c r="AD170" t="s">
        <v>39</v>
      </c>
      <c r="AF170" t="s">
        <v>30</v>
      </c>
    </row>
    <row r="171" spans="1:32" x14ac:dyDescent="0.2">
      <c r="A171" s="39" t="s">
        <v>76</v>
      </c>
      <c r="B171" s="36"/>
      <c r="C171" s="33">
        <v>47825.436000000002</v>
      </c>
      <c r="D171" s="33"/>
      <c r="E171" s="39">
        <f t="shared" si="12"/>
        <v>2901.9935272337507</v>
      </c>
      <c r="F171">
        <f t="shared" si="13"/>
        <v>2902</v>
      </c>
      <c r="G171">
        <f t="shared" si="14"/>
        <v>-8.063200002652593E-3</v>
      </c>
      <c r="I171">
        <f t="shared" si="15"/>
        <v>-8.063200002652593E-3</v>
      </c>
      <c r="O171">
        <f t="shared" ca="1" si="16"/>
        <v>-7.4905916403254606E-4</v>
      </c>
      <c r="Q171" s="2">
        <f t="shared" si="17"/>
        <v>32806.936000000002</v>
      </c>
      <c r="AA171" t="s">
        <v>32</v>
      </c>
      <c r="AB171">
        <v>8</v>
      </c>
      <c r="AD171" t="s">
        <v>39</v>
      </c>
      <c r="AF171" t="s">
        <v>30</v>
      </c>
    </row>
    <row r="172" spans="1:32" x14ac:dyDescent="0.2">
      <c r="A172" s="39" t="s">
        <v>34</v>
      </c>
      <c r="B172" s="36"/>
      <c r="C172" s="33">
        <v>47851.591999999997</v>
      </c>
      <c r="D172" s="33"/>
      <c r="E172" s="39">
        <f t="shared" si="12"/>
        <v>2922.9903614929767</v>
      </c>
      <c r="F172">
        <f t="shared" si="13"/>
        <v>2923</v>
      </c>
      <c r="G172">
        <f t="shared" si="14"/>
        <v>-1.2006800003291573E-2</v>
      </c>
      <c r="I172">
        <f t="shared" si="15"/>
        <v>-1.2006800003291573E-2</v>
      </c>
      <c r="O172">
        <f t="shared" ca="1" si="16"/>
        <v>-8.2812455476432949E-4</v>
      </c>
      <c r="Q172" s="2">
        <f t="shared" si="17"/>
        <v>32833.091999999997</v>
      </c>
      <c r="AA172" t="s">
        <v>50</v>
      </c>
      <c r="AB172">
        <v>18</v>
      </c>
      <c r="AD172" t="s">
        <v>36</v>
      </c>
      <c r="AF172" t="s">
        <v>35</v>
      </c>
    </row>
    <row r="173" spans="1:32" x14ac:dyDescent="0.2">
      <c r="A173" s="39" t="s">
        <v>76</v>
      </c>
      <c r="B173" s="36"/>
      <c r="C173" s="33">
        <v>47860.315999999999</v>
      </c>
      <c r="D173" s="33"/>
      <c r="E173" s="39">
        <f t="shared" si="12"/>
        <v>2929.9935876008512</v>
      </c>
      <c r="F173">
        <f t="shared" si="13"/>
        <v>2930</v>
      </c>
      <c r="G173">
        <f t="shared" si="14"/>
        <v>-7.988000004843343E-3</v>
      </c>
      <c r="I173">
        <f t="shared" si="15"/>
        <v>-7.988000004843343E-3</v>
      </c>
      <c r="O173">
        <f t="shared" ca="1" si="16"/>
        <v>-8.5447968500825672E-4</v>
      </c>
      <c r="Q173" s="2">
        <f t="shared" si="17"/>
        <v>32841.815999999999</v>
      </c>
      <c r="AA173" t="s">
        <v>32</v>
      </c>
      <c r="AB173">
        <v>7</v>
      </c>
      <c r="AD173" t="s">
        <v>39</v>
      </c>
      <c r="AF173" t="s">
        <v>30</v>
      </c>
    </row>
    <row r="174" spans="1:32" x14ac:dyDescent="0.2">
      <c r="A174" s="39" t="s">
        <v>76</v>
      </c>
      <c r="B174" s="36"/>
      <c r="C174" s="33">
        <v>47885.224999999999</v>
      </c>
      <c r="D174" s="33"/>
      <c r="E174" s="39">
        <f t="shared" si="12"/>
        <v>2949.9893875917955</v>
      </c>
      <c r="F174">
        <f t="shared" si="13"/>
        <v>2950</v>
      </c>
      <c r="G174">
        <f t="shared" si="14"/>
        <v>-1.322000000072876E-2</v>
      </c>
      <c r="I174">
        <f t="shared" si="15"/>
        <v>-1.322000000072876E-2</v>
      </c>
      <c r="O174">
        <f t="shared" ca="1" si="16"/>
        <v>-9.2978005713376458E-4</v>
      </c>
      <c r="Q174" s="2">
        <f t="shared" si="17"/>
        <v>32866.724999999999</v>
      </c>
      <c r="AA174" t="s">
        <v>50</v>
      </c>
      <c r="AB174">
        <v>6</v>
      </c>
      <c r="AD174" t="s">
        <v>43</v>
      </c>
      <c r="AF174" t="s">
        <v>30</v>
      </c>
    </row>
    <row r="175" spans="1:32" x14ac:dyDescent="0.2">
      <c r="A175" s="39" t="s">
        <v>78</v>
      </c>
      <c r="B175" s="36"/>
      <c r="C175" s="33">
        <v>47891.462</v>
      </c>
      <c r="D175" s="33"/>
      <c r="E175" s="39">
        <f t="shared" si="12"/>
        <v>2954.9961644412697</v>
      </c>
      <c r="F175">
        <f t="shared" si="13"/>
        <v>2955</v>
      </c>
      <c r="G175">
        <f t="shared" si="14"/>
        <v>-4.7780000022612512E-3</v>
      </c>
      <c r="I175">
        <f t="shared" si="15"/>
        <v>-4.7780000022612512E-3</v>
      </c>
      <c r="O175">
        <f t="shared" ca="1" si="16"/>
        <v>-9.4860515016514241E-4</v>
      </c>
      <c r="Q175" s="2">
        <f t="shared" si="17"/>
        <v>32872.962</v>
      </c>
      <c r="AA175" t="s">
        <v>32</v>
      </c>
      <c r="AB175">
        <v>10</v>
      </c>
      <c r="AD175" t="s">
        <v>77</v>
      </c>
      <c r="AF175" t="s">
        <v>30</v>
      </c>
    </row>
    <row r="176" spans="1:32" x14ac:dyDescent="0.2">
      <c r="A176" s="39" t="s">
        <v>78</v>
      </c>
      <c r="B176" s="36"/>
      <c r="C176" s="33">
        <v>47911.394</v>
      </c>
      <c r="D176" s="33"/>
      <c r="E176" s="39">
        <f t="shared" si="12"/>
        <v>2970.9966576533425</v>
      </c>
      <c r="F176">
        <f t="shared" si="13"/>
        <v>2971</v>
      </c>
      <c r="G176">
        <f t="shared" si="14"/>
        <v>-4.1636000023572706E-3</v>
      </c>
      <c r="I176">
        <f t="shared" si="15"/>
        <v>-4.1636000023572706E-3</v>
      </c>
      <c r="O176">
        <f t="shared" ca="1" si="16"/>
        <v>-1.008845447865548E-3</v>
      </c>
      <c r="Q176" s="2">
        <f t="shared" si="17"/>
        <v>32892.894</v>
      </c>
      <c r="AA176" t="s">
        <v>32</v>
      </c>
      <c r="AB176">
        <v>6</v>
      </c>
      <c r="AD176" t="s">
        <v>39</v>
      </c>
      <c r="AF176" t="s">
        <v>30</v>
      </c>
    </row>
    <row r="177" spans="1:32" x14ac:dyDescent="0.2">
      <c r="A177" s="39" t="s">
        <v>34</v>
      </c>
      <c r="B177" s="36"/>
      <c r="C177" s="33">
        <v>47922.595000000001</v>
      </c>
      <c r="D177" s="33"/>
      <c r="E177" s="39">
        <f t="shared" si="12"/>
        <v>2979.9883054793731</v>
      </c>
      <c r="F177">
        <f t="shared" si="13"/>
        <v>2980</v>
      </c>
      <c r="G177">
        <f t="shared" si="14"/>
        <v>-1.4567999998689629E-2</v>
      </c>
      <c r="I177">
        <f t="shared" si="15"/>
        <v>-1.4567999998689629E-2</v>
      </c>
      <c r="O177">
        <f t="shared" ca="1" si="16"/>
        <v>-1.0427306153220264E-3</v>
      </c>
      <c r="Q177" s="2">
        <f t="shared" si="17"/>
        <v>32904.095000000001</v>
      </c>
      <c r="AA177" t="s">
        <v>32</v>
      </c>
      <c r="AB177">
        <v>15</v>
      </c>
      <c r="AD177" t="s">
        <v>36</v>
      </c>
      <c r="AF177" t="s">
        <v>35</v>
      </c>
    </row>
    <row r="178" spans="1:32" x14ac:dyDescent="0.2">
      <c r="A178" s="39" t="s">
        <v>79</v>
      </c>
      <c r="B178" s="36"/>
      <c r="C178" s="33">
        <v>47992.347000000002</v>
      </c>
      <c r="D178" s="33"/>
      <c r="E178" s="39">
        <f t="shared" si="12"/>
        <v>3035.9820041813841</v>
      </c>
      <c r="F178">
        <f t="shared" si="13"/>
        <v>3036</v>
      </c>
      <c r="G178">
        <f t="shared" si="14"/>
        <v>-2.2417599997424986E-2</v>
      </c>
      <c r="I178">
        <f t="shared" si="15"/>
        <v>-2.2417599997424986E-2</v>
      </c>
      <c r="O178">
        <f t="shared" ca="1" si="16"/>
        <v>-1.2535716572734477E-3</v>
      </c>
      <c r="Q178" s="2">
        <f t="shared" si="17"/>
        <v>32973.847000000002</v>
      </c>
      <c r="AA178" t="s">
        <v>32</v>
      </c>
      <c r="AB178">
        <v>6</v>
      </c>
      <c r="AD178" t="s">
        <v>43</v>
      </c>
      <c r="AF178" t="s">
        <v>30</v>
      </c>
    </row>
    <row r="179" spans="1:32" x14ac:dyDescent="0.2">
      <c r="A179" s="39" t="s">
        <v>79</v>
      </c>
      <c r="B179" s="36" t="s">
        <v>103</v>
      </c>
      <c r="C179" s="33">
        <v>48071.474000000002</v>
      </c>
      <c r="D179" s="33"/>
      <c r="E179" s="39">
        <f t="shared" si="12"/>
        <v>3099.5015218610788</v>
      </c>
      <c r="F179">
        <f t="shared" si="13"/>
        <v>3099.5</v>
      </c>
      <c r="G179">
        <f t="shared" si="14"/>
        <v>1.8958000000566244E-3</v>
      </c>
      <c r="I179">
        <f t="shared" si="15"/>
        <v>1.8958000000566244E-3</v>
      </c>
      <c r="O179">
        <f t="shared" ca="1" si="16"/>
        <v>-1.4926503387719357E-3</v>
      </c>
      <c r="Q179" s="2">
        <f t="shared" si="17"/>
        <v>33052.974000000002</v>
      </c>
      <c r="AA179" t="s">
        <v>32</v>
      </c>
      <c r="AB179">
        <v>8</v>
      </c>
      <c r="AD179" t="s">
        <v>39</v>
      </c>
      <c r="AF179" t="s">
        <v>30</v>
      </c>
    </row>
    <row r="180" spans="1:32" x14ac:dyDescent="0.2">
      <c r="A180" s="39" t="s">
        <v>80</v>
      </c>
      <c r="B180" s="36"/>
      <c r="C180" s="33">
        <v>48114.442000000003</v>
      </c>
      <c r="D180" s="33"/>
      <c r="E180" s="39">
        <f t="shared" si="12"/>
        <v>3133.9942567766088</v>
      </c>
      <c r="F180">
        <f t="shared" si="13"/>
        <v>3134</v>
      </c>
      <c r="G180">
        <f t="shared" si="14"/>
        <v>-7.1544000020367093E-3</v>
      </c>
      <c r="I180">
        <f t="shared" si="15"/>
        <v>-7.1544000020367093E-3</v>
      </c>
      <c r="O180">
        <f t="shared" ca="1" si="16"/>
        <v>-1.6225434806884358E-3</v>
      </c>
      <c r="Q180" s="2">
        <f t="shared" si="17"/>
        <v>33095.942000000003</v>
      </c>
      <c r="AA180" t="s">
        <v>32</v>
      </c>
      <c r="AB180">
        <v>8</v>
      </c>
      <c r="AD180" t="s">
        <v>39</v>
      </c>
      <c r="AF180" t="s">
        <v>30</v>
      </c>
    </row>
    <row r="181" spans="1:32" x14ac:dyDescent="0.2">
      <c r="A181" s="39" t="s">
        <v>80</v>
      </c>
      <c r="B181" s="36"/>
      <c r="C181" s="33">
        <v>48144.347000000002</v>
      </c>
      <c r="D181" s="33"/>
      <c r="E181" s="39">
        <f t="shared" si="12"/>
        <v>3158.0006158728866</v>
      </c>
      <c r="F181">
        <f t="shared" si="13"/>
        <v>3158</v>
      </c>
      <c r="G181">
        <f t="shared" si="14"/>
        <v>7.6719999924534932E-4</v>
      </c>
      <c r="I181">
        <f t="shared" si="15"/>
        <v>7.6719999924534932E-4</v>
      </c>
      <c r="O181">
        <f t="shared" ca="1" si="16"/>
        <v>-1.712903927239046E-3</v>
      </c>
      <c r="Q181" s="2">
        <f t="shared" si="17"/>
        <v>33125.847000000002</v>
      </c>
      <c r="AA181" t="s">
        <v>32</v>
      </c>
      <c r="AB181">
        <v>7</v>
      </c>
      <c r="AD181" t="s">
        <v>39</v>
      </c>
      <c r="AF181" t="s">
        <v>30</v>
      </c>
    </row>
    <row r="182" spans="1:32" x14ac:dyDescent="0.2">
      <c r="A182" s="39" t="s">
        <v>80</v>
      </c>
      <c r="B182" s="36" t="s">
        <v>103</v>
      </c>
      <c r="C182" s="33">
        <v>48162.394999999997</v>
      </c>
      <c r="D182" s="33"/>
      <c r="E182" s="39">
        <f t="shared" si="12"/>
        <v>3172.4887205032001</v>
      </c>
      <c r="F182">
        <f t="shared" si="13"/>
        <v>3172.5</v>
      </c>
      <c r="G182">
        <f t="shared" si="14"/>
        <v>-1.4051000005565584E-2</v>
      </c>
      <c r="I182">
        <f t="shared" si="15"/>
        <v>-1.4051000005565584E-2</v>
      </c>
      <c r="O182">
        <f t="shared" ca="1" si="16"/>
        <v>-1.7674966970300382E-3</v>
      </c>
      <c r="Q182" s="2">
        <f t="shared" si="17"/>
        <v>33143.894999999997</v>
      </c>
      <c r="AA182" t="s">
        <v>32</v>
      </c>
      <c r="AB182">
        <v>8</v>
      </c>
      <c r="AD182" t="s">
        <v>39</v>
      </c>
      <c r="AF182" t="s">
        <v>30</v>
      </c>
    </row>
    <row r="183" spans="1:32" x14ac:dyDescent="0.2">
      <c r="A183" s="39" t="s">
        <v>34</v>
      </c>
      <c r="B183" s="36"/>
      <c r="C183" s="33">
        <v>48191.684000000001</v>
      </c>
      <c r="D183" s="33"/>
      <c r="E183" s="39">
        <f t="shared" si="12"/>
        <v>3196.0005831205222</v>
      </c>
      <c r="F183">
        <f t="shared" si="13"/>
        <v>3196</v>
      </c>
      <c r="G183">
        <f t="shared" si="14"/>
        <v>7.2640000144019723E-4</v>
      </c>
      <c r="I183">
        <f t="shared" si="15"/>
        <v>7.2640000144019723E-4</v>
      </c>
      <c r="O183">
        <f t="shared" ca="1" si="16"/>
        <v>-1.8559746342775105E-3</v>
      </c>
      <c r="Q183" s="2">
        <f t="shared" si="17"/>
        <v>33173.184000000001</v>
      </c>
      <c r="AA183" t="s">
        <v>32</v>
      </c>
      <c r="AB183">
        <v>10</v>
      </c>
      <c r="AD183" t="s">
        <v>38</v>
      </c>
      <c r="AF183" t="s">
        <v>35</v>
      </c>
    </row>
    <row r="184" spans="1:32" x14ac:dyDescent="0.2">
      <c r="A184" s="39" t="s">
        <v>81</v>
      </c>
      <c r="B184" s="36"/>
      <c r="C184" s="33">
        <v>48205.385000000002</v>
      </c>
      <c r="D184" s="33"/>
      <c r="E184" s="39">
        <f t="shared" si="12"/>
        <v>3206.9991160072682</v>
      </c>
      <c r="F184">
        <f t="shared" si="13"/>
        <v>3207</v>
      </c>
      <c r="G184">
        <f t="shared" si="14"/>
        <v>-1.1012000031769276E-3</v>
      </c>
      <c r="I184">
        <f t="shared" si="15"/>
        <v>-1.1012000031769276E-3</v>
      </c>
      <c r="O184">
        <f t="shared" ca="1" si="16"/>
        <v>-1.89738983894654E-3</v>
      </c>
      <c r="Q184" s="2">
        <f t="shared" si="17"/>
        <v>33186.885000000002</v>
      </c>
      <c r="AA184" t="s">
        <v>32</v>
      </c>
      <c r="AB184">
        <v>9</v>
      </c>
      <c r="AD184" t="s">
        <v>39</v>
      </c>
      <c r="AF184" t="s">
        <v>30</v>
      </c>
    </row>
    <row r="185" spans="1:32" x14ac:dyDescent="0.2">
      <c r="A185" s="39" t="s">
        <v>81</v>
      </c>
      <c r="B185" s="36"/>
      <c r="C185" s="33">
        <v>48205.394999999997</v>
      </c>
      <c r="D185" s="33"/>
      <c r="E185" s="39">
        <f t="shared" si="12"/>
        <v>3207.0071435475065</v>
      </c>
      <c r="F185">
        <f t="shared" si="13"/>
        <v>3207</v>
      </c>
      <c r="G185">
        <f t="shared" si="14"/>
        <v>8.898799991584383E-3</v>
      </c>
      <c r="I185">
        <f t="shared" si="15"/>
        <v>8.898799991584383E-3</v>
      </c>
      <c r="O185">
        <f t="shared" ca="1" si="16"/>
        <v>-1.89738983894654E-3</v>
      </c>
      <c r="Q185" s="2">
        <f t="shared" si="17"/>
        <v>33186.894999999997</v>
      </c>
      <c r="AA185" t="s">
        <v>32</v>
      </c>
      <c r="AB185">
        <v>5</v>
      </c>
      <c r="AD185" t="s">
        <v>43</v>
      </c>
      <c r="AF185" t="s">
        <v>30</v>
      </c>
    </row>
    <row r="186" spans="1:32" x14ac:dyDescent="0.2">
      <c r="A186" s="39" t="s">
        <v>34</v>
      </c>
      <c r="B186" s="36"/>
      <c r="C186" s="33">
        <v>48211.601999999999</v>
      </c>
      <c r="D186" s="33"/>
      <c r="E186" s="39">
        <f t="shared" si="12"/>
        <v>3211.9898377762529</v>
      </c>
      <c r="F186">
        <f t="shared" si="13"/>
        <v>3212</v>
      </c>
      <c r="G186">
        <f t="shared" si="14"/>
        <v>-1.2659200001507998E-2</v>
      </c>
      <c r="I186">
        <f t="shared" si="15"/>
        <v>-1.2659200001507998E-2</v>
      </c>
      <c r="O186">
        <f t="shared" ca="1" si="16"/>
        <v>-1.9162149319779161E-3</v>
      </c>
      <c r="Q186" s="2">
        <f t="shared" si="17"/>
        <v>33193.101999999999</v>
      </c>
      <c r="AA186" t="s">
        <v>32</v>
      </c>
      <c r="AB186">
        <v>18</v>
      </c>
      <c r="AD186" t="s">
        <v>38</v>
      </c>
      <c r="AF186" t="s">
        <v>35</v>
      </c>
    </row>
    <row r="187" spans="1:32" x14ac:dyDescent="0.2">
      <c r="A187" s="39" t="s">
        <v>82</v>
      </c>
      <c r="B187" s="36"/>
      <c r="C187" s="33">
        <v>48474.46</v>
      </c>
      <c r="D187" s="33">
        <v>6.0000000000000001E-3</v>
      </c>
      <c r="E187" s="39">
        <f t="shared" si="12"/>
        <v>3423.0001550920747</v>
      </c>
      <c r="F187">
        <f t="shared" si="13"/>
        <v>3423</v>
      </c>
      <c r="G187">
        <f t="shared" si="14"/>
        <v>1.9319999410072342E-4</v>
      </c>
      <c r="I187">
        <f t="shared" si="15"/>
        <v>1.9319999410072342E-4</v>
      </c>
      <c r="O187">
        <f t="shared" ca="1" si="16"/>
        <v>-2.7106338579020225E-3</v>
      </c>
      <c r="Q187" s="2">
        <f t="shared" si="17"/>
        <v>33455.96</v>
      </c>
      <c r="AA187" t="s">
        <v>32</v>
      </c>
      <c r="AB187">
        <v>6</v>
      </c>
      <c r="AD187" t="s">
        <v>39</v>
      </c>
      <c r="AF187" t="s">
        <v>30</v>
      </c>
    </row>
    <row r="188" spans="1:32" x14ac:dyDescent="0.2">
      <c r="A188" s="39" t="s">
        <v>82</v>
      </c>
      <c r="B188" s="36"/>
      <c r="C188" s="33">
        <v>48484.413999999997</v>
      </c>
      <c r="D188" s="33">
        <v>6.0000000000000001E-3</v>
      </c>
      <c r="E188" s="39">
        <f t="shared" si="12"/>
        <v>3430.9907686498177</v>
      </c>
      <c r="F188">
        <f t="shared" si="13"/>
        <v>3431</v>
      </c>
      <c r="G188">
        <f t="shared" si="14"/>
        <v>-1.1499600004754029E-2</v>
      </c>
      <c r="I188">
        <f t="shared" si="15"/>
        <v>-1.1499600004754029E-2</v>
      </c>
      <c r="O188">
        <f t="shared" ca="1" si="16"/>
        <v>-2.740754006752227E-3</v>
      </c>
      <c r="Q188" s="2">
        <f t="shared" si="17"/>
        <v>33465.913999999997</v>
      </c>
      <c r="AA188" t="s">
        <v>84</v>
      </c>
      <c r="AB188">
        <v>6</v>
      </c>
      <c r="AD188" t="s">
        <v>39</v>
      </c>
      <c r="AF188" t="s">
        <v>30</v>
      </c>
    </row>
    <row r="189" spans="1:32" x14ac:dyDescent="0.2">
      <c r="A189" s="39" t="s">
        <v>82</v>
      </c>
      <c r="B189" s="36"/>
      <c r="C189" s="33">
        <v>48489.41</v>
      </c>
      <c r="D189" s="33">
        <v>5.0000000000000001E-3</v>
      </c>
      <c r="E189" s="39">
        <f t="shared" si="12"/>
        <v>3435.001327755157</v>
      </c>
      <c r="F189">
        <f t="shared" si="13"/>
        <v>3435</v>
      </c>
      <c r="G189">
        <f t="shared" si="14"/>
        <v>1.6539999996894039E-3</v>
      </c>
      <c r="I189">
        <f t="shared" si="15"/>
        <v>1.6539999996894039E-3</v>
      </c>
      <c r="O189">
        <f t="shared" ca="1" si="16"/>
        <v>-2.7558140811773275E-3</v>
      </c>
      <c r="Q189" s="2">
        <f t="shared" si="17"/>
        <v>33470.910000000003</v>
      </c>
      <c r="AA189" t="s">
        <v>32</v>
      </c>
      <c r="AB189">
        <v>7</v>
      </c>
      <c r="AD189" t="s">
        <v>39</v>
      </c>
      <c r="AF189" t="s">
        <v>30</v>
      </c>
    </row>
    <row r="190" spans="1:32" x14ac:dyDescent="0.2">
      <c r="A190" s="39" t="s">
        <v>82</v>
      </c>
      <c r="B190" s="36"/>
      <c r="C190" s="33">
        <v>48499.368000000002</v>
      </c>
      <c r="D190" s="33">
        <v>3.0000000000000001E-3</v>
      </c>
      <c r="E190" s="39">
        <f t="shared" si="12"/>
        <v>3442.9951523289978</v>
      </c>
      <c r="F190">
        <f t="shared" si="13"/>
        <v>3443</v>
      </c>
      <c r="G190">
        <f t="shared" si="14"/>
        <v>-6.0387999983504415E-3</v>
      </c>
      <c r="I190">
        <f t="shared" si="15"/>
        <v>-6.0387999983504415E-3</v>
      </c>
      <c r="O190">
        <f t="shared" ca="1" si="16"/>
        <v>-2.7859342300275303E-3</v>
      </c>
      <c r="Q190" s="2">
        <f t="shared" si="17"/>
        <v>33480.868000000002</v>
      </c>
      <c r="AA190" t="s">
        <v>32</v>
      </c>
      <c r="AB190">
        <v>6</v>
      </c>
      <c r="AD190" t="s">
        <v>43</v>
      </c>
      <c r="AF190" t="s">
        <v>30</v>
      </c>
    </row>
    <row r="191" spans="1:32" x14ac:dyDescent="0.2">
      <c r="A191" s="39" t="s">
        <v>82</v>
      </c>
      <c r="B191" s="36"/>
      <c r="C191" s="33">
        <v>48499.375999999997</v>
      </c>
      <c r="D191" s="33">
        <v>5.0000000000000001E-3</v>
      </c>
      <c r="E191" s="39">
        <f t="shared" si="12"/>
        <v>3443.0015743611875</v>
      </c>
      <c r="F191">
        <f t="shared" si="13"/>
        <v>3443</v>
      </c>
      <c r="G191">
        <f t="shared" si="14"/>
        <v>1.9611999960034154E-3</v>
      </c>
      <c r="I191">
        <f t="shared" si="15"/>
        <v>1.9611999960034154E-3</v>
      </c>
      <c r="O191">
        <f t="shared" ca="1" si="16"/>
        <v>-2.7859342300275303E-3</v>
      </c>
      <c r="Q191" s="2">
        <f t="shared" si="17"/>
        <v>33480.875999999997</v>
      </c>
      <c r="AA191" t="s">
        <v>32</v>
      </c>
      <c r="AB191">
        <v>8</v>
      </c>
      <c r="AD191" t="s">
        <v>39</v>
      </c>
      <c r="AF191" t="s">
        <v>30</v>
      </c>
    </row>
    <row r="192" spans="1:32" x14ac:dyDescent="0.2">
      <c r="A192" s="39" t="s">
        <v>83</v>
      </c>
      <c r="B192" s="36"/>
      <c r="C192" s="33">
        <v>48510.584000000003</v>
      </c>
      <c r="D192" s="33"/>
      <c r="E192" s="39">
        <f t="shared" si="12"/>
        <v>3451.9988414653922</v>
      </c>
      <c r="F192">
        <f t="shared" si="13"/>
        <v>3452</v>
      </c>
      <c r="G192">
        <f t="shared" si="14"/>
        <v>-1.4432000025408342E-3</v>
      </c>
      <c r="I192">
        <f t="shared" si="15"/>
        <v>-1.4432000025408342E-3</v>
      </c>
      <c r="O192">
        <f t="shared" ca="1" si="16"/>
        <v>-2.8198193974840087E-3</v>
      </c>
      <c r="Q192" s="2">
        <f t="shared" si="17"/>
        <v>33492.084000000003</v>
      </c>
      <c r="AA192" t="s">
        <v>32</v>
      </c>
      <c r="AF192" t="s">
        <v>42</v>
      </c>
    </row>
    <row r="193" spans="1:32" x14ac:dyDescent="0.2">
      <c r="A193" s="39" t="s">
        <v>85</v>
      </c>
      <c r="B193" s="36"/>
      <c r="C193" s="33">
        <v>48561.648999999998</v>
      </c>
      <c r="D193" s="33"/>
      <c r="E193" s="39">
        <f t="shared" si="12"/>
        <v>3492.991475715563</v>
      </c>
      <c r="F193">
        <f t="shared" si="13"/>
        <v>3493</v>
      </c>
      <c r="G193">
        <f t="shared" si="14"/>
        <v>-1.0618800006341189E-2</v>
      </c>
      <c r="I193">
        <f t="shared" si="15"/>
        <v>-1.0618800006341189E-2</v>
      </c>
      <c r="O193">
        <f t="shared" ca="1" si="16"/>
        <v>-2.9741851603413E-3</v>
      </c>
      <c r="Q193" s="2">
        <f t="shared" si="17"/>
        <v>33543.148999999998</v>
      </c>
      <c r="AA193" t="s">
        <v>32</v>
      </c>
      <c r="AF193" t="s">
        <v>42</v>
      </c>
    </row>
    <row r="194" spans="1:32" x14ac:dyDescent="0.2">
      <c r="A194" s="39" t="s">
        <v>86</v>
      </c>
      <c r="B194" s="36"/>
      <c r="C194" s="33">
        <v>48651.343999999997</v>
      </c>
      <c r="D194" s="33">
        <v>4.0000000000000001E-3</v>
      </c>
      <c r="E194" s="39">
        <f t="shared" si="12"/>
        <v>3564.9944979239135</v>
      </c>
      <c r="F194">
        <f t="shared" si="13"/>
        <v>3565</v>
      </c>
      <c r="G194">
        <f t="shared" si="14"/>
        <v>-6.8540000065695494E-3</v>
      </c>
      <c r="I194">
        <f t="shared" si="15"/>
        <v>-6.8540000065695494E-3</v>
      </c>
      <c r="O194">
        <f t="shared" ca="1" si="16"/>
        <v>-3.2452664999931286E-3</v>
      </c>
      <c r="Q194" s="2">
        <f t="shared" si="17"/>
        <v>33632.843999999997</v>
      </c>
      <c r="AA194" t="s">
        <v>32</v>
      </c>
      <c r="AB194">
        <v>6</v>
      </c>
      <c r="AD194" t="s">
        <v>39</v>
      </c>
      <c r="AF194" t="s">
        <v>30</v>
      </c>
    </row>
    <row r="195" spans="1:32" x14ac:dyDescent="0.2">
      <c r="A195" s="39" t="s">
        <v>83</v>
      </c>
      <c r="B195" s="36"/>
      <c r="C195" s="33">
        <v>48839.446000000004</v>
      </c>
      <c r="D195" s="33"/>
      <c r="E195" s="39">
        <f t="shared" si="12"/>
        <v>3715.9941354002008</v>
      </c>
      <c r="F195">
        <f t="shared" si="13"/>
        <v>3716</v>
      </c>
      <c r="G195">
        <f t="shared" si="14"/>
        <v>-7.3055999964708462E-3</v>
      </c>
      <c r="I195">
        <f t="shared" si="15"/>
        <v>-7.3055999964708462E-3</v>
      </c>
      <c r="O195">
        <f t="shared" ca="1" si="16"/>
        <v>-3.8137843095407114E-3</v>
      </c>
      <c r="Q195" s="2">
        <f t="shared" si="17"/>
        <v>33820.946000000004</v>
      </c>
      <c r="AA195" t="s">
        <v>32</v>
      </c>
      <c r="AF195" t="s">
        <v>42</v>
      </c>
    </row>
    <row r="196" spans="1:32" x14ac:dyDescent="0.2">
      <c r="A196" s="39" t="s">
        <v>83</v>
      </c>
      <c r="B196" s="36"/>
      <c r="C196" s="33">
        <v>48839.46</v>
      </c>
      <c r="D196" s="33"/>
      <c r="E196" s="39">
        <f t="shared" si="12"/>
        <v>3716.0053739565374</v>
      </c>
      <c r="F196">
        <f t="shared" si="13"/>
        <v>3716</v>
      </c>
      <c r="G196">
        <f t="shared" si="14"/>
        <v>6.6943999991053715E-3</v>
      </c>
      <c r="I196">
        <f t="shared" si="15"/>
        <v>6.6943999991053715E-3</v>
      </c>
      <c r="O196">
        <f t="shared" ca="1" si="16"/>
        <v>-3.8137843095407114E-3</v>
      </c>
      <c r="Q196" s="2">
        <f t="shared" si="17"/>
        <v>33820.959999999999</v>
      </c>
      <c r="AA196" t="s">
        <v>32</v>
      </c>
      <c r="AF196" t="s">
        <v>42</v>
      </c>
    </row>
    <row r="197" spans="1:32" x14ac:dyDescent="0.2">
      <c r="A197" s="39" t="s">
        <v>87</v>
      </c>
      <c r="B197" s="36"/>
      <c r="C197" s="33">
        <v>48859.385000000002</v>
      </c>
      <c r="D197" s="33">
        <v>5.0000000000000001E-3</v>
      </c>
      <c r="E197" s="39">
        <f t="shared" si="12"/>
        <v>3732.0002478904421</v>
      </c>
      <c r="F197">
        <f t="shared" si="13"/>
        <v>3732</v>
      </c>
      <c r="G197">
        <f t="shared" si="14"/>
        <v>3.0880000122124329E-4</v>
      </c>
      <c r="I197">
        <f t="shared" si="15"/>
        <v>3.0880000122124329E-4</v>
      </c>
      <c r="O197">
        <f t="shared" ca="1" si="16"/>
        <v>-3.8740246072411187E-3</v>
      </c>
      <c r="Q197" s="2">
        <f t="shared" si="17"/>
        <v>33840.885000000002</v>
      </c>
      <c r="AA197" t="s">
        <v>32</v>
      </c>
      <c r="AB197">
        <v>7</v>
      </c>
      <c r="AD197" t="s">
        <v>39</v>
      </c>
      <c r="AF197" t="s">
        <v>30</v>
      </c>
    </row>
    <row r="198" spans="1:32" x14ac:dyDescent="0.2">
      <c r="A198" s="39" t="s">
        <v>34</v>
      </c>
      <c r="B198" s="36"/>
      <c r="C198" s="33">
        <v>49007.62</v>
      </c>
      <c r="D198" s="33"/>
      <c r="E198" s="39">
        <f t="shared" si="12"/>
        <v>3850.9964906805076</v>
      </c>
      <c r="F198">
        <f t="shared" si="13"/>
        <v>3851</v>
      </c>
      <c r="G198">
        <f t="shared" si="14"/>
        <v>-4.3716000000131316E-3</v>
      </c>
      <c r="I198">
        <f t="shared" si="15"/>
        <v>-4.3716000000131316E-3</v>
      </c>
      <c r="O198">
        <f t="shared" ca="1" si="16"/>
        <v>-4.3220618213878886E-3</v>
      </c>
      <c r="Q198" s="2">
        <f t="shared" si="17"/>
        <v>33989.120000000003</v>
      </c>
      <c r="AA198" t="s">
        <v>32</v>
      </c>
      <c r="AB198">
        <v>20</v>
      </c>
      <c r="AD198" t="s">
        <v>36</v>
      </c>
      <c r="AF198" t="s">
        <v>35</v>
      </c>
    </row>
    <row r="199" spans="1:32" x14ac:dyDescent="0.2">
      <c r="A199" s="39" t="s">
        <v>34</v>
      </c>
      <c r="B199" s="36"/>
      <c r="C199" s="33">
        <v>49012.601999999999</v>
      </c>
      <c r="D199" s="33"/>
      <c r="E199" s="39">
        <f t="shared" si="12"/>
        <v>3854.9958112294985</v>
      </c>
      <c r="F199">
        <f t="shared" si="13"/>
        <v>3855</v>
      </c>
      <c r="G199">
        <f t="shared" si="14"/>
        <v>-5.2180000056978315E-3</v>
      </c>
      <c r="I199">
        <f t="shared" si="15"/>
        <v>-5.2180000056978315E-3</v>
      </c>
      <c r="O199">
        <f t="shared" ca="1" si="16"/>
        <v>-4.3371218958129908E-3</v>
      </c>
      <c r="Q199" s="2">
        <f t="shared" si="17"/>
        <v>33994.101999999999</v>
      </c>
      <c r="AA199" t="s">
        <v>32</v>
      </c>
      <c r="AB199">
        <v>19</v>
      </c>
      <c r="AD199" t="s">
        <v>36</v>
      </c>
      <c r="AF199" t="s">
        <v>35</v>
      </c>
    </row>
    <row r="200" spans="1:32" x14ac:dyDescent="0.2">
      <c r="A200" s="39" t="s">
        <v>88</v>
      </c>
      <c r="B200" s="36"/>
      <c r="C200" s="33">
        <v>49026.290999999997</v>
      </c>
      <c r="D200" s="33">
        <v>6.0000000000000001E-3</v>
      </c>
      <c r="E200" s="39">
        <f t="shared" si="12"/>
        <v>3865.9847110679511</v>
      </c>
      <c r="F200">
        <f t="shared" si="13"/>
        <v>3866</v>
      </c>
      <c r="G200">
        <f t="shared" si="14"/>
        <v>-1.904560000548372E-2</v>
      </c>
      <c r="I200">
        <f t="shared" si="15"/>
        <v>-1.904560000548372E-2</v>
      </c>
      <c r="O200">
        <f t="shared" ca="1" si="16"/>
        <v>-4.3785371004820203E-3</v>
      </c>
      <c r="Q200" s="2">
        <f t="shared" si="17"/>
        <v>34007.790999999997</v>
      </c>
      <c r="AA200" t="s">
        <v>32</v>
      </c>
      <c r="AB200">
        <v>6</v>
      </c>
      <c r="AD200" t="s">
        <v>43</v>
      </c>
      <c r="AF200" t="s">
        <v>30</v>
      </c>
    </row>
    <row r="201" spans="1:32" x14ac:dyDescent="0.2">
      <c r="A201" s="39" t="s">
        <v>88</v>
      </c>
      <c r="B201" s="36"/>
      <c r="C201" s="33">
        <v>49026.31</v>
      </c>
      <c r="D201" s="33">
        <v>6.0000000000000001E-3</v>
      </c>
      <c r="E201" s="39">
        <f t="shared" si="12"/>
        <v>3865.9999633944126</v>
      </c>
      <c r="F201">
        <f t="shared" si="13"/>
        <v>3866</v>
      </c>
      <c r="G201">
        <f t="shared" si="14"/>
        <v>-4.5600005250889808E-5</v>
      </c>
      <c r="I201">
        <f t="shared" si="15"/>
        <v>-4.5600005250889808E-5</v>
      </c>
      <c r="O201">
        <f t="shared" ca="1" si="16"/>
        <v>-4.3785371004820203E-3</v>
      </c>
      <c r="Q201" s="2">
        <f t="shared" si="17"/>
        <v>34007.81</v>
      </c>
      <c r="AA201" t="s">
        <v>32</v>
      </c>
      <c r="AB201">
        <v>5</v>
      </c>
      <c r="AD201" t="s">
        <v>39</v>
      </c>
      <c r="AF201" t="s">
        <v>30</v>
      </c>
    </row>
    <row r="202" spans="1:32" x14ac:dyDescent="0.2">
      <c r="A202" s="39" t="s">
        <v>89</v>
      </c>
      <c r="B202" s="36"/>
      <c r="C202" s="33">
        <v>49219.392</v>
      </c>
      <c r="D202" s="33">
        <v>7.0000000000000001E-3</v>
      </c>
      <c r="E202" s="39">
        <f t="shared" si="12"/>
        <v>4020.9973159116421</v>
      </c>
      <c r="F202">
        <f t="shared" si="13"/>
        <v>4021</v>
      </c>
      <c r="G202">
        <f t="shared" si="14"/>
        <v>-3.3436000012443401E-3</v>
      </c>
      <c r="I202">
        <f t="shared" si="15"/>
        <v>-3.3436000012443401E-3</v>
      </c>
      <c r="O202">
        <f t="shared" ca="1" si="16"/>
        <v>-4.9621149844547054E-3</v>
      </c>
      <c r="Q202" s="2">
        <f t="shared" si="17"/>
        <v>34200.892</v>
      </c>
      <c r="AA202" t="s">
        <v>32</v>
      </c>
      <c r="AB202">
        <v>8</v>
      </c>
      <c r="AD202" t="s">
        <v>39</v>
      </c>
      <c r="AF202" t="s">
        <v>30</v>
      </c>
    </row>
    <row r="203" spans="1:32" x14ac:dyDescent="0.2">
      <c r="A203" s="39" t="s">
        <v>89</v>
      </c>
      <c r="B203" s="36"/>
      <c r="C203" s="33">
        <v>49229.351999999999</v>
      </c>
      <c r="D203" s="33">
        <v>3.0000000000000001E-3</v>
      </c>
      <c r="E203" s="39">
        <f t="shared" si="12"/>
        <v>4028.992745993532</v>
      </c>
      <c r="F203">
        <f t="shared" si="13"/>
        <v>4029</v>
      </c>
      <c r="G203">
        <f t="shared" si="14"/>
        <v>-9.0364000061526895E-3</v>
      </c>
      <c r="I203">
        <f t="shared" si="15"/>
        <v>-9.0364000061526895E-3</v>
      </c>
      <c r="O203">
        <f t="shared" ca="1" si="16"/>
        <v>-4.9922351333049082E-3</v>
      </c>
      <c r="Q203" s="2">
        <f t="shared" si="17"/>
        <v>34210.851999999999</v>
      </c>
      <c r="AA203" t="s">
        <v>32</v>
      </c>
      <c r="AB203">
        <v>11</v>
      </c>
      <c r="AD203" t="s">
        <v>39</v>
      </c>
      <c r="AF203" t="s">
        <v>30</v>
      </c>
    </row>
    <row r="204" spans="1:32" x14ac:dyDescent="0.2">
      <c r="A204" s="39" t="s">
        <v>89</v>
      </c>
      <c r="B204" s="36"/>
      <c r="C204" s="33">
        <v>49340.216</v>
      </c>
      <c r="D204" s="33">
        <v>3.0000000000000001E-3</v>
      </c>
      <c r="E204" s="39">
        <f t="shared" si="12"/>
        <v>4117.9892681419988</v>
      </c>
      <c r="F204">
        <f t="shared" si="13"/>
        <v>4118</v>
      </c>
      <c r="G204">
        <f t="shared" si="14"/>
        <v>-1.3368800005991943E-2</v>
      </c>
      <c r="I204">
        <f t="shared" si="15"/>
        <v>-1.3368800005991943E-2</v>
      </c>
      <c r="O204">
        <f t="shared" ca="1" si="16"/>
        <v>-5.327321789263418E-3</v>
      </c>
      <c r="Q204" s="2">
        <f t="shared" si="17"/>
        <v>34321.716</v>
      </c>
      <c r="AA204" t="s">
        <v>32</v>
      </c>
      <c r="AB204">
        <v>6</v>
      </c>
      <c r="AD204" t="s">
        <v>43</v>
      </c>
      <c r="AF204" t="s">
        <v>30</v>
      </c>
    </row>
    <row r="205" spans="1:32" x14ac:dyDescent="0.2">
      <c r="A205" s="39" t="s">
        <v>90</v>
      </c>
      <c r="B205" s="36"/>
      <c r="C205" s="33">
        <v>49564.447</v>
      </c>
      <c r="D205" s="33">
        <v>5.0000000000000001E-3</v>
      </c>
      <c r="E205" s="39">
        <f t="shared" si="12"/>
        <v>4297.9916057617165</v>
      </c>
      <c r="F205">
        <f t="shared" si="13"/>
        <v>4298</v>
      </c>
      <c r="G205">
        <f t="shared" si="14"/>
        <v>-1.04568000024301E-2</v>
      </c>
      <c r="I205">
        <f t="shared" si="15"/>
        <v>-1.04568000024301E-2</v>
      </c>
      <c r="O205">
        <f t="shared" ca="1" si="16"/>
        <v>-6.0050251383929887E-3</v>
      </c>
      <c r="Q205" s="2">
        <f t="shared" si="17"/>
        <v>34545.947</v>
      </c>
      <c r="AA205" t="s">
        <v>32</v>
      </c>
      <c r="AB205">
        <v>6</v>
      </c>
      <c r="AD205" t="s">
        <v>39</v>
      </c>
      <c r="AF205" t="s">
        <v>30</v>
      </c>
    </row>
    <row r="206" spans="1:32" x14ac:dyDescent="0.2">
      <c r="A206" s="39" t="s">
        <v>90</v>
      </c>
      <c r="B206" s="36"/>
      <c r="C206" s="33">
        <v>49569.423999999999</v>
      </c>
      <c r="D206" s="33">
        <v>5.0000000000000001E-3</v>
      </c>
      <c r="E206" s="39">
        <f t="shared" si="12"/>
        <v>4301.9869125405885</v>
      </c>
      <c r="F206">
        <f t="shared" si="13"/>
        <v>4302</v>
      </c>
      <c r="G206">
        <f t="shared" si="14"/>
        <v>-1.6303200005495455E-2</v>
      </c>
      <c r="I206">
        <f t="shared" si="15"/>
        <v>-1.6303200005495455E-2</v>
      </c>
      <c r="O206">
        <f t="shared" ca="1" si="16"/>
        <v>-6.0200852128180875E-3</v>
      </c>
      <c r="Q206" s="2">
        <f t="shared" si="17"/>
        <v>34550.923999999999</v>
      </c>
      <c r="AA206" t="s">
        <v>32</v>
      </c>
      <c r="AB206">
        <v>10</v>
      </c>
      <c r="AD206" t="s">
        <v>39</v>
      </c>
      <c r="AF206" t="s">
        <v>30</v>
      </c>
    </row>
    <row r="207" spans="1:32" x14ac:dyDescent="0.2">
      <c r="A207" s="39" t="s">
        <v>90</v>
      </c>
      <c r="B207" s="36"/>
      <c r="C207" s="33">
        <v>49569.434000000001</v>
      </c>
      <c r="D207" s="33">
        <v>4.0000000000000001E-3</v>
      </c>
      <c r="E207" s="39">
        <f t="shared" si="12"/>
        <v>4301.9949400808327</v>
      </c>
      <c r="F207">
        <f t="shared" si="13"/>
        <v>4302</v>
      </c>
      <c r="G207">
        <f t="shared" si="14"/>
        <v>-6.303200003458187E-3</v>
      </c>
      <c r="I207">
        <f t="shared" si="15"/>
        <v>-6.303200003458187E-3</v>
      </c>
      <c r="O207">
        <f t="shared" ca="1" si="16"/>
        <v>-6.0200852128180875E-3</v>
      </c>
      <c r="Q207" s="2">
        <f t="shared" si="17"/>
        <v>34550.934000000001</v>
      </c>
      <c r="AA207" t="s">
        <v>32</v>
      </c>
      <c r="AB207">
        <v>7</v>
      </c>
      <c r="AD207" t="s">
        <v>43</v>
      </c>
      <c r="AF207" t="s">
        <v>30</v>
      </c>
    </row>
    <row r="208" spans="1:32" x14ac:dyDescent="0.2">
      <c r="A208" s="39" t="s">
        <v>91</v>
      </c>
      <c r="B208" s="36"/>
      <c r="C208" s="33">
        <v>49685.288999999997</v>
      </c>
      <c r="D208" s="33">
        <v>6.0000000000000001E-3</v>
      </c>
      <c r="E208" s="39">
        <f t="shared" si="12"/>
        <v>4394.9980075645071</v>
      </c>
      <c r="F208">
        <f t="shared" si="13"/>
        <v>4395</v>
      </c>
      <c r="G208">
        <f t="shared" si="14"/>
        <v>-2.4820000035106204E-3</v>
      </c>
      <c r="I208">
        <f t="shared" si="15"/>
        <v>-2.4820000035106204E-3</v>
      </c>
      <c r="O208">
        <f t="shared" ca="1" si="16"/>
        <v>-6.3702319432017013E-3</v>
      </c>
      <c r="Q208" s="2">
        <f t="shared" si="17"/>
        <v>34666.788999999997</v>
      </c>
      <c r="AA208" t="s">
        <v>32</v>
      </c>
      <c r="AB208">
        <v>4</v>
      </c>
      <c r="AD208" t="s">
        <v>43</v>
      </c>
      <c r="AF208" t="s">
        <v>30</v>
      </c>
    </row>
    <row r="209" spans="1:32" x14ac:dyDescent="0.2">
      <c r="A209" s="39" t="s">
        <v>92</v>
      </c>
      <c r="B209" s="36"/>
      <c r="C209" s="33">
        <v>49924.459000000003</v>
      </c>
      <c r="D209" s="33">
        <v>4.0000000000000001E-3</v>
      </c>
      <c r="E209" s="39">
        <f t="shared" si="12"/>
        <v>4586.9926875530418</v>
      </c>
      <c r="F209">
        <f t="shared" si="13"/>
        <v>4587</v>
      </c>
      <c r="G209">
        <f t="shared" si="14"/>
        <v>-9.1092000002390705E-3</v>
      </c>
      <c r="I209">
        <f t="shared" si="15"/>
        <v>-9.1092000002390705E-3</v>
      </c>
      <c r="O209">
        <f t="shared" ca="1" si="16"/>
        <v>-7.0931155156065753E-3</v>
      </c>
      <c r="Q209" s="2">
        <f t="shared" si="17"/>
        <v>34905.959000000003</v>
      </c>
      <c r="AA209" t="s">
        <v>32</v>
      </c>
      <c r="AB209">
        <v>6</v>
      </c>
      <c r="AD209" t="s">
        <v>39</v>
      </c>
      <c r="AF209" t="s">
        <v>30</v>
      </c>
    </row>
    <row r="210" spans="1:32" x14ac:dyDescent="0.2">
      <c r="A210" s="39" t="s">
        <v>92</v>
      </c>
      <c r="B210" s="36"/>
      <c r="C210" s="33">
        <v>49934.423000000003</v>
      </c>
      <c r="D210" s="33">
        <v>4.0000000000000001E-3</v>
      </c>
      <c r="E210" s="39">
        <f t="shared" si="12"/>
        <v>4594.99132865103</v>
      </c>
      <c r="F210">
        <f t="shared" si="13"/>
        <v>4595</v>
      </c>
      <c r="G210">
        <f t="shared" si="14"/>
        <v>-1.0801999997056555E-2</v>
      </c>
      <c r="I210">
        <f t="shared" si="15"/>
        <v>-1.0801999997056555E-2</v>
      </c>
      <c r="O210">
        <f t="shared" ca="1" si="16"/>
        <v>-7.1232356644567764E-3</v>
      </c>
      <c r="Q210" s="2">
        <f t="shared" si="17"/>
        <v>34915.923000000003</v>
      </c>
      <c r="AA210" t="s">
        <v>32</v>
      </c>
      <c r="AB210">
        <v>8</v>
      </c>
      <c r="AD210" t="s">
        <v>39</v>
      </c>
      <c r="AF210" t="s">
        <v>30</v>
      </c>
    </row>
    <row r="211" spans="1:32" x14ac:dyDescent="0.2">
      <c r="A211" s="39" t="s">
        <v>93</v>
      </c>
      <c r="B211" s="36"/>
      <c r="C211" s="33">
        <v>50040.303</v>
      </c>
      <c r="D211" s="33">
        <v>5.0000000000000001E-3</v>
      </c>
      <c r="E211" s="39">
        <f t="shared" si="12"/>
        <v>4679.9869247424504</v>
      </c>
      <c r="F211">
        <f t="shared" si="13"/>
        <v>4680</v>
      </c>
      <c r="G211">
        <f t="shared" si="14"/>
        <v>-1.628799999889452E-2</v>
      </c>
      <c r="I211">
        <f t="shared" si="15"/>
        <v>-1.628799999889452E-2</v>
      </c>
      <c r="O211">
        <f t="shared" ca="1" si="16"/>
        <v>-7.4432622459901857E-3</v>
      </c>
      <c r="Q211" s="2">
        <f t="shared" si="17"/>
        <v>35021.803</v>
      </c>
      <c r="AA211" t="s">
        <v>32</v>
      </c>
      <c r="AB211">
        <v>9</v>
      </c>
      <c r="AD211" t="s">
        <v>39</v>
      </c>
      <c r="AF211" t="s">
        <v>30</v>
      </c>
    </row>
    <row r="212" spans="1:32" x14ac:dyDescent="0.2">
      <c r="A212" s="39" t="s">
        <v>93</v>
      </c>
      <c r="B212" s="36"/>
      <c r="C212" s="33">
        <v>50060.243999999999</v>
      </c>
      <c r="D212" s="33">
        <v>8.0000000000000002E-3</v>
      </c>
      <c r="E212" s="39">
        <f t="shared" si="12"/>
        <v>4695.9946427407403</v>
      </c>
      <c r="F212">
        <f t="shared" si="13"/>
        <v>4696</v>
      </c>
      <c r="G212">
        <f t="shared" si="14"/>
        <v>-6.6736000007949769E-3</v>
      </c>
      <c r="I212">
        <f t="shared" si="15"/>
        <v>-6.6736000007949769E-3</v>
      </c>
      <c r="O212">
        <f t="shared" ca="1" si="16"/>
        <v>-7.5035025436905912E-3</v>
      </c>
      <c r="Q212" s="2">
        <f t="shared" si="17"/>
        <v>35041.743999999999</v>
      </c>
      <c r="AA212" t="s">
        <v>32</v>
      </c>
      <c r="AB212">
        <v>6</v>
      </c>
      <c r="AD212" t="s">
        <v>43</v>
      </c>
      <c r="AF212" t="s">
        <v>30</v>
      </c>
    </row>
    <row r="213" spans="1:32" x14ac:dyDescent="0.2">
      <c r="A213" s="39" t="s">
        <v>93</v>
      </c>
      <c r="B213" s="36"/>
      <c r="C213" s="33">
        <v>50096.36</v>
      </c>
      <c r="D213" s="33">
        <v>4.0000000000000001E-3</v>
      </c>
      <c r="E213" s="39">
        <f t="shared" ref="E213:E276" si="18">+(C213-C$7)/C$8</f>
        <v>4724.9869070818622</v>
      </c>
      <c r="F213">
        <f t="shared" ref="F213:F276" si="19">ROUND(2*E213,0)/2</f>
        <v>4725</v>
      </c>
      <c r="G213">
        <f t="shared" ref="G213:G238" si="20">+C213-(C$7+F213*C$8)</f>
        <v>-1.6309999999066349E-2</v>
      </c>
      <c r="I213">
        <f t="shared" ref="I213:I224" si="21">G213</f>
        <v>-1.6309999999066349E-2</v>
      </c>
      <c r="O213">
        <f t="shared" ref="O213:O276" ca="1" si="22">+C$11+C$12*F213</f>
        <v>-7.6126880832725792E-3</v>
      </c>
      <c r="Q213" s="2">
        <f t="shared" ref="Q213:Q276" si="23">+C213-15018.5</f>
        <v>35077.86</v>
      </c>
      <c r="AA213" t="s">
        <v>32</v>
      </c>
      <c r="AB213">
        <v>8</v>
      </c>
      <c r="AD213" t="s">
        <v>77</v>
      </c>
      <c r="AF213" t="s">
        <v>30</v>
      </c>
    </row>
    <row r="214" spans="1:32" x14ac:dyDescent="0.2">
      <c r="A214" s="39" t="s">
        <v>94</v>
      </c>
      <c r="B214" s="36"/>
      <c r="C214" s="33">
        <v>50299.419000000002</v>
      </c>
      <c r="D214" s="33">
        <v>5.0000000000000001E-3</v>
      </c>
      <c r="E214" s="39">
        <f t="shared" si="18"/>
        <v>4887.9933364993949</v>
      </c>
      <c r="F214">
        <f t="shared" si="19"/>
        <v>4888</v>
      </c>
      <c r="G214">
        <f t="shared" si="20"/>
        <v>-8.3008000001427718E-3</v>
      </c>
      <c r="I214">
        <f t="shared" si="21"/>
        <v>-8.3008000001427718E-3</v>
      </c>
      <c r="O214">
        <f t="shared" ca="1" si="22"/>
        <v>-8.2263861160954653E-3</v>
      </c>
      <c r="Q214" s="2">
        <f t="shared" si="23"/>
        <v>35280.919000000002</v>
      </c>
      <c r="AA214" t="s">
        <v>32</v>
      </c>
      <c r="AB214">
        <v>9</v>
      </c>
      <c r="AD214" t="s">
        <v>39</v>
      </c>
      <c r="AF214" t="s">
        <v>30</v>
      </c>
    </row>
    <row r="215" spans="1:32" x14ac:dyDescent="0.2">
      <c r="A215" s="39" t="s">
        <v>94</v>
      </c>
      <c r="B215" s="36"/>
      <c r="C215" s="33">
        <v>50370.417000000001</v>
      </c>
      <c r="D215" s="33">
        <v>5.0000000000000001E-3</v>
      </c>
      <c r="E215" s="39">
        <f t="shared" si="18"/>
        <v>4944.987266715666</v>
      </c>
      <c r="F215">
        <f t="shared" si="19"/>
        <v>4945</v>
      </c>
      <c r="G215">
        <f t="shared" si="20"/>
        <v>-1.586200000019744E-2</v>
      </c>
      <c r="I215">
        <f t="shared" si="21"/>
        <v>-1.586200000019744E-2</v>
      </c>
      <c r="O215">
        <f t="shared" ca="1" si="22"/>
        <v>-8.4409921766531622E-3</v>
      </c>
      <c r="Q215" s="2">
        <f t="shared" si="23"/>
        <v>35351.917000000001</v>
      </c>
      <c r="AA215" t="s">
        <v>32</v>
      </c>
      <c r="AB215">
        <v>7</v>
      </c>
      <c r="AD215" t="s">
        <v>39</v>
      </c>
      <c r="AF215" t="s">
        <v>30</v>
      </c>
    </row>
    <row r="216" spans="1:32" x14ac:dyDescent="0.2">
      <c r="A216" s="39" t="s">
        <v>94</v>
      </c>
      <c r="B216" s="36"/>
      <c r="C216" s="33">
        <v>50380.381999999998</v>
      </c>
      <c r="D216" s="33">
        <v>6.0000000000000001E-3</v>
      </c>
      <c r="E216" s="39">
        <f t="shared" si="18"/>
        <v>4952.9867105676749</v>
      </c>
      <c r="F216">
        <f t="shared" si="19"/>
        <v>4953</v>
      </c>
      <c r="G216">
        <f t="shared" si="20"/>
        <v>-1.6554800007725134E-2</v>
      </c>
      <c r="I216">
        <f t="shared" si="21"/>
        <v>-1.6554800007725134E-2</v>
      </c>
      <c r="O216">
        <f t="shared" ca="1" si="22"/>
        <v>-8.4711123255033667E-3</v>
      </c>
      <c r="Q216" s="2">
        <f t="shared" si="23"/>
        <v>35361.881999999998</v>
      </c>
      <c r="AA216" t="s">
        <v>32</v>
      </c>
      <c r="AB216">
        <v>5</v>
      </c>
      <c r="AD216" t="s">
        <v>43</v>
      </c>
      <c r="AF216" t="s">
        <v>30</v>
      </c>
    </row>
    <row r="217" spans="1:32" x14ac:dyDescent="0.2">
      <c r="A217" s="39" t="s">
        <v>95</v>
      </c>
      <c r="B217" s="36"/>
      <c r="C217" s="33">
        <v>50390.351000000002</v>
      </c>
      <c r="D217" s="33">
        <v>6.0000000000000001E-3</v>
      </c>
      <c r="E217" s="39">
        <f t="shared" si="18"/>
        <v>4960.9893654357875</v>
      </c>
      <c r="F217">
        <f t="shared" si="19"/>
        <v>4961</v>
      </c>
      <c r="G217">
        <f t="shared" si="20"/>
        <v>-1.3247599999886006E-2</v>
      </c>
      <c r="I217">
        <f t="shared" si="21"/>
        <v>-1.3247599999886006E-2</v>
      </c>
      <c r="O217">
        <f t="shared" ca="1" si="22"/>
        <v>-8.5012324743535678E-3</v>
      </c>
      <c r="Q217" s="2">
        <f t="shared" si="23"/>
        <v>35371.851000000002</v>
      </c>
      <c r="AA217" t="s">
        <v>32</v>
      </c>
      <c r="AB217">
        <v>7</v>
      </c>
      <c r="AD217" t="s">
        <v>39</v>
      </c>
      <c r="AF217" t="s">
        <v>30</v>
      </c>
    </row>
    <row r="218" spans="1:32" x14ac:dyDescent="0.2">
      <c r="A218" s="39" t="s">
        <v>95</v>
      </c>
      <c r="B218" s="36"/>
      <c r="C218" s="33">
        <v>50486.27</v>
      </c>
      <c r="D218" s="33">
        <v>5.0000000000000001E-3</v>
      </c>
      <c r="E218" s="39">
        <f t="shared" si="18"/>
        <v>5037.9887286912908</v>
      </c>
      <c r="F218">
        <f t="shared" si="19"/>
        <v>5038</v>
      </c>
      <c r="G218">
        <f t="shared" si="20"/>
        <v>-1.4040800007933285E-2</v>
      </c>
      <c r="I218">
        <f t="shared" si="21"/>
        <v>-1.4040800007933285E-2</v>
      </c>
      <c r="O218">
        <f t="shared" ca="1" si="22"/>
        <v>-8.7911389070367725E-3</v>
      </c>
      <c r="Q218" s="2">
        <f t="shared" si="23"/>
        <v>35467.769999999997</v>
      </c>
      <c r="AA218" t="s">
        <v>32</v>
      </c>
      <c r="AB218">
        <v>7</v>
      </c>
      <c r="AD218" t="s">
        <v>39</v>
      </c>
      <c r="AF218" t="s">
        <v>30</v>
      </c>
    </row>
    <row r="219" spans="1:32" x14ac:dyDescent="0.2">
      <c r="A219" s="39" t="s">
        <v>95</v>
      </c>
      <c r="B219" s="36"/>
      <c r="C219" s="33">
        <v>50538.595000000001</v>
      </c>
      <c r="D219" s="33">
        <v>3.0000000000000001E-3</v>
      </c>
      <c r="E219" s="39">
        <f t="shared" si="18"/>
        <v>5079.9928330120702</v>
      </c>
      <c r="F219">
        <f t="shared" si="19"/>
        <v>5080</v>
      </c>
      <c r="G219">
        <f t="shared" si="20"/>
        <v>-8.9280000029248185E-3</v>
      </c>
      <c r="I219">
        <f t="shared" si="21"/>
        <v>-8.9280000029248185E-3</v>
      </c>
      <c r="O219">
        <f t="shared" ca="1" si="22"/>
        <v>-8.9492696885003394E-3</v>
      </c>
      <c r="Q219" s="2">
        <f t="shared" si="23"/>
        <v>35520.095000000001</v>
      </c>
      <c r="AA219" t="s">
        <v>32</v>
      </c>
      <c r="AB219">
        <v>6</v>
      </c>
      <c r="AD219" t="s">
        <v>43</v>
      </c>
      <c r="AF219" t="s">
        <v>30</v>
      </c>
    </row>
    <row r="220" spans="1:32" x14ac:dyDescent="0.2">
      <c r="A220" s="39" t="s">
        <v>96</v>
      </c>
      <c r="B220" s="36"/>
      <c r="C220" s="33">
        <v>50659.427000000003</v>
      </c>
      <c r="D220" s="33"/>
      <c r="E220" s="39">
        <f t="shared" si="18"/>
        <v>5176.991207274622</v>
      </c>
      <c r="F220">
        <f t="shared" si="19"/>
        <v>5177</v>
      </c>
      <c r="G220">
        <f t="shared" si="20"/>
        <v>-1.095319999876665E-2</v>
      </c>
      <c r="I220">
        <f t="shared" si="21"/>
        <v>-1.095319999876665E-2</v>
      </c>
      <c r="O220">
        <f t="shared" ca="1" si="22"/>
        <v>-9.3144764933090519E-3</v>
      </c>
      <c r="Q220" s="2">
        <f t="shared" si="23"/>
        <v>35640.927000000003</v>
      </c>
      <c r="AA220" t="s">
        <v>32</v>
      </c>
      <c r="AF220" t="s">
        <v>42</v>
      </c>
    </row>
    <row r="221" spans="1:32" x14ac:dyDescent="0.2">
      <c r="A221" s="39" t="s">
        <v>96</v>
      </c>
      <c r="B221" s="36"/>
      <c r="C221" s="33">
        <v>50659.428</v>
      </c>
      <c r="D221" s="33"/>
      <c r="E221" s="39">
        <f t="shared" si="18"/>
        <v>5176.9920100286436</v>
      </c>
      <c r="F221">
        <f t="shared" si="19"/>
        <v>5177</v>
      </c>
      <c r="G221">
        <f t="shared" si="20"/>
        <v>-9.9532000022009015E-3</v>
      </c>
      <c r="I221">
        <f t="shared" si="21"/>
        <v>-9.9532000022009015E-3</v>
      </c>
      <c r="O221">
        <f t="shared" ca="1" si="22"/>
        <v>-9.3144764933090519E-3</v>
      </c>
      <c r="Q221" s="2">
        <f t="shared" si="23"/>
        <v>35640.928</v>
      </c>
      <c r="AA221" t="s">
        <v>32</v>
      </c>
      <c r="AF221" t="s">
        <v>42</v>
      </c>
    </row>
    <row r="222" spans="1:32" x14ac:dyDescent="0.2">
      <c r="A222" s="39" t="s">
        <v>97</v>
      </c>
      <c r="B222" s="36"/>
      <c r="C222" s="33">
        <v>50750.364999999998</v>
      </c>
      <c r="D222" s="33">
        <v>7.0000000000000001E-3</v>
      </c>
      <c r="E222" s="39">
        <f t="shared" si="18"/>
        <v>5249.992052735156</v>
      </c>
      <c r="F222">
        <f t="shared" si="19"/>
        <v>5250</v>
      </c>
      <c r="G222">
        <f t="shared" si="20"/>
        <v>-9.9000000045634806E-3</v>
      </c>
      <c r="I222">
        <f t="shared" si="21"/>
        <v>-9.9000000045634806E-3</v>
      </c>
      <c r="O222">
        <f t="shared" ca="1" si="22"/>
        <v>-9.5893228515671579E-3</v>
      </c>
      <c r="Q222" s="2">
        <f t="shared" si="23"/>
        <v>35731.864999999998</v>
      </c>
      <c r="AA222" t="s">
        <v>32</v>
      </c>
      <c r="AB222">
        <v>11</v>
      </c>
      <c r="AD222" t="s">
        <v>39</v>
      </c>
      <c r="AF222" t="s">
        <v>30</v>
      </c>
    </row>
    <row r="223" spans="1:32" x14ac:dyDescent="0.2">
      <c r="A223" s="39" t="s">
        <v>97</v>
      </c>
      <c r="B223" s="36"/>
      <c r="C223" s="33">
        <v>50755.362000000001</v>
      </c>
      <c r="D223" s="33">
        <v>7.0000000000000001E-3</v>
      </c>
      <c r="E223" s="39">
        <f t="shared" si="18"/>
        <v>5254.0034145945165</v>
      </c>
      <c r="F223">
        <f t="shared" si="19"/>
        <v>5254</v>
      </c>
      <c r="G223">
        <f t="shared" si="20"/>
        <v>4.2535999964457005E-3</v>
      </c>
      <c r="I223">
        <f t="shared" si="21"/>
        <v>4.2535999964457005E-3</v>
      </c>
      <c r="O223">
        <f t="shared" ca="1" si="22"/>
        <v>-9.6043829259922567E-3</v>
      </c>
      <c r="Q223" s="2">
        <f t="shared" si="23"/>
        <v>35736.862000000001</v>
      </c>
      <c r="AA223" t="s">
        <v>32</v>
      </c>
      <c r="AB223">
        <v>8</v>
      </c>
      <c r="AD223" t="s">
        <v>39</v>
      </c>
      <c r="AF223" t="s">
        <v>30</v>
      </c>
    </row>
    <row r="224" spans="1:32" x14ac:dyDescent="0.2">
      <c r="A224" s="39" t="s">
        <v>99</v>
      </c>
      <c r="B224" s="36"/>
      <c r="C224" s="33">
        <v>51034.377</v>
      </c>
      <c r="D224" s="33">
        <v>5.0000000000000001E-3</v>
      </c>
      <c r="E224" s="39">
        <f t="shared" si="18"/>
        <v>5477.9838286807299</v>
      </c>
      <c r="F224">
        <f t="shared" si="19"/>
        <v>5478</v>
      </c>
      <c r="G224">
        <f t="shared" si="20"/>
        <v>-2.0144800000707619E-2</v>
      </c>
      <c r="I224">
        <f t="shared" si="21"/>
        <v>-2.0144800000707619E-2</v>
      </c>
      <c r="O224">
        <f t="shared" ca="1" si="22"/>
        <v>-1.0447747093797945E-2</v>
      </c>
      <c r="Q224" s="2">
        <f t="shared" si="23"/>
        <v>36015.877</v>
      </c>
      <c r="AA224" t="s">
        <v>32</v>
      </c>
      <c r="AB224">
        <v>6</v>
      </c>
      <c r="AD224" t="s">
        <v>98</v>
      </c>
      <c r="AF224" t="s">
        <v>30</v>
      </c>
    </row>
    <row r="225" spans="1:32" x14ac:dyDescent="0.2">
      <c r="A225" s="39" t="s">
        <v>102</v>
      </c>
      <c r="B225" s="36"/>
      <c r="C225" s="33">
        <v>51178.262799999997</v>
      </c>
      <c r="D225" s="33">
        <v>6.9999999999999999E-4</v>
      </c>
      <c r="E225" s="39">
        <f t="shared" si="18"/>
        <v>5593.488733668366</v>
      </c>
      <c r="F225">
        <f t="shared" si="19"/>
        <v>5593.5</v>
      </c>
      <c r="G225">
        <f t="shared" si="20"/>
        <v>-1.4034600004379172E-2</v>
      </c>
      <c r="J225">
        <f>G225</f>
        <v>-1.4034600004379172E-2</v>
      </c>
      <c r="O225">
        <f t="shared" ca="1" si="22"/>
        <v>-1.0882606742822751E-2</v>
      </c>
      <c r="Q225" s="2">
        <f t="shared" si="23"/>
        <v>36159.762799999997</v>
      </c>
      <c r="AA225" t="s">
        <v>32</v>
      </c>
      <c r="AB225">
        <v>26</v>
      </c>
      <c r="AD225" t="s">
        <v>101</v>
      </c>
      <c r="AF225" t="s">
        <v>42</v>
      </c>
    </row>
    <row r="226" spans="1:32" x14ac:dyDescent="0.2">
      <c r="A226" s="33" t="s">
        <v>122</v>
      </c>
      <c r="B226" s="36" t="s">
        <v>110</v>
      </c>
      <c r="C226" s="33">
        <v>52216.555099999998</v>
      </c>
      <c r="D226" s="33" t="s">
        <v>123</v>
      </c>
      <c r="E226" s="39">
        <f t="shared" si="18"/>
        <v>6426.9820558787405</v>
      </c>
      <c r="F226">
        <f t="shared" si="19"/>
        <v>6427</v>
      </c>
      <c r="G226">
        <f t="shared" si="20"/>
        <v>-2.2353200001816731E-2</v>
      </c>
      <c r="K226">
        <f>G226</f>
        <v>-2.2353200001816731E-2</v>
      </c>
      <c r="O226">
        <f t="shared" ca="1" si="22"/>
        <v>-1.4020749751153288E-2</v>
      </c>
      <c r="Q226" s="2">
        <f t="shared" si="23"/>
        <v>37198.055099999998</v>
      </c>
    </row>
    <row r="227" spans="1:32" x14ac:dyDescent="0.2">
      <c r="A227" s="13" t="s">
        <v>109</v>
      </c>
      <c r="B227" s="36" t="s">
        <v>110</v>
      </c>
      <c r="C227" s="33">
        <v>52535.459000000003</v>
      </c>
      <c r="D227" s="33">
        <v>2E-3</v>
      </c>
      <c r="E227" s="39">
        <f t="shared" si="18"/>
        <v>6682.9834449643085</v>
      </c>
      <c r="F227">
        <f t="shared" si="19"/>
        <v>6683</v>
      </c>
      <c r="G227">
        <f t="shared" si="20"/>
        <v>-2.0622800002456643E-2</v>
      </c>
      <c r="I227">
        <f>G227</f>
        <v>-2.0622800002456643E-2</v>
      </c>
      <c r="O227">
        <f t="shared" ca="1" si="22"/>
        <v>-1.4984594514359788E-2</v>
      </c>
      <c r="Q227" s="2">
        <f t="shared" si="23"/>
        <v>37516.959000000003</v>
      </c>
    </row>
    <row r="228" spans="1:32" x14ac:dyDescent="0.2">
      <c r="A228" s="40" t="s">
        <v>106</v>
      </c>
      <c r="B228" s="32"/>
      <c r="C228" s="33">
        <v>53250.5003</v>
      </c>
      <c r="D228" s="33">
        <v>8.0000000000000004E-4</v>
      </c>
      <c r="E228" s="39">
        <f t="shared" si="18"/>
        <v>7256.985726070141</v>
      </c>
      <c r="F228">
        <f t="shared" si="19"/>
        <v>7257</v>
      </c>
      <c r="G228">
        <f t="shared" si="20"/>
        <v>-1.7781200003810227E-2</v>
      </c>
      <c r="J228">
        <f>G228</f>
        <v>-1.7781200003810227E-2</v>
      </c>
      <c r="O228">
        <f t="shared" ca="1" si="22"/>
        <v>-1.7145715194361859E-2</v>
      </c>
      <c r="Q228" s="2">
        <f t="shared" si="23"/>
        <v>38232.0003</v>
      </c>
    </row>
    <row r="229" spans="1:32" x14ac:dyDescent="0.2">
      <c r="A229" s="13" t="s">
        <v>111</v>
      </c>
      <c r="B229" s="36" t="s">
        <v>103</v>
      </c>
      <c r="C229" s="33">
        <v>53283.510999999999</v>
      </c>
      <c r="D229" s="33">
        <v>4.0000000000000002E-4</v>
      </c>
      <c r="E229" s="39">
        <f t="shared" si="18"/>
        <v>7283.4851983396447</v>
      </c>
      <c r="F229">
        <f t="shared" si="19"/>
        <v>7283.5</v>
      </c>
      <c r="G229">
        <f t="shared" si="20"/>
        <v>-1.843860000371933E-2</v>
      </c>
      <c r="K229">
        <f>G229</f>
        <v>-1.843860000371933E-2</v>
      </c>
      <c r="O229">
        <f t="shared" ca="1" si="22"/>
        <v>-1.7245488187428156E-2</v>
      </c>
      <c r="Q229" s="2">
        <f t="shared" si="23"/>
        <v>38265.010999999999</v>
      </c>
    </row>
    <row r="230" spans="1:32" x14ac:dyDescent="0.2">
      <c r="A230" s="13" t="s">
        <v>111</v>
      </c>
      <c r="B230" s="36" t="s">
        <v>103</v>
      </c>
      <c r="C230" s="33">
        <v>53353.269399999997</v>
      </c>
      <c r="D230" s="33">
        <v>1E-3</v>
      </c>
      <c r="E230" s="39">
        <f t="shared" si="18"/>
        <v>7339.48403466741</v>
      </c>
      <c r="F230">
        <f t="shared" si="19"/>
        <v>7339.5</v>
      </c>
      <c r="G230">
        <f t="shared" si="20"/>
        <v>-1.9888200004061218E-2</v>
      </c>
      <c r="K230">
        <f>G230</f>
        <v>-1.9888200004061218E-2</v>
      </c>
      <c r="O230">
        <f t="shared" ca="1" si="22"/>
        <v>-1.7456329229379577E-2</v>
      </c>
      <c r="Q230" s="2">
        <f t="shared" si="23"/>
        <v>38334.769399999997</v>
      </c>
    </row>
    <row r="231" spans="1:32" x14ac:dyDescent="0.2">
      <c r="A231" s="13" t="s">
        <v>108</v>
      </c>
      <c r="B231" s="41"/>
      <c r="C231" s="33">
        <v>53660.337500000001</v>
      </c>
      <c r="D231" s="33">
        <v>1.1999999999999999E-3</v>
      </c>
      <c r="E231" s="39">
        <f t="shared" si="18"/>
        <v>7585.9841876723303</v>
      </c>
      <c r="F231">
        <f t="shared" si="19"/>
        <v>7586</v>
      </c>
      <c r="G231">
        <f t="shared" si="20"/>
        <v>-1.9697600000654347E-2</v>
      </c>
      <c r="J231">
        <f>G231</f>
        <v>-1.9697600000654347E-2</v>
      </c>
      <c r="O231">
        <f t="shared" ca="1" si="22"/>
        <v>-1.8384406315826461E-2</v>
      </c>
      <c r="Q231" s="2">
        <f t="shared" si="23"/>
        <v>38641.837500000001</v>
      </c>
    </row>
    <row r="232" spans="1:32" x14ac:dyDescent="0.2">
      <c r="A232" s="13" t="s">
        <v>108</v>
      </c>
      <c r="B232" s="41"/>
      <c r="C232" s="33">
        <v>53671.549500000001</v>
      </c>
      <c r="D232" s="33">
        <v>1.6000000000000001E-3</v>
      </c>
      <c r="E232" s="39">
        <f t="shared" si="18"/>
        <v>7594.9846657926273</v>
      </c>
      <c r="F232">
        <f t="shared" si="19"/>
        <v>7595</v>
      </c>
      <c r="G232">
        <f t="shared" si="20"/>
        <v>-1.910199999838369E-2</v>
      </c>
      <c r="J232">
        <f>G232</f>
        <v>-1.910199999838369E-2</v>
      </c>
      <c r="O232">
        <f t="shared" ca="1" si="22"/>
        <v>-1.8418291483282941E-2</v>
      </c>
      <c r="Q232" s="2">
        <f t="shared" si="23"/>
        <v>38653.049500000001</v>
      </c>
    </row>
    <row r="233" spans="1:32" x14ac:dyDescent="0.2">
      <c r="A233" s="13" t="s">
        <v>117</v>
      </c>
      <c r="B233" s="32" t="s">
        <v>110</v>
      </c>
      <c r="C233" s="33">
        <v>54020.347600000001</v>
      </c>
      <c r="D233" s="33">
        <v>1.9E-3</v>
      </c>
      <c r="E233" s="39">
        <f t="shared" si="18"/>
        <v>7874.9837442310072</v>
      </c>
      <c r="F233">
        <f t="shared" si="19"/>
        <v>7875</v>
      </c>
      <c r="G233">
        <f t="shared" si="20"/>
        <v>-2.0250000001396984E-2</v>
      </c>
      <c r="J233">
        <f>G233</f>
        <v>-2.0250000001396984E-2</v>
      </c>
      <c r="O233">
        <f t="shared" ca="1" si="22"/>
        <v>-1.9472496693040048E-2</v>
      </c>
      <c r="Q233" s="2">
        <f t="shared" si="23"/>
        <v>39001.847600000001</v>
      </c>
    </row>
    <row r="234" spans="1:32" x14ac:dyDescent="0.2">
      <c r="A234" s="33" t="s">
        <v>118</v>
      </c>
      <c r="B234" s="32"/>
      <c r="C234" s="33">
        <v>54025.330300000001</v>
      </c>
      <c r="D234" s="33">
        <v>2.0000000000000001E-4</v>
      </c>
      <c r="E234" s="39">
        <f t="shared" si="18"/>
        <v>7878.9836267078181</v>
      </c>
      <c r="F234">
        <f t="shared" si="19"/>
        <v>7879</v>
      </c>
      <c r="G234">
        <f t="shared" si="20"/>
        <v>-2.0396400002937298E-2</v>
      </c>
      <c r="J234">
        <f>G234</f>
        <v>-2.0396400002937298E-2</v>
      </c>
      <c r="O234">
        <f t="shared" ca="1" si="22"/>
        <v>-1.948755676746515E-2</v>
      </c>
      <c r="Q234" s="2">
        <f t="shared" si="23"/>
        <v>39006.830300000001</v>
      </c>
    </row>
    <row r="235" spans="1:32" x14ac:dyDescent="0.2">
      <c r="A235" s="13" t="s">
        <v>117</v>
      </c>
      <c r="B235" s="32" t="s">
        <v>110</v>
      </c>
      <c r="C235" s="33">
        <v>54092.599600000001</v>
      </c>
      <c r="D235" s="33">
        <v>1.1000000000000001E-3</v>
      </c>
      <c r="E235" s="39">
        <f t="shared" si="18"/>
        <v>7932.984327993734</v>
      </c>
      <c r="F235">
        <f t="shared" si="19"/>
        <v>7933</v>
      </c>
      <c r="G235">
        <f t="shared" si="20"/>
        <v>-1.952280000114115E-2</v>
      </c>
      <c r="J235">
        <f>G235</f>
        <v>-1.952280000114115E-2</v>
      </c>
      <c r="O235">
        <f t="shared" ca="1" si="22"/>
        <v>-1.969086777220402E-2</v>
      </c>
      <c r="Q235" s="2">
        <f t="shared" si="23"/>
        <v>39074.099600000001</v>
      </c>
    </row>
    <row r="236" spans="1:32" x14ac:dyDescent="0.2">
      <c r="A236" s="13" t="s">
        <v>133</v>
      </c>
      <c r="B236" s="36" t="s">
        <v>110</v>
      </c>
      <c r="C236" s="33">
        <v>54392.814200000001</v>
      </c>
      <c r="D236" s="33">
        <v>1E-4</v>
      </c>
      <c r="E236" s="39">
        <f t="shared" si="18"/>
        <v>8173.9828062932047</v>
      </c>
      <c r="F236">
        <f t="shared" si="19"/>
        <v>8174</v>
      </c>
      <c r="G236">
        <f t="shared" si="20"/>
        <v>-2.1418399999674875E-2</v>
      </c>
      <c r="K236">
        <f>G236</f>
        <v>-2.1418399999674875E-2</v>
      </c>
      <c r="O236">
        <f t="shared" ca="1" si="22"/>
        <v>-2.059823725631639E-2</v>
      </c>
      <c r="Q236" s="2">
        <f t="shared" si="23"/>
        <v>39374.314200000001</v>
      </c>
    </row>
    <row r="237" spans="1:32" x14ac:dyDescent="0.2">
      <c r="A237" s="13" t="s">
        <v>124</v>
      </c>
      <c r="B237" s="34" t="s">
        <v>110</v>
      </c>
      <c r="C237" s="35">
        <v>54406.517</v>
      </c>
      <c r="D237" s="35">
        <v>4.0000000000000001E-3</v>
      </c>
      <c r="E237" s="39">
        <f t="shared" si="18"/>
        <v>8184.9827841371934</v>
      </c>
      <c r="F237">
        <f t="shared" si="19"/>
        <v>8185</v>
      </c>
      <c r="G237">
        <f t="shared" si="20"/>
        <v>-2.1446000006108079E-2</v>
      </c>
      <c r="K237">
        <f>G237</f>
        <v>-2.1446000006108079E-2</v>
      </c>
      <c r="O237">
        <f t="shared" ca="1" si="22"/>
        <v>-2.0639652460985418E-2</v>
      </c>
      <c r="Q237" s="2">
        <f t="shared" si="23"/>
        <v>39388.017</v>
      </c>
    </row>
    <row r="238" spans="1:32" x14ac:dyDescent="0.2">
      <c r="A238" s="13" t="s">
        <v>136</v>
      </c>
      <c r="B238" s="36" t="s">
        <v>110</v>
      </c>
      <c r="C238" s="33">
        <v>54681.818700000003</v>
      </c>
      <c r="D238" s="33">
        <v>2.0000000000000001E-4</v>
      </c>
      <c r="E238" s="39">
        <f t="shared" si="18"/>
        <v>8405.9823317050286</v>
      </c>
      <c r="F238">
        <f t="shared" si="19"/>
        <v>8406</v>
      </c>
      <c r="G238">
        <f t="shared" si="20"/>
        <v>-2.2009599997545592E-2</v>
      </c>
      <c r="K238">
        <f>G238</f>
        <v>-2.2009599997545592E-2</v>
      </c>
      <c r="O238">
        <f t="shared" ca="1" si="22"/>
        <v>-2.1471721572972276E-2</v>
      </c>
      <c r="Q238" s="2">
        <f t="shared" si="23"/>
        <v>39663.318700000003</v>
      </c>
    </row>
    <row r="239" spans="1:32" x14ac:dyDescent="0.2">
      <c r="A239" s="33" t="s">
        <v>121</v>
      </c>
      <c r="B239" s="36" t="s">
        <v>110</v>
      </c>
      <c r="C239" s="33">
        <v>54787.700900000003</v>
      </c>
      <c r="D239" s="33">
        <v>5.9999999999999995E-4</v>
      </c>
      <c r="E239" s="39">
        <f t="shared" si="18"/>
        <v>8490.9796938553045</v>
      </c>
      <c r="F239">
        <f t="shared" si="19"/>
        <v>8491</v>
      </c>
      <c r="O239">
        <f t="shared" ca="1" si="22"/>
        <v>-2.1791748154505689E-2</v>
      </c>
      <c r="Q239" s="2">
        <f t="shared" si="23"/>
        <v>39769.200900000003</v>
      </c>
      <c r="U239">
        <f>+C239-(C$7+F239*C$8)</f>
        <v>-2.5295599996752571E-2</v>
      </c>
    </row>
    <row r="240" spans="1:32" x14ac:dyDescent="0.2">
      <c r="A240" s="13" t="s">
        <v>137</v>
      </c>
      <c r="B240" s="36" t="s">
        <v>110</v>
      </c>
      <c r="C240" s="33">
        <v>54792.686199999996</v>
      </c>
      <c r="D240" s="33">
        <v>1E-4</v>
      </c>
      <c r="E240" s="39">
        <f t="shared" si="18"/>
        <v>8494.9816634925719</v>
      </c>
      <c r="F240">
        <f t="shared" si="19"/>
        <v>8495</v>
      </c>
      <c r="G240">
        <f t="shared" ref="G240:G269" si="24">+C240-(C$7+F240*C$8)</f>
        <v>-2.2842000005766749E-2</v>
      </c>
      <c r="K240">
        <f>G240</f>
        <v>-2.2842000005766749E-2</v>
      </c>
      <c r="O240">
        <f t="shared" ca="1" si="22"/>
        <v>-2.1806808228930791E-2</v>
      </c>
      <c r="Q240" s="2">
        <f t="shared" si="23"/>
        <v>39774.186199999996</v>
      </c>
    </row>
    <row r="241" spans="1:17" x14ac:dyDescent="0.2">
      <c r="A241" s="37" t="s">
        <v>128</v>
      </c>
      <c r="B241" s="38" t="s">
        <v>110</v>
      </c>
      <c r="C241" s="37">
        <v>54841.270499999999</v>
      </c>
      <c r="D241" s="37" t="s">
        <v>129</v>
      </c>
      <c r="E241" s="39">
        <f t="shared" si="18"/>
        <v>8533.9829058347023</v>
      </c>
      <c r="F241">
        <f t="shared" si="19"/>
        <v>8534</v>
      </c>
      <c r="G241">
        <f t="shared" si="24"/>
        <v>-2.1294400001352187E-2</v>
      </c>
      <c r="J241">
        <f>G241</f>
        <v>-2.1294400001352187E-2</v>
      </c>
      <c r="O241">
        <f t="shared" ca="1" si="22"/>
        <v>-2.1953643954575528E-2</v>
      </c>
      <c r="Q241" s="2">
        <f t="shared" si="23"/>
        <v>39822.770499999999</v>
      </c>
    </row>
    <row r="242" spans="1:17" x14ac:dyDescent="0.2">
      <c r="A242" s="37" t="s">
        <v>128</v>
      </c>
      <c r="B242" s="38" t="s">
        <v>110</v>
      </c>
      <c r="C242" s="37">
        <v>54847.498500000002</v>
      </c>
      <c r="D242" s="37" t="s">
        <v>130</v>
      </c>
      <c r="E242" s="39">
        <f t="shared" si="18"/>
        <v>8538.9824578979587</v>
      </c>
      <c r="F242">
        <f t="shared" si="19"/>
        <v>8539</v>
      </c>
      <c r="G242">
        <f t="shared" si="24"/>
        <v>-2.1852400001080241E-2</v>
      </c>
      <c r="J242">
        <f>G242</f>
        <v>-2.1852400001080241E-2</v>
      </c>
      <c r="O242">
        <f t="shared" ca="1" si="22"/>
        <v>-2.1972469047606909E-2</v>
      </c>
      <c r="Q242" s="2">
        <f t="shared" si="23"/>
        <v>39828.998500000002</v>
      </c>
    </row>
    <row r="243" spans="1:17" x14ac:dyDescent="0.2">
      <c r="A243" s="13" t="s">
        <v>138</v>
      </c>
      <c r="B243" s="36" t="s">
        <v>110</v>
      </c>
      <c r="C243" s="33">
        <v>55061.7598</v>
      </c>
      <c r="D243" s="33">
        <v>1E-4</v>
      </c>
      <c r="E243" s="39">
        <f t="shared" si="18"/>
        <v>8710.9815787217503</v>
      </c>
      <c r="F243">
        <f t="shared" si="19"/>
        <v>8711</v>
      </c>
      <c r="G243">
        <f t="shared" si="24"/>
        <v>-2.2947600002225954E-2</v>
      </c>
      <c r="K243">
        <f>G243</f>
        <v>-2.2947600002225954E-2</v>
      </c>
      <c r="O243">
        <f t="shared" ca="1" si="22"/>
        <v>-2.2620052247886272E-2</v>
      </c>
      <c r="Q243" s="2">
        <f t="shared" si="23"/>
        <v>40043.2598</v>
      </c>
    </row>
    <row r="244" spans="1:17" x14ac:dyDescent="0.2">
      <c r="A244" s="13" t="s">
        <v>138</v>
      </c>
      <c r="B244" s="36" t="s">
        <v>110</v>
      </c>
      <c r="C244" s="33">
        <v>55086.673900000002</v>
      </c>
      <c r="D244" s="33">
        <v>2.0000000000000001E-4</v>
      </c>
      <c r="E244" s="39">
        <f t="shared" si="18"/>
        <v>8730.9814727582198</v>
      </c>
      <c r="F244">
        <f t="shared" si="19"/>
        <v>8731</v>
      </c>
      <c r="G244">
        <f t="shared" si="24"/>
        <v>-2.3079600003256928E-2</v>
      </c>
      <c r="K244">
        <f>G244</f>
        <v>-2.3079600003256928E-2</v>
      </c>
      <c r="O244">
        <f t="shared" ca="1" si="22"/>
        <v>-2.2695352620011783E-2</v>
      </c>
      <c r="Q244" s="2">
        <f t="shared" si="23"/>
        <v>40068.173900000002</v>
      </c>
    </row>
    <row r="245" spans="1:17" x14ac:dyDescent="0.2">
      <c r="A245" s="13" t="s">
        <v>138</v>
      </c>
      <c r="B245" s="36" t="s">
        <v>110</v>
      </c>
      <c r="C245" s="33">
        <v>55096.6397</v>
      </c>
      <c r="D245" s="33">
        <v>1E-4</v>
      </c>
      <c r="E245" s="39">
        <f t="shared" si="18"/>
        <v>8738.9815588134497</v>
      </c>
      <c r="F245">
        <f t="shared" si="19"/>
        <v>8739</v>
      </c>
      <c r="G245">
        <f t="shared" si="24"/>
        <v>-2.2972400001890492E-2</v>
      </c>
      <c r="K245">
        <f>G245</f>
        <v>-2.2972400001890492E-2</v>
      </c>
      <c r="O245">
        <f t="shared" ca="1" si="22"/>
        <v>-2.2725472768861981E-2</v>
      </c>
      <c r="Q245" s="2">
        <f t="shared" si="23"/>
        <v>40078.1397</v>
      </c>
    </row>
    <row r="246" spans="1:17" x14ac:dyDescent="0.2">
      <c r="A246" s="13" t="s">
        <v>138</v>
      </c>
      <c r="B246" s="36" t="s">
        <v>110</v>
      </c>
      <c r="C246" s="33">
        <v>55253.598599999998</v>
      </c>
      <c r="D246" s="33">
        <v>2.0000000000000001E-4</v>
      </c>
      <c r="E246" s="39">
        <f t="shared" si="18"/>
        <v>8864.9809474359845</v>
      </c>
      <c r="F246">
        <f t="shared" si="19"/>
        <v>8865</v>
      </c>
      <c r="G246">
        <f t="shared" si="24"/>
        <v>-2.3734000002150424E-2</v>
      </c>
      <c r="K246">
        <f>G246</f>
        <v>-2.3734000002150424E-2</v>
      </c>
      <c r="O246">
        <f t="shared" ca="1" si="22"/>
        <v>-2.3199865113252682E-2</v>
      </c>
      <c r="Q246" s="2">
        <f t="shared" si="23"/>
        <v>40235.098599999998</v>
      </c>
    </row>
    <row r="247" spans="1:17" x14ac:dyDescent="0.2">
      <c r="A247" s="37" t="s">
        <v>131</v>
      </c>
      <c r="B247" s="38" t="s">
        <v>110</v>
      </c>
      <c r="C247" s="37">
        <v>55374.433199999999</v>
      </c>
      <c r="D247" s="37" t="s">
        <v>132</v>
      </c>
      <c r="E247" s="39">
        <f t="shared" si="18"/>
        <v>8961.9814088589992</v>
      </c>
      <c r="F247">
        <f t="shared" si="19"/>
        <v>8962</v>
      </c>
      <c r="G247">
        <f t="shared" si="24"/>
        <v>-2.3159200005466118E-2</v>
      </c>
      <c r="J247">
        <f>G247</f>
        <v>-2.3159200005466118E-2</v>
      </c>
      <c r="O247">
        <f t="shared" ca="1" si="22"/>
        <v>-2.3565071918061394E-2</v>
      </c>
      <c r="Q247" s="2">
        <f t="shared" si="23"/>
        <v>40355.933199999999</v>
      </c>
    </row>
    <row r="248" spans="1:17" x14ac:dyDescent="0.2">
      <c r="A248" s="13" t="s">
        <v>134</v>
      </c>
      <c r="B248" s="36" t="s">
        <v>110</v>
      </c>
      <c r="C248" s="33">
        <v>55436.7186</v>
      </c>
      <c r="D248" s="33">
        <v>1E-4</v>
      </c>
      <c r="E248" s="39">
        <f t="shared" si="18"/>
        <v>9011.981264363274</v>
      </c>
      <c r="F248">
        <f t="shared" si="19"/>
        <v>9012</v>
      </c>
      <c r="G248">
        <f t="shared" si="24"/>
        <v>-2.3339200000918936E-2</v>
      </c>
      <c r="K248">
        <f>G248</f>
        <v>-2.3339200000918936E-2</v>
      </c>
      <c r="O248">
        <f t="shared" ca="1" si="22"/>
        <v>-2.3753322848375166E-2</v>
      </c>
      <c r="Q248" s="2">
        <f t="shared" si="23"/>
        <v>40418.2186</v>
      </c>
    </row>
    <row r="249" spans="1:17" x14ac:dyDescent="0.2">
      <c r="A249" s="42" t="s">
        <v>144</v>
      </c>
      <c r="B249" s="42"/>
      <c r="C249" s="44">
        <v>55491.530500000001</v>
      </c>
      <c r="D249" s="44">
        <v>2.7000000000000001E-3</v>
      </c>
      <c r="E249" s="39">
        <f t="shared" si="18"/>
        <v>9055.9817376670471</v>
      </c>
      <c r="F249">
        <f t="shared" si="19"/>
        <v>9056</v>
      </c>
      <c r="G249">
        <f t="shared" si="24"/>
        <v>-2.2749600000679493E-2</v>
      </c>
      <c r="J249">
        <f>G249</f>
        <v>-2.2749600000679493E-2</v>
      </c>
      <c r="O249">
        <f t="shared" ca="1" si="22"/>
        <v>-2.3918983667051284E-2</v>
      </c>
      <c r="Q249" s="2">
        <f t="shared" si="23"/>
        <v>40473.030500000001</v>
      </c>
    </row>
    <row r="250" spans="1:17" x14ac:dyDescent="0.2">
      <c r="A250" s="42" t="s">
        <v>144</v>
      </c>
      <c r="B250" s="42"/>
      <c r="C250" s="44">
        <v>55514.575700000001</v>
      </c>
      <c r="D250" s="44">
        <v>1.8E-3</v>
      </c>
      <c r="E250" s="39">
        <f t="shared" si="18"/>
        <v>9074.481364707528</v>
      </c>
      <c r="F250">
        <f t="shared" si="19"/>
        <v>9074.5</v>
      </c>
      <c r="G250">
        <f t="shared" si="24"/>
        <v>-2.3214200002257712E-2</v>
      </c>
      <c r="J250">
        <f>G250</f>
        <v>-2.3214200002257712E-2</v>
      </c>
      <c r="O250">
        <f t="shared" ca="1" si="22"/>
        <v>-2.398863651126738E-2</v>
      </c>
      <c r="Q250" s="2">
        <f t="shared" si="23"/>
        <v>40496.075700000001</v>
      </c>
    </row>
    <row r="251" spans="1:17" x14ac:dyDescent="0.2">
      <c r="A251" s="33" t="s">
        <v>139</v>
      </c>
      <c r="B251" s="36" t="s">
        <v>103</v>
      </c>
      <c r="C251" s="33">
        <v>55517.688900000001</v>
      </c>
      <c r="D251" s="33">
        <v>2.0000000000000001E-4</v>
      </c>
      <c r="E251" s="39">
        <f t="shared" si="18"/>
        <v>9076.9804985359369</v>
      </c>
      <c r="F251">
        <f t="shared" si="19"/>
        <v>9077</v>
      </c>
      <c r="G251">
        <f t="shared" si="24"/>
        <v>-2.4293200003739912E-2</v>
      </c>
      <c r="K251">
        <f t="shared" ref="K251:K269" si="25">G251</f>
        <v>-2.4293200003739912E-2</v>
      </c>
      <c r="O251">
        <f t="shared" ca="1" si="22"/>
        <v>-2.3998049057783067E-2</v>
      </c>
      <c r="Q251" s="2">
        <f t="shared" si="23"/>
        <v>40499.188900000001</v>
      </c>
    </row>
    <row r="252" spans="1:17" x14ac:dyDescent="0.2">
      <c r="A252" s="13" t="s">
        <v>125</v>
      </c>
      <c r="B252" s="36" t="s">
        <v>110</v>
      </c>
      <c r="C252" s="33">
        <v>55527.654900000001</v>
      </c>
      <c r="D252" s="33">
        <v>1E-4</v>
      </c>
      <c r="E252" s="39">
        <f t="shared" si="18"/>
        <v>9084.9807451419729</v>
      </c>
      <c r="F252">
        <f t="shared" si="19"/>
        <v>9085</v>
      </c>
      <c r="G252">
        <f t="shared" si="24"/>
        <v>-2.3986000000149943E-2</v>
      </c>
      <c r="K252">
        <f t="shared" si="25"/>
        <v>-2.3986000000149943E-2</v>
      </c>
      <c r="O252">
        <f t="shared" ca="1" si="22"/>
        <v>-2.4028169206633265E-2</v>
      </c>
      <c r="Q252" s="2">
        <f t="shared" si="23"/>
        <v>40509.154900000001</v>
      </c>
    </row>
    <row r="253" spans="1:17" x14ac:dyDescent="0.2">
      <c r="A253" s="13" t="s">
        <v>135</v>
      </c>
      <c r="B253" s="36" t="s">
        <v>110</v>
      </c>
      <c r="C253" s="33">
        <v>55872.716200000003</v>
      </c>
      <c r="D253" s="33">
        <v>1E-4</v>
      </c>
      <c r="E253" s="39">
        <f t="shared" si="18"/>
        <v>9361.9800923424009</v>
      </c>
      <c r="F253">
        <f t="shared" si="19"/>
        <v>9362</v>
      </c>
      <c r="G253">
        <f t="shared" si="24"/>
        <v>-2.4799200000416022E-2</v>
      </c>
      <c r="K253">
        <f t="shared" si="25"/>
        <v>-2.4799200000416022E-2</v>
      </c>
      <c r="O253">
        <f t="shared" ca="1" si="22"/>
        <v>-2.5071079360571551E-2</v>
      </c>
      <c r="Q253" s="2">
        <f t="shared" si="23"/>
        <v>40854.216200000003</v>
      </c>
    </row>
    <row r="254" spans="1:17" x14ac:dyDescent="0.2">
      <c r="A254" s="13" t="s">
        <v>142</v>
      </c>
      <c r="B254" s="36" t="s">
        <v>110</v>
      </c>
      <c r="C254" s="33">
        <v>55872.716200000003</v>
      </c>
      <c r="D254" s="33">
        <v>1E-4</v>
      </c>
      <c r="E254" s="39">
        <f t="shared" si="18"/>
        <v>9361.9800923424009</v>
      </c>
      <c r="F254">
        <f t="shared" si="19"/>
        <v>9362</v>
      </c>
      <c r="G254">
        <f t="shared" si="24"/>
        <v>-2.4799200000416022E-2</v>
      </c>
      <c r="K254">
        <f t="shared" si="25"/>
        <v>-2.4799200000416022E-2</v>
      </c>
      <c r="O254">
        <f t="shared" ca="1" si="22"/>
        <v>-2.5071079360571551E-2</v>
      </c>
      <c r="Q254" s="2">
        <f t="shared" si="23"/>
        <v>40854.216200000003</v>
      </c>
    </row>
    <row r="255" spans="1:17" x14ac:dyDescent="0.2">
      <c r="A255" s="13" t="s">
        <v>141</v>
      </c>
      <c r="B255" s="36" t="s">
        <v>110</v>
      </c>
      <c r="C255" s="33">
        <v>55887.664199999999</v>
      </c>
      <c r="D255" s="33">
        <v>2.0000000000000001E-4</v>
      </c>
      <c r="E255" s="39">
        <f t="shared" si="18"/>
        <v>9373.9796594974287</v>
      </c>
      <c r="F255">
        <f t="shared" si="19"/>
        <v>9374</v>
      </c>
      <c r="G255">
        <f t="shared" si="24"/>
        <v>-2.5338400002510753E-2</v>
      </c>
      <c r="K255">
        <f t="shared" si="25"/>
        <v>-2.5338400002510753E-2</v>
      </c>
      <c r="O255">
        <f t="shared" ca="1" si="22"/>
        <v>-2.5116259583846858E-2</v>
      </c>
      <c r="Q255" s="2">
        <f t="shared" si="23"/>
        <v>40869.164199999999</v>
      </c>
    </row>
    <row r="256" spans="1:17" x14ac:dyDescent="0.2">
      <c r="A256" s="13" t="s">
        <v>140</v>
      </c>
      <c r="B256" s="36" t="s">
        <v>103</v>
      </c>
      <c r="C256" s="33">
        <v>56147.393700000001</v>
      </c>
      <c r="D256" s="33">
        <v>5.0000000000000001E-4</v>
      </c>
      <c r="E256" s="39">
        <f t="shared" si="18"/>
        <v>9582.4785608482725</v>
      </c>
      <c r="F256">
        <f t="shared" si="19"/>
        <v>9582.5</v>
      </c>
      <c r="G256">
        <f t="shared" si="24"/>
        <v>-2.6706999997259118E-2</v>
      </c>
      <c r="K256">
        <f t="shared" si="25"/>
        <v>-2.6706999997259118E-2</v>
      </c>
      <c r="O256">
        <f t="shared" ca="1" si="22"/>
        <v>-2.590126596325527E-2</v>
      </c>
      <c r="Q256" s="2">
        <f t="shared" si="23"/>
        <v>41128.893700000001</v>
      </c>
    </row>
    <row r="257" spans="1:21" x14ac:dyDescent="0.2">
      <c r="A257" s="13" t="s">
        <v>143</v>
      </c>
      <c r="B257" s="36" t="s">
        <v>110</v>
      </c>
      <c r="C257" s="33">
        <v>56566.575400000002</v>
      </c>
      <c r="D257" s="33">
        <v>1E-4</v>
      </c>
      <c r="E257" s="39">
        <f t="shared" si="18"/>
        <v>9918.9783574304038</v>
      </c>
      <c r="F257">
        <f t="shared" si="19"/>
        <v>9919</v>
      </c>
      <c r="G257">
        <f t="shared" si="24"/>
        <v>-2.696039999864297E-2</v>
      </c>
      <c r="K257">
        <f t="shared" si="25"/>
        <v>-2.696039999864297E-2</v>
      </c>
      <c r="O257">
        <f t="shared" ca="1" si="22"/>
        <v>-2.7168194724266941E-2</v>
      </c>
      <c r="Q257" s="2">
        <f t="shared" si="23"/>
        <v>41548.075400000002</v>
      </c>
    </row>
    <row r="258" spans="1:21" x14ac:dyDescent="0.2">
      <c r="A258" s="13" t="s">
        <v>143</v>
      </c>
      <c r="B258" s="36" t="s">
        <v>110</v>
      </c>
      <c r="C258" s="33">
        <v>56927.830499999996</v>
      </c>
      <c r="D258" s="33">
        <v>1E-4</v>
      </c>
      <c r="E258" s="39">
        <f t="shared" si="18"/>
        <v>10208.977342749313</v>
      </c>
      <c r="F258">
        <f t="shared" si="19"/>
        <v>10209</v>
      </c>
      <c r="G258">
        <f t="shared" si="24"/>
        <v>-2.8224400004546624E-2</v>
      </c>
      <c r="K258">
        <f t="shared" si="25"/>
        <v>-2.8224400004546624E-2</v>
      </c>
      <c r="O258">
        <f t="shared" ca="1" si="22"/>
        <v>-2.8260050120086807E-2</v>
      </c>
      <c r="Q258" s="2">
        <f t="shared" si="23"/>
        <v>41909.330499999996</v>
      </c>
    </row>
    <row r="259" spans="1:21" x14ac:dyDescent="0.2">
      <c r="A259" s="45" t="s">
        <v>145</v>
      </c>
      <c r="B259" s="43"/>
      <c r="C259" s="45">
        <v>56928.4519</v>
      </c>
      <c r="D259" s="45">
        <v>2.8E-3</v>
      </c>
      <c r="E259" s="39">
        <f t="shared" si="18"/>
        <v>10209.476174100007</v>
      </c>
      <c r="F259">
        <f t="shared" si="19"/>
        <v>10209.5</v>
      </c>
      <c r="G259">
        <f t="shared" si="24"/>
        <v>-2.9680200001166668E-2</v>
      </c>
      <c r="K259">
        <f t="shared" si="25"/>
        <v>-2.9680200001166668E-2</v>
      </c>
      <c r="O259">
        <f t="shared" ca="1" si="22"/>
        <v>-2.8261932629389943E-2</v>
      </c>
      <c r="Q259" s="2">
        <f t="shared" si="23"/>
        <v>41909.9519</v>
      </c>
    </row>
    <row r="260" spans="1:21" x14ac:dyDescent="0.2">
      <c r="A260" s="64" t="s">
        <v>649</v>
      </c>
      <c r="B260" s="65" t="s">
        <v>110</v>
      </c>
      <c r="C260" s="66">
        <v>56977.658900000002</v>
      </c>
      <c r="D260" s="66">
        <v>1E-4</v>
      </c>
      <c r="E260" s="39">
        <f t="shared" si="18"/>
        <v>10248.977291373059</v>
      </c>
      <c r="F260">
        <f t="shared" si="19"/>
        <v>10249</v>
      </c>
      <c r="G260">
        <f t="shared" si="24"/>
        <v>-2.8288399997109082E-2</v>
      </c>
      <c r="K260">
        <f t="shared" si="25"/>
        <v>-2.8288399997109082E-2</v>
      </c>
      <c r="O260">
        <f t="shared" ca="1" si="22"/>
        <v>-2.8410650864337823E-2</v>
      </c>
      <c r="Q260" s="2">
        <f t="shared" si="23"/>
        <v>41959.158900000002</v>
      </c>
    </row>
    <row r="261" spans="1:21" x14ac:dyDescent="0.2">
      <c r="A261" s="64" t="s">
        <v>650</v>
      </c>
      <c r="B261" s="65" t="s">
        <v>110</v>
      </c>
      <c r="C261" s="66">
        <v>56977.658900000002</v>
      </c>
      <c r="D261" s="66">
        <v>1E-4</v>
      </c>
      <c r="E261" s="39">
        <f t="shared" si="18"/>
        <v>10248.977291373059</v>
      </c>
      <c r="F261">
        <f t="shared" si="19"/>
        <v>10249</v>
      </c>
      <c r="G261">
        <f t="shared" si="24"/>
        <v>-2.8288399997109082E-2</v>
      </c>
      <c r="K261">
        <f t="shared" si="25"/>
        <v>-2.8288399997109082E-2</v>
      </c>
      <c r="O261">
        <f t="shared" ca="1" si="22"/>
        <v>-2.8410650864337823E-2</v>
      </c>
      <c r="Q261" s="2">
        <f t="shared" si="23"/>
        <v>41959.158900000002</v>
      </c>
    </row>
    <row r="262" spans="1:21" x14ac:dyDescent="0.2">
      <c r="A262" s="64" t="s">
        <v>649</v>
      </c>
      <c r="B262" s="65" t="s">
        <v>110</v>
      </c>
      <c r="C262" s="66">
        <v>56982.641499999998</v>
      </c>
      <c r="D262" s="66">
        <v>1E-4</v>
      </c>
      <c r="E262" s="39">
        <f t="shared" si="18"/>
        <v>10252.977093574464</v>
      </c>
      <c r="F262">
        <f t="shared" si="19"/>
        <v>10253</v>
      </c>
      <c r="G262">
        <f t="shared" si="24"/>
        <v>-2.8534800003399141E-2</v>
      </c>
      <c r="K262">
        <f t="shared" si="25"/>
        <v>-2.8534800003399141E-2</v>
      </c>
      <c r="O262">
        <f t="shared" ca="1" si="22"/>
        <v>-2.8425710938762918E-2</v>
      </c>
      <c r="Q262" s="2">
        <f t="shared" si="23"/>
        <v>41964.141499999998</v>
      </c>
    </row>
    <row r="263" spans="1:21" x14ac:dyDescent="0.2">
      <c r="A263" s="64" t="s">
        <v>650</v>
      </c>
      <c r="B263" s="65" t="s">
        <v>110</v>
      </c>
      <c r="C263" s="66">
        <v>56982.641499999998</v>
      </c>
      <c r="D263" s="66">
        <v>1E-4</v>
      </c>
      <c r="E263" s="39">
        <f t="shared" si="18"/>
        <v>10252.977093574464</v>
      </c>
      <c r="F263">
        <f t="shared" si="19"/>
        <v>10253</v>
      </c>
      <c r="G263">
        <f t="shared" si="24"/>
        <v>-2.8534800003399141E-2</v>
      </c>
      <c r="K263">
        <f t="shared" si="25"/>
        <v>-2.8534800003399141E-2</v>
      </c>
      <c r="O263">
        <f t="shared" ca="1" si="22"/>
        <v>-2.8425710938762918E-2</v>
      </c>
      <c r="Q263" s="2">
        <f t="shared" si="23"/>
        <v>41964.141499999998</v>
      </c>
    </row>
    <row r="264" spans="1:21" x14ac:dyDescent="0.2">
      <c r="A264" s="64" t="s">
        <v>651</v>
      </c>
      <c r="B264" s="65" t="s">
        <v>110</v>
      </c>
      <c r="C264" s="66">
        <v>57317.7379</v>
      </c>
      <c r="D264" s="66">
        <v>2.0000000000000001E-4</v>
      </c>
      <c r="E264" s="39">
        <f t="shared" si="18"/>
        <v>10521.977077198284</v>
      </c>
      <c r="F264">
        <f t="shared" si="19"/>
        <v>10522</v>
      </c>
      <c r="G264">
        <f t="shared" si="24"/>
        <v>-2.8555200005939696E-2</v>
      </c>
      <c r="K264">
        <f t="shared" si="25"/>
        <v>-2.8555200005939696E-2</v>
      </c>
      <c r="O264">
        <f t="shared" ca="1" si="22"/>
        <v>-2.9438500943851E-2</v>
      </c>
      <c r="Q264" s="2">
        <f t="shared" si="23"/>
        <v>42299.2379</v>
      </c>
    </row>
    <row r="265" spans="1:21" x14ac:dyDescent="0.2">
      <c r="A265" s="61" t="s">
        <v>1</v>
      </c>
      <c r="B265" s="62" t="s">
        <v>110</v>
      </c>
      <c r="C265" s="63">
        <v>57329.570699999997</v>
      </c>
      <c r="D265" s="63">
        <v>2E-3</v>
      </c>
      <c r="E265" s="39">
        <f t="shared" si="18"/>
        <v>10531.475905016856</v>
      </c>
      <c r="F265">
        <f t="shared" si="19"/>
        <v>10531.5</v>
      </c>
      <c r="G265">
        <f t="shared" si="24"/>
        <v>-3.001540000695968E-2</v>
      </c>
      <c r="K265">
        <f t="shared" si="25"/>
        <v>-3.001540000695968E-2</v>
      </c>
      <c r="O265">
        <f t="shared" ca="1" si="22"/>
        <v>-2.9474268620610613E-2</v>
      </c>
      <c r="Q265" s="2">
        <f t="shared" si="23"/>
        <v>42311.070699999997</v>
      </c>
    </row>
    <row r="266" spans="1:21" x14ac:dyDescent="0.2">
      <c r="A266" s="61" t="s">
        <v>1</v>
      </c>
      <c r="B266" s="62" t="s">
        <v>110</v>
      </c>
      <c r="C266" s="63">
        <v>57356.355100000001</v>
      </c>
      <c r="D266" s="63">
        <v>2.0000000000000001E-4</v>
      </c>
      <c r="E266" s="39">
        <f t="shared" si="18"/>
        <v>10552.97718990495</v>
      </c>
      <c r="F266">
        <f t="shared" si="19"/>
        <v>10553</v>
      </c>
      <c r="G266">
        <f t="shared" si="24"/>
        <v>-2.8414799999154638E-2</v>
      </c>
      <c r="K266">
        <f t="shared" si="25"/>
        <v>-2.8414799999154638E-2</v>
      </c>
      <c r="O266">
        <f t="shared" ca="1" si="22"/>
        <v>-2.9555216520645539E-2</v>
      </c>
      <c r="Q266" s="2">
        <f t="shared" si="23"/>
        <v>42337.855100000001</v>
      </c>
    </row>
    <row r="267" spans="1:21" x14ac:dyDescent="0.2">
      <c r="A267" s="64" t="s">
        <v>652</v>
      </c>
      <c r="B267" s="65" t="s">
        <v>110</v>
      </c>
      <c r="C267" s="66">
        <v>57646.604099999997</v>
      </c>
      <c r="D267" s="66">
        <v>2.9999999999999997E-4</v>
      </c>
      <c r="E267" s="39">
        <f t="shared" si="18"/>
        <v>10785.975742699991</v>
      </c>
      <c r="F267">
        <f t="shared" si="19"/>
        <v>10786</v>
      </c>
      <c r="G267">
        <f t="shared" si="24"/>
        <v>-3.0217600004107226E-2</v>
      </c>
      <c r="K267">
        <f t="shared" si="25"/>
        <v>-3.0217600004107226E-2</v>
      </c>
      <c r="O267">
        <f t="shared" ca="1" si="22"/>
        <v>-3.0432465855907701E-2</v>
      </c>
      <c r="Q267" s="2">
        <f t="shared" si="23"/>
        <v>42628.104099999997</v>
      </c>
    </row>
    <row r="268" spans="1:21" x14ac:dyDescent="0.2">
      <c r="A268" s="67" t="s">
        <v>653</v>
      </c>
      <c r="B268" s="68" t="s">
        <v>110</v>
      </c>
      <c r="C268" s="69">
        <v>57936.853799999997</v>
      </c>
      <c r="D268" s="69">
        <v>4.0000000000000002E-4</v>
      </c>
      <c r="E268" s="39">
        <f t="shared" si="18"/>
        <v>11018.974857422854</v>
      </c>
      <c r="F268">
        <f t="shared" si="19"/>
        <v>11019</v>
      </c>
      <c r="G268">
        <f t="shared" si="24"/>
        <v>-3.1320400004915427E-2</v>
      </c>
      <c r="K268">
        <f t="shared" si="25"/>
        <v>-3.1320400004915427E-2</v>
      </c>
      <c r="O268">
        <f t="shared" ca="1" si="22"/>
        <v>-3.1309715191169873E-2</v>
      </c>
      <c r="Q268" s="2">
        <f t="shared" si="23"/>
        <v>42918.353799999997</v>
      </c>
    </row>
    <row r="269" spans="1:21" x14ac:dyDescent="0.2">
      <c r="A269" s="67" t="s">
        <v>654</v>
      </c>
      <c r="B269" s="70" t="s">
        <v>110</v>
      </c>
      <c r="C269" s="67">
        <v>58052.704400000002</v>
      </c>
      <c r="D269" s="67">
        <v>2.0000000000000001E-4</v>
      </c>
      <c r="E269" s="39">
        <f t="shared" si="18"/>
        <v>11111.974392788828</v>
      </c>
      <c r="F269">
        <f t="shared" si="19"/>
        <v>11112</v>
      </c>
      <c r="G269">
        <f t="shared" si="24"/>
        <v>-3.1899199995677918E-2</v>
      </c>
      <c r="K269">
        <f t="shared" si="25"/>
        <v>-3.1899199995677918E-2</v>
      </c>
      <c r="O269">
        <f t="shared" ca="1" si="22"/>
        <v>-3.1659861921553484E-2</v>
      </c>
      <c r="Q269" s="2">
        <f t="shared" si="23"/>
        <v>43034.204400000002</v>
      </c>
    </row>
    <row r="270" spans="1:21" x14ac:dyDescent="0.2">
      <c r="A270" s="76" t="s">
        <v>657</v>
      </c>
      <c r="B270" s="77" t="s">
        <v>110</v>
      </c>
      <c r="C270" s="78">
        <v>58076.379980000202</v>
      </c>
      <c r="D270" s="78">
        <v>1E-4</v>
      </c>
      <c r="E270" s="39">
        <f t="shared" si="18"/>
        <v>11130.980059911299</v>
      </c>
      <c r="F270">
        <f t="shared" si="19"/>
        <v>11131</v>
      </c>
      <c r="O270">
        <f t="shared" ca="1" si="22"/>
        <v>-3.1731397275072709E-2</v>
      </c>
      <c r="Q270" s="2">
        <f t="shared" si="23"/>
        <v>43057.879980000202</v>
      </c>
      <c r="U270">
        <f>+C270-(C$7+F270*C$8)</f>
        <v>-2.4839599798724521E-2</v>
      </c>
    </row>
    <row r="271" spans="1:21" x14ac:dyDescent="0.2">
      <c r="A271" s="73" t="s">
        <v>655</v>
      </c>
      <c r="B271" s="74" t="s">
        <v>110</v>
      </c>
      <c r="C271" s="75">
        <v>58306.828999999998</v>
      </c>
      <c r="D271" s="75">
        <v>1E-4</v>
      </c>
      <c r="E271" s="39">
        <f t="shared" si="18"/>
        <v>11315.973938108946</v>
      </c>
      <c r="F271">
        <f t="shared" si="19"/>
        <v>11316</v>
      </c>
      <c r="G271">
        <f t="shared" ref="G271:G285" si="26">+C271-(C$7+F271*C$8)</f>
        <v>-3.2465600001160055E-2</v>
      </c>
      <c r="K271">
        <f t="shared" ref="K271:K285" si="27">G271</f>
        <v>-3.2465600001160055E-2</v>
      </c>
      <c r="O271">
        <f t="shared" ca="1" si="22"/>
        <v>-3.2427925717233658E-2</v>
      </c>
      <c r="Q271" s="2">
        <f t="shared" si="23"/>
        <v>43288.328999999998</v>
      </c>
    </row>
    <row r="272" spans="1:21" x14ac:dyDescent="0.2">
      <c r="A272" s="71" t="s">
        <v>0</v>
      </c>
      <c r="B272" s="72" t="s">
        <v>110</v>
      </c>
      <c r="C272" s="71">
        <v>58376.588100000001</v>
      </c>
      <c r="D272" s="71">
        <v>1E-4</v>
      </c>
      <c r="E272" s="39">
        <f t="shared" si="18"/>
        <v>11371.973336364532</v>
      </c>
      <c r="F272">
        <f t="shared" si="19"/>
        <v>11372</v>
      </c>
      <c r="G272">
        <f t="shared" si="26"/>
        <v>-3.3215199997357558E-2</v>
      </c>
      <c r="K272">
        <f t="shared" si="27"/>
        <v>-3.3215199997357558E-2</v>
      </c>
      <c r="O272">
        <f t="shared" ca="1" si="22"/>
        <v>-3.2638766759185076E-2</v>
      </c>
      <c r="Q272" s="2">
        <f t="shared" si="23"/>
        <v>43358.088100000001</v>
      </c>
    </row>
    <row r="273" spans="1:17" x14ac:dyDescent="0.2">
      <c r="A273" s="71" t="s">
        <v>0</v>
      </c>
      <c r="B273" s="72" t="s">
        <v>110</v>
      </c>
      <c r="C273" s="71">
        <v>58381.570500000002</v>
      </c>
      <c r="D273" s="71">
        <v>1E-4</v>
      </c>
      <c r="E273" s="39">
        <f t="shared" si="18"/>
        <v>11375.972978015136</v>
      </c>
      <c r="F273">
        <f t="shared" si="19"/>
        <v>11376</v>
      </c>
      <c r="G273">
        <f t="shared" si="26"/>
        <v>-3.3661599998595193E-2</v>
      </c>
      <c r="K273">
        <f t="shared" si="27"/>
        <v>-3.3661599998595193E-2</v>
      </c>
      <c r="O273">
        <f t="shared" ca="1" si="22"/>
        <v>-3.2653826833610178E-2</v>
      </c>
      <c r="Q273" s="2">
        <f t="shared" si="23"/>
        <v>43363.070500000002</v>
      </c>
    </row>
    <row r="274" spans="1:17" x14ac:dyDescent="0.2">
      <c r="A274" s="71" t="s">
        <v>0</v>
      </c>
      <c r="B274" s="72" t="s">
        <v>110</v>
      </c>
      <c r="C274" s="71">
        <v>58416.450900000003</v>
      </c>
      <c r="D274" s="71">
        <v>1E-4</v>
      </c>
      <c r="E274" s="39">
        <f t="shared" si="18"/>
        <v>11403.973359483849</v>
      </c>
      <c r="F274">
        <f t="shared" si="19"/>
        <v>11404</v>
      </c>
      <c r="G274">
        <f t="shared" si="26"/>
        <v>-3.3186399996338878E-2</v>
      </c>
      <c r="K274">
        <f t="shared" si="27"/>
        <v>-3.3186399996338878E-2</v>
      </c>
      <c r="O274">
        <f t="shared" ca="1" si="22"/>
        <v>-3.2759247354585894E-2</v>
      </c>
      <c r="Q274" s="2">
        <f t="shared" si="23"/>
        <v>43397.950900000003</v>
      </c>
    </row>
    <row r="275" spans="1:17" x14ac:dyDescent="0.2">
      <c r="A275" s="71" t="s">
        <v>0</v>
      </c>
      <c r="B275" s="72" t="s">
        <v>110</v>
      </c>
      <c r="C275" s="71">
        <v>58417.696600000003</v>
      </c>
      <c r="D275" s="71">
        <v>8.0000000000000004E-4</v>
      </c>
      <c r="E275" s="39">
        <f t="shared" si="18"/>
        <v>11404.973350171902</v>
      </c>
      <c r="F275">
        <f t="shared" si="19"/>
        <v>11405</v>
      </c>
      <c r="G275">
        <f t="shared" si="26"/>
        <v>-3.319799999735551E-2</v>
      </c>
      <c r="K275">
        <f t="shared" si="27"/>
        <v>-3.319799999735551E-2</v>
      </c>
      <c r="O275">
        <f t="shared" ca="1" si="22"/>
        <v>-3.2763012373192166E-2</v>
      </c>
      <c r="Q275" s="2">
        <f t="shared" si="23"/>
        <v>43399.196600000003</v>
      </c>
    </row>
    <row r="276" spans="1:17" x14ac:dyDescent="0.2">
      <c r="A276" s="71" t="s">
        <v>0</v>
      </c>
      <c r="B276" s="72" t="s">
        <v>110</v>
      </c>
      <c r="C276" s="71">
        <v>58461.297700000003</v>
      </c>
      <c r="D276" s="71">
        <v>1E-4</v>
      </c>
      <c r="E276" s="39">
        <f t="shared" si="18"/>
        <v>11439.974308660207</v>
      </c>
      <c r="F276">
        <f t="shared" si="19"/>
        <v>11440</v>
      </c>
      <c r="G276">
        <f t="shared" si="26"/>
        <v>-3.2004000000597443E-2</v>
      </c>
      <c r="K276">
        <f t="shared" si="27"/>
        <v>-3.2004000000597443E-2</v>
      </c>
      <c r="O276">
        <f t="shared" ca="1" si="22"/>
        <v>-3.28947880244118E-2</v>
      </c>
      <c r="Q276" s="2">
        <f t="shared" si="23"/>
        <v>43442.797700000003</v>
      </c>
    </row>
    <row r="277" spans="1:17" x14ac:dyDescent="0.2">
      <c r="A277" s="76" t="s">
        <v>656</v>
      </c>
      <c r="B277" s="77" t="s">
        <v>110</v>
      </c>
      <c r="C277" s="78">
        <v>58802.621099999997</v>
      </c>
      <c r="D277" s="78">
        <v>1E-4</v>
      </c>
      <c r="E277" s="39">
        <f t="shared" ref="E277:E285" si="28">+(C277-C$7)/C$8</f>
        <v>11713.97304159325</v>
      </c>
      <c r="F277">
        <f t="shared" ref="F277:F285" si="29">ROUND(2*E277,0)/2</f>
        <v>11714</v>
      </c>
      <c r="G277">
        <f t="shared" si="26"/>
        <v>-3.3582400006707758E-2</v>
      </c>
      <c r="K277">
        <f t="shared" si="27"/>
        <v>-3.3582400006707758E-2</v>
      </c>
      <c r="O277">
        <f t="shared" ref="O277:O285" ca="1" si="30">+C$11+C$12*F277</f>
        <v>-3.3926403122531257E-2</v>
      </c>
      <c r="Q277" s="2">
        <f t="shared" ref="Q277:Q285" si="31">+C277-15018.5</f>
        <v>43784.121099999997</v>
      </c>
    </row>
    <row r="278" spans="1:17" x14ac:dyDescent="0.2">
      <c r="A278" s="76" t="s">
        <v>656</v>
      </c>
      <c r="B278" s="77" t="s">
        <v>110</v>
      </c>
      <c r="C278" s="78">
        <v>58857.431499999999</v>
      </c>
      <c r="D278" s="78">
        <v>2.0000000000000001E-4</v>
      </c>
      <c r="E278" s="39">
        <f t="shared" si="28"/>
        <v>11757.972310765988</v>
      </c>
      <c r="F278">
        <f t="shared" si="29"/>
        <v>11758</v>
      </c>
      <c r="G278">
        <f t="shared" si="26"/>
        <v>-3.4492800004954915E-2</v>
      </c>
      <c r="K278">
        <f t="shared" si="27"/>
        <v>-3.4492800004954915E-2</v>
      </c>
      <c r="O278">
        <f t="shared" ca="1" si="30"/>
        <v>-3.4092063941207382E-2</v>
      </c>
      <c r="Q278" s="2">
        <f t="shared" si="31"/>
        <v>43838.931499999999</v>
      </c>
    </row>
    <row r="279" spans="1:17" x14ac:dyDescent="0.2">
      <c r="A279" s="80" t="s">
        <v>659</v>
      </c>
      <c r="B279" s="74" t="s">
        <v>110</v>
      </c>
      <c r="C279" s="75">
        <v>59081.658199999998</v>
      </c>
      <c r="D279" s="75">
        <v>5.9999999999999995E-4</v>
      </c>
      <c r="E279" s="39">
        <f t="shared" si="28"/>
        <v>11937.971196543402</v>
      </c>
      <c r="F279">
        <f t="shared" si="29"/>
        <v>11938</v>
      </c>
      <c r="G279">
        <f t="shared" si="26"/>
        <v>-3.58808000019053E-2</v>
      </c>
      <c r="K279">
        <f t="shared" si="27"/>
        <v>-3.58808000019053E-2</v>
      </c>
      <c r="O279">
        <f t="shared" ca="1" si="30"/>
        <v>-3.4769767290336956E-2</v>
      </c>
      <c r="Q279" s="2">
        <f t="shared" si="31"/>
        <v>44063.158199999998</v>
      </c>
    </row>
    <row r="280" spans="1:17" ht="12" customHeight="1" x14ac:dyDescent="0.2">
      <c r="A280" s="80" t="s">
        <v>659</v>
      </c>
      <c r="B280" s="74" t="s">
        <v>110</v>
      </c>
      <c r="C280" s="75">
        <v>59127.750999999997</v>
      </c>
      <c r="D280" s="75">
        <v>1E-4</v>
      </c>
      <c r="E280" s="39">
        <f t="shared" si="28"/>
        <v>11974.97237723402</v>
      </c>
      <c r="F280">
        <f t="shared" si="29"/>
        <v>11975</v>
      </c>
      <c r="G280">
        <f t="shared" si="26"/>
        <v>-3.4410000007483177E-2</v>
      </c>
      <c r="K280">
        <f t="shared" si="27"/>
        <v>-3.4410000007483177E-2</v>
      </c>
      <c r="O280">
        <f t="shared" ca="1" si="30"/>
        <v>-3.4909072978769135E-2</v>
      </c>
      <c r="Q280" s="2">
        <f t="shared" si="31"/>
        <v>44109.250999999997</v>
      </c>
    </row>
    <row r="281" spans="1:17" ht="12" customHeight="1" x14ac:dyDescent="0.2">
      <c r="A281" s="80" t="s">
        <v>659</v>
      </c>
      <c r="B281" s="74" t="s">
        <v>110</v>
      </c>
      <c r="C281" s="75">
        <v>59222.424299999999</v>
      </c>
      <c r="D281" s="75">
        <v>1E-4</v>
      </c>
      <c r="E281" s="39">
        <f t="shared" si="28"/>
        <v>12050.971749801476</v>
      </c>
      <c r="F281">
        <f t="shared" si="29"/>
        <v>12051</v>
      </c>
      <c r="G281">
        <f t="shared" si="26"/>
        <v>-3.5191600007237867E-2</v>
      </c>
      <c r="K281">
        <f t="shared" si="27"/>
        <v>-3.5191600007237867E-2</v>
      </c>
      <c r="O281">
        <f t="shared" ca="1" si="30"/>
        <v>-3.5195214392846064E-2</v>
      </c>
      <c r="Q281" s="2">
        <f t="shared" si="31"/>
        <v>44203.924299999999</v>
      </c>
    </row>
    <row r="282" spans="1:17" ht="12" customHeight="1" x14ac:dyDescent="0.2">
      <c r="A282" s="80" t="s">
        <v>659</v>
      </c>
      <c r="B282" s="74" t="s">
        <v>110</v>
      </c>
      <c r="C282" s="75">
        <v>59232.390399999997</v>
      </c>
      <c r="D282" s="75">
        <v>1E-4</v>
      </c>
      <c r="E282" s="39">
        <f t="shared" si="28"/>
        <v>12058.972076682914</v>
      </c>
      <c r="F282">
        <f t="shared" si="29"/>
        <v>12059</v>
      </c>
      <c r="G282">
        <f t="shared" si="26"/>
        <v>-3.478440000617411E-2</v>
      </c>
      <c r="K282">
        <f t="shared" si="27"/>
        <v>-3.478440000617411E-2</v>
      </c>
      <c r="O282">
        <f t="shared" ca="1" si="30"/>
        <v>-3.5225334541696268E-2</v>
      </c>
      <c r="Q282" s="2">
        <f t="shared" si="31"/>
        <v>44213.890399999997</v>
      </c>
    </row>
    <row r="283" spans="1:17" ht="12" customHeight="1" x14ac:dyDescent="0.2">
      <c r="A283" s="83" t="s">
        <v>660</v>
      </c>
      <c r="B283" s="82" t="s">
        <v>110</v>
      </c>
      <c r="C283" s="86">
        <v>59460.357199999999</v>
      </c>
      <c r="D283" s="81">
        <v>4.0000000000000002E-4</v>
      </c>
      <c r="E283" s="39">
        <f t="shared" si="28"/>
        <v>12241.973342786561</v>
      </c>
      <c r="F283">
        <f t="shared" si="29"/>
        <v>12242</v>
      </c>
      <c r="G283">
        <f t="shared" si="26"/>
        <v>-3.320720000192523E-2</v>
      </c>
      <c r="K283">
        <f t="shared" si="27"/>
        <v>-3.320720000192523E-2</v>
      </c>
      <c r="O283">
        <f t="shared" ca="1" si="30"/>
        <v>-3.5914332946644673E-2</v>
      </c>
      <c r="Q283" s="2">
        <f t="shared" si="31"/>
        <v>44441.857199999999</v>
      </c>
    </row>
    <row r="284" spans="1:17" ht="12" customHeight="1" x14ac:dyDescent="0.2">
      <c r="A284" s="81" t="s">
        <v>661</v>
      </c>
      <c r="B284" s="82" t="s">
        <v>110</v>
      </c>
      <c r="C284" s="86">
        <v>59482.777600000001</v>
      </c>
      <c r="D284" s="81">
        <v>5.9999999999999995E-4</v>
      </c>
      <c r="E284" s="39">
        <f t="shared" si="28"/>
        <v>12259.97140911267</v>
      </c>
      <c r="F284">
        <f t="shared" si="29"/>
        <v>12260</v>
      </c>
      <c r="G284">
        <f t="shared" si="26"/>
        <v>-3.5616000001027714E-2</v>
      </c>
      <c r="K284">
        <f t="shared" si="27"/>
        <v>-3.5616000001027714E-2</v>
      </c>
      <c r="O284">
        <f t="shared" ca="1" si="30"/>
        <v>-3.5982103281557626E-2</v>
      </c>
      <c r="Q284" s="2">
        <f t="shared" si="31"/>
        <v>44464.277600000001</v>
      </c>
    </row>
    <row r="285" spans="1:17" ht="12" customHeight="1" x14ac:dyDescent="0.2">
      <c r="A285" s="81" t="s">
        <v>661</v>
      </c>
      <c r="B285" s="82" t="s">
        <v>110</v>
      </c>
      <c r="C285" s="86">
        <v>59536.342900000003</v>
      </c>
      <c r="D285" s="81">
        <v>1E-4</v>
      </c>
      <c r="E285" s="39">
        <f t="shared" si="28"/>
        <v>12302.971169249769</v>
      </c>
      <c r="F285">
        <f t="shared" si="29"/>
        <v>12303</v>
      </c>
      <c r="G285">
        <f t="shared" si="26"/>
        <v>-3.59147999988636E-2</v>
      </c>
      <c r="K285">
        <f t="shared" si="27"/>
        <v>-3.59147999988636E-2</v>
      </c>
      <c r="O285">
        <f t="shared" ca="1" si="30"/>
        <v>-3.6143999081627465E-2</v>
      </c>
      <c r="Q285" s="2">
        <f t="shared" si="31"/>
        <v>44517.842900000003</v>
      </c>
    </row>
    <row r="286" spans="1:17" ht="12" customHeight="1" x14ac:dyDescent="0.2">
      <c r="A286" s="84" t="s">
        <v>662</v>
      </c>
      <c r="B286" s="85" t="s">
        <v>110</v>
      </c>
      <c r="C286" s="86">
        <v>59887.629000000001</v>
      </c>
      <c r="D286" s="81">
        <v>5.9999999999999995E-4</v>
      </c>
      <c r="E286" s="39">
        <f t="shared" ref="E286:E287" si="32">+(C286-C$7)/C$8</f>
        <v>12584.967499700571</v>
      </c>
      <c r="F286">
        <f t="shared" ref="F286:F287" si="33">ROUND(2*E286,0)/2</f>
        <v>12585</v>
      </c>
      <c r="G286">
        <f t="shared" ref="G286:G287" si="34">+C286-(C$7+F286*C$8)</f>
        <v>-4.0485999998054467E-2</v>
      </c>
      <c r="K286">
        <f t="shared" ref="K286:K287" si="35">G286</f>
        <v>-4.0485999998054467E-2</v>
      </c>
      <c r="O286">
        <f t="shared" ref="O286:O287" ca="1" si="36">+C$11+C$12*F286</f>
        <v>-3.7205734328597126E-2</v>
      </c>
      <c r="Q286" s="2">
        <f t="shared" ref="Q286:Q287" si="37">+C286-15018.5</f>
        <v>44869.129000000001</v>
      </c>
    </row>
    <row r="287" spans="1:17" ht="12" customHeight="1" x14ac:dyDescent="0.2">
      <c r="A287" s="84" t="s">
        <v>662</v>
      </c>
      <c r="B287" s="85" t="s">
        <v>110</v>
      </c>
      <c r="C287" s="86">
        <v>59967.358800000002</v>
      </c>
      <c r="D287" s="81">
        <v>1E-4</v>
      </c>
      <c r="E287" s="39">
        <f t="shared" si="32"/>
        <v>12648.970917506107</v>
      </c>
      <c r="F287">
        <f t="shared" si="33"/>
        <v>12649</v>
      </c>
      <c r="G287">
        <f t="shared" si="34"/>
        <v>-3.6228400000254624E-2</v>
      </c>
      <c r="K287">
        <f t="shared" si="35"/>
        <v>-3.6228400000254624E-2</v>
      </c>
      <c r="O287">
        <f t="shared" ca="1" si="36"/>
        <v>-3.7446695519398748E-2</v>
      </c>
      <c r="Q287" s="2">
        <f t="shared" si="37"/>
        <v>44948.858800000002</v>
      </c>
    </row>
    <row r="288" spans="1:17" ht="12" customHeight="1" x14ac:dyDescent="0.2">
      <c r="A288" s="39"/>
      <c r="B288" s="36"/>
      <c r="C288" s="33"/>
      <c r="D288" s="33"/>
      <c r="E288" s="39"/>
    </row>
    <row r="289" spans="1:5" ht="12" customHeight="1" x14ac:dyDescent="0.2">
      <c r="A289" s="39"/>
      <c r="B289" s="36"/>
      <c r="C289" s="33"/>
      <c r="D289" s="33"/>
      <c r="E289" s="39"/>
    </row>
    <row r="290" spans="1:5" ht="12" customHeight="1" x14ac:dyDescent="0.2">
      <c r="A290" s="39"/>
      <c r="B290" s="36"/>
      <c r="C290" s="33"/>
      <c r="D290" s="33"/>
      <c r="E290" s="39"/>
    </row>
    <row r="291" spans="1:5" ht="12" customHeight="1" x14ac:dyDescent="0.2">
      <c r="A291" s="39"/>
      <c r="B291" s="36"/>
      <c r="C291" s="33"/>
      <c r="D291" s="33"/>
      <c r="E291" s="39"/>
    </row>
    <row r="292" spans="1:5" ht="12" customHeight="1" x14ac:dyDescent="0.2">
      <c r="A292" s="39"/>
      <c r="B292" s="36"/>
      <c r="C292" s="33"/>
      <c r="D292" s="33"/>
      <c r="E292" s="39"/>
    </row>
    <row r="293" spans="1:5" ht="12" customHeight="1" x14ac:dyDescent="0.2">
      <c r="A293" s="39"/>
      <c r="B293" s="36"/>
      <c r="C293" s="33"/>
      <c r="D293" s="33"/>
      <c r="E293" s="39"/>
    </row>
    <row r="294" spans="1:5" ht="12" customHeight="1" x14ac:dyDescent="0.2">
      <c r="A294" s="39"/>
      <c r="B294" s="36"/>
      <c r="C294" s="33"/>
      <c r="D294" s="33"/>
      <c r="E294" s="39"/>
    </row>
    <row r="295" spans="1:5" ht="12" customHeight="1" x14ac:dyDescent="0.2">
      <c r="A295" s="39"/>
      <c r="B295" s="36"/>
      <c r="C295" s="33"/>
      <c r="D295" s="33"/>
      <c r="E295" s="39"/>
    </row>
    <row r="296" spans="1:5" ht="12" customHeight="1" x14ac:dyDescent="0.2">
      <c r="A296" s="39"/>
      <c r="B296" s="36"/>
      <c r="C296" s="33"/>
      <c r="D296" s="33"/>
      <c r="E296" s="39"/>
    </row>
    <row r="297" spans="1:5" ht="12" customHeight="1" x14ac:dyDescent="0.2">
      <c r="A297" s="39"/>
      <c r="B297" s="36"/>
      <c r="C297" s="33"/>
      <c r="D297" s="33"/>
      <c r="E297" s="39"/>
    </row>
    <row r="298" spans="1:5" ht="12" customHeight="1" x14ac:dyDescent="0.2">
      <c r="A298" s="39"/>
      <c r="B298" s="36"/>
      <c r="C298" s="33"/>
      <c r="D298" s="33"/>
      <c r="E298" s="39"/>
    </row>
    <row r="299" spans="1:5" ht="12" customHeight="1" x14ac:dyDescent="0.2">
      <c r="A299" s="39"/>
      <c r="B299" s="36"/>
      <c r="C299" s="33"/>
      <c r="D299" s="33"/>
      <c r="E299" s="39"/>
    </row>
    <row r="300" spans="1:5" ht="12" customHeight="1" x14ac:dyDescent="0.2">
      <c r="A300" s="39"/>
      <c r="B300" s="36"/>
      <c r="C300" s="33"/>
      <c r="D300" s="33"/>
      <c r="E300" s="39"/>
    </row>
    <row r="301" spans="1:5" ht="12" customHeight="1" x14ac:dyDescent="0.2">
      <c r="A301" s="39"/>
      <c r="B301" s="36"/>
      <c r="C301" s="33"/>
      <c r="D301" s="33"/>
      <c r="E301" s="39"/>
    </row>
    <row r="302" spans="1:5" ht="12" customHeight="1" x14ac:dyDescent="0.2">
      <c r="A302" s="39"/>
      <c r="B302" s="36"/>
      <c r="C302" s="33"/>
      <c r="D302" s="33"/>
      <c r="E302" s="39"/>
    </row>
    <row r="303" spans="1:5" ht="12" customHeight="1" x14ac:dyDescent="0.2">
      <c r="A303" s="39"/>
      <c r="B303" s="36"/>
      <c r="C303" s="33"/>
      <c r="D303" s="33"/>
      <c r="E303" s="39"/>
    </row>
    <row r="304" spans="1:5" ht="12" customHeight="1" x14ac:dyDescent="0.2">
      <c r="A304" s="39"/>
      <c r="B304" s="36"/>
      <c r="C304" s="33"/>
      <c r="D304" s="33"/>
      <c r="E304" s="39"/>
    </row>
    <row r="305" spans="1:5" ht="12" customHeight="1" x14ac:dyDescent="0.2">
      <c r="A305" s="39"/>
      <c r="B305" s="36"/>
      <c r="C305" s="33"/>
      <c r="D305" s="33"/>
      <c r="E305" s="39"/>
    </row>
    <row r="306" spans="1:5" ht="12" customHeight="1" x14ac:dyDescent="0.2">
      <c r="A306" s="39"/>
      <c r="B306" s="36"/>
      <c r="C306" s="33"/>
      <c r="D306" s="33"/>
      <c r="E306" s="39"/>
    </row>
    <row r="307" spans="1:5" ht="12" customHeight="1" x14ac:dyDescent="0.2">
      <c r="A307" s="39"/>
      <c r="B307" s="36"/>
      <c r="C307" s="33"/>
      <c r="D307" s="33"/>
      <c r="E307" s="39"/>
    </row>
    <row r="308" spans="1:5" ht="12" customHeight="1" x14ac:dyDescent="0.2">
      <c r="A308" s="39"/>
      <c r="B308" s="36"/>
      <c r="C308" s="33"/>
      <c r="D308" s="33"/>
      <c r="E308" s="39"/>
    </row>
    <row r="309" spans="1:5" ht="12" customHeight="1" x14ac:dyDescent="0.2">
      <c r="A309" s="39"/>
      <c r="B309" s="36"/>
      <c r="C309" s="33"/>
      <c r="D309" s="33"/>
      <c r="E309" s="39"/>
    </row>
    <row r="310" spans="1:5" ht="12" customHeight="1" x14ac:dyDescent="0.2">
      <c r="A310" s="39"/>
      <c r="B310" s="36"/>
      <c r="C310" s="33"/>
      <c r="D310" s="33"/>
      <c r="E310" s="39"/>
    </row>
    <row r="311" spans="1:5" ht="12" customHeight="1" x14ac:dyDescent="0.2">
      <c r="A311" s="39"/>
      <c r="B311" s="36"/>
      <c r="C311" s="33"/>
      <c r="D311" s="33"/>
      <c r="E311" s="39"/>
    </row>
    <row r="312" spans="1:5" x14ac:dyDescent="0.2">
      <c r="A312" s="39"/>
      <c r="B312" s="36"/>
      <c r="C312" s="33"/>
      <c r="D312" s="33"/>
      <c r="E312" s="39"/>
    </row>
    <row r="313" spans="1:5" x14ac:dyDescent="0.2">
      <c r="A313" s="39"/>
      <c r="B313" s="36"/>
      <c r="C313" s="33"/>
      <c r="D313" s="33"/>
      <c r="E313" s="39"/>
    </row>
    <row r="314" spans="1:5" x14ac:dyDescent="0.2">
      <c r="A314" s="39"/>
      <c r="B314" s="36"/>
      <c r="C314" s="33"/>
      <c r="D314" s="33"/>
      <c r="E314" s="39"/>
    </row>
    <row r="315" spans="1:5" x14ac:dyDescent="0.2">
      <c r="A315" s="39"/>
      <c r="B315" s="36"/>
      <c r="C315" s="33"/>
      <c r="D315" s="33"/>
      <c r="E315" s="39"/>
    </row>
    <row r="316" spans="1:5" x14ac:dyDescent="0.2">
      <c r="A316" s="39"/>
      <c r="B316" s="36"/>
      <c r="C316" s="33"/>
      <c r="D316" s="33"/>
      <c r="E316" s="39"/>
    </row>
    <row r="317" spans="1:5" x14ac:dyDescent="0.2">
      <c r="A317" s="39"/>
      <c r="B317" s="36"/>
      <c r="C317" s="33"/>
      <c r="D317" s="33"/>
      <c r="E317" s="39"/>
    </row>
    <row r="318" spans="1:5" x14ac:dyDescent="0.2">
      <c r="A318" s="39"/>
      <c r="B318" s="36"/>
      <c r="C318" s="33"/>
      <c r="D318" s="33"/>
      <c r="E318" s="39"/>
    </row>
    <row r="319" spans="1:5" x14ac:dyDescent="0.2">
      <c r="A319" s="39"/>
      <c r="B319" s="36"/>
      <c r="C319" s="33"/>
      <c r="D319" s="33"/>
      <c r="E319" s="39"/>
    </row>
    <row r="320" spans="1:5" x14ac:dyDescent="0.2">
      <c r="A320" s="39"/>
      <c r="B320" s="36"/>
      <c r="C320" s="33"/>
      <c r="D320" s="33"/>
      <c r="E320" s="39"/>
    </row>
    <row r="321" spans="1:5" x14ac:dyDescent="0.2">
      <c r="A321" s="39"/>
      <c r="B321" s="36"/>
      <c r="C321" s="33"/>
      <c r="D321" s="33"/>
      <c r="E321" s="39"/>
    </row>
    <row r="322" spans="1:5" x14ac:dyDescent="0.2">
      <c r="A322" s="39"/>
      <c r="B322" s="36"/>
      <c r="C322" s="33"/>
      <c r="D322" s="33"/>
      <c r="E322" s="39"/>
    </row>
    <row r="323" spans="1:5" x14ac:dyDescent="0.2">
      <c r="A323" s="39"/>
      <c r="B323" s="36"/>
      <c r="C323" s="33"/>
      <c r="D323" s="33"/>
      <c r="E323" s="39"/>
    </row>
    <row r="324" spans="1:5" x14ac:dyDescent="0.2">
      <c r="A324" s="39"/>
      <c r="B324" s="36"/>
      <c r="C324" s="33"/>
      <c r="D324" s="33"/>
      <c r="E324" s="39"/>
    </row>
    <row r="325" spans="1:5" x14ac:dyDescent="0.2">
      <c r="A325" s="39"/>
      <c r="B325" s="36"/>
      <c r="C325" s="33"/>
      <c r="D325" s="33"/>
      <c r="E325" s="39"/>
    </row>
    <row r="326" spans="1:5" x14ac:dyDescent="0.2">
      <c r="A326" s="39"/>
      <c r="B326" s="36"/>
      <c r="C326" s="33"/>
      <c r="D326" s="33"/>
      <c r="E326" s="39"/>
    </row>
    <row r="327" spans="1:5" x14ac:dyDescent="0.2">
      <c r="A327" s="39"/>
      <c r="B327" s="36"/>
      <c r="C327" s="33"/>
      <c r="D327" s="33"/>
      <c r="E327" s="39"/>
    </row>
    <row r="328" spans="1:5" x14ac:dyDescent="0.2">
      <c r="A328" s="39"/>
      <c r="B328" s="36"/>
      <c r="C328" s="33"/>
      <c r="D328" s="33"/>
      <c r="E328" s="39"/>
    </row>
    <row r="329" spans="1:5" x14ac:dyDescent="0.2">
      <c r="A329" s="39"/>
      <c r="B329" s="36"/>
      <c r="C329" s="33"/>
      <c r="D329" s="33"/>
      <c r="E329" s="39"/>
    </row>
    <row r="330" spans="1:5" x14ac:dyDescent="0.2">
      <c r="A330" s="39"/>
      <c r="B330" s="36"/>
      <c r="C330" s="33"/>
      <c r="D330" s="33"/>
      <c r="E330" s="39"/>
    </row>
    <row r="331" spans="1:5" x14ac:dyDescent="0.2">
      <c r="A331" s="39"/>
      <c r="B331" s="36"/>
      <c r="C331" s="33"/>
      <c r="D331" s="33"/>
      <c r="E331" s="39"/>
    </row>
    <row r="332" spans="1:5" x14ac:dyDescent="0.2">
      <c r="A332" s="39"/>
      <c r="B332" s="36"/>
      <c r="C332" s="33"/>
      <c r="D332" s="33"/>
      <c r="E332" s="39"/>
    </row>
    <row r="333" spans="1:5" x14ac:dyDescent="0.2">
      <c r="A333" s="39"/>
      <c r="B333" s="36"/>
      <c r="C333" s="33"/>
      <c r="D333" s="33"/>
      <c r="E333" s="39"/>
    </row>
    <row r="334" spans="1:5" x14ac:dyDescent="0.2">
      <c r="A334" s="39"/>
      <c r="B334" s="36"/>
      <c r="C334" s="33"/>
      <c r="D334" s="33"/>
      <c r="E334" s="39"/>
    </row>
    <row r="335" spans="1:5" x14ac:dyDescent="0.2">
      <c r="A335" s="39"/>
      <c r="B335" s="36"/>
      <c r="C335" s="33"/>
      <c r="D335" s="33"/>
      <c r="E335" s="39"/>
    </row>
    <row r="336" spans="1:5" x14ac:dyDescent="0.2">
      <c r="A336" s="39"/>
      <c r="B336" s="36"/>
      <c r="C336" s="33"/>
      <c r="D336" s="33"/>
      <c r="E336" s="39"/>
    </row>
    <row r="337" spans="1:5" x14ac:dyDescent="0.2">
      <c r="A337" s="39"/>
      <c r="B337" s="36"/>
      <c r="C337" s="33"/>
      <c r="D337" s="33"/>
      <c r="E337" s="39"/>
    </row>
    <row r="338" spans="1:5" x14ac:dyDescent="0.2">
      <c r="A338" s="39"/>
      <c r="B338" s="36"/>
      <c r="C338" s="33"/>
      <c r="D338" s="33"/>
      <c r="E338" s="39"/>
    </row>
    <row r="339" spans="1:5" x14ac:dyDescent="0.2">
      <c r="A339" s="39"/>
      <c r="B339" s="36"/>
      <c r="C339" s="33"/>
      <c r="D339" s="33"/>
      <c r="E339" s="39"/>
    </row>
    <row r="340" spans="1:5" x14ac:dyDescent="0.2">
      <c r="A340" s="39"/>
      <c r="B340" s="36"/>
      <c r="C340" s="33"/>
      <c r="D340" s="33"/>
      <c r="E340" s="39"/>
    </row>
    <row r="341" spans="1:5" x14ac:dyDescent="0.2">
      <c r="A341" s="39"/>
      <c r="B341" s="36"/>
      <c r="C341" s="33"/>
      <c r="D341" s="33"/>
      <c r="E341" s="39"/>
    </row>
    <row r="342" spans="1:5" x14ac:dyDescent="0.2">
      <c r="A342" s="39"/>
      <c r="B342" s="36"/>
      <c r="C342" s="33"/>
      <c r="D342" s="33"/>
      <c r="E342" s="39"/>
    </row>
    <row r="343" spans="1:5" x14ac:dyDescent="0.2">
      <c r="A343" s="39"/>
      <c r="B343" s="36"/>
      <c r="C343" s="33"/>
      <c r="D343" s="33"/>
      <c r="E343" s="39"/>
    </row>
    <row r="344" spans="1:5" x14ac:dyDescent="0.2">
      <c r="A344" s="39"/>
      <c r="B344" s="36"/>
      <c r="C344" s="33"/>
      <c r="D344" s="33"/>
      <c r="E344" s="39"/>
    </row>
    <row r="345" spans="1:5" x14ac:dyDescent="0.2">
      <c r="A345" s="39"/>
      <c r="B345" s="36"/>
      <c r="C345" s="33"/>
      <c r="D345" s="33"/>
      <c r="E345" s="39"/>
    </row>
    <row r="346" spans="1:5" x14ac:dyDescent="0.2">
      <c r="A346" s="39"/>
      <c r="B346" s="36"/>
      <c r="C346" s="33"/>
      <c r="D346" s="33"/>
      <c r="E346" s="39"/>
    </row>
    <row r="347" spans="1:5" x14ac:dyDescent="0.2">
      <c r="A347" s="39"/>
      <c r="B347" s="36"/>
      <c r="C347" s="33"/>
      <c r="D347" s="33"/>
      <c r="E347" s="39"/>
    </row>
    <row r="348" spans="1:5" x14ac:dyDescent="0.2">
      <c r="A348" s="39"/>
      <c r="B348" s="36"/>
      <c r="C348" s="33"/>
      <c r="D348" s="33"/>
      <c r="E348" s="39"/>
    </row>
    <row r="349" spans="1:5" x14ac:dyDescent="0.2">
      <c r="A349" s="39"/>
      <c r="B349" s="36"/>
      <c r="C349" s="33"/>
      <c r="D349" s="33"/>
      <c r="E349" s="39"/>
    </row>
    <row r="350" spans="1:5" x14ac:dyDescent="0.2">
      <c r="A350" s="39"/>
      <c r="B350" s="36"/>
      <c r="C350" s="33"/>
      <c r="D350" s="33"/>
      <c r="E350" s="39"/>
    </row>
    <row r="351" spans="1:5" x14ac:dyDescent="0.2">
      <c r="A351" s="39"/>
      <c r="B351" s="36"/>
      <c r="C351" s="33"/>
      <c r="D351" s="33"/>
      <c r="E351" s="39"/>
    </row>
    <row r="352" spans="1:5" x14ac:dyDescent="0.2">
      <c r="A352" s="39"/>
      <c r="B352" s="36"/>
      <c r="C352" s="33"/>
      <c r="D352" s="33"/>
      <c r="E352" s="39"/>
    </row>
    <row r="353" spans="1:5" x14ac:dyDescent="0.2">
      <c r="A353" s="39"/>
      <c r="B353" s="36"/>
      <c r="C353" s="33"/>
      <c r="D353" s="33"/>
      <c r="E353" s="39"/>
    </row>
    <row r="354" spans="1:5" x14ac:dyDescent="0.2">
      <c r="A354" s="39"/>
      <c r="B354" s="36"/>
      <c r="C354" s="33"/>
      <c r="D354" s="33"/>
      <c r="E354" s="39"/>
    </row>
    <row r="355" spans="1:5" x14ac:dyDescent="0.2">
      <c r="A355" s="39"/>
      <c r="B355" s="36"/>
      <c r="C355" s="33"/>
      <c r="D355" s="33"/>
      <c r="E355" s="39"/>
    </row>
    <row r="356" spans="1:5" x14ac:dyDescent="0.2">
      <c r="A356" s="39"/>
      <c r="B356" s="36"/>
      <c r="C356" s="33"/>
      <c r="D356" s="33"/>
      <c r="E356" s="39"/>
    </row>
    <row r="357" spans="1:5" x14ac:dyDescent="0.2">
      <c r="A357" s="39"/>
      <c r="B357" s="36"/>
      <c r="C357" s="33"/>
      <c r="D357" s="33"/>
      <c r="E357" s="39"/>
    </row>
    <row r="358" spans="1:5" x14ac:dyDescent="0.2">
      <c r="A358" s="39"/>
      <c r="B358" s="36"/>
      <c r="C358" s="33"/>
      <c r="D358" s="33"/>
      <c r="E358" s="39"/>
    </row>
    <row r="359" spans="1:5" x14ac:dyDescent="0.2">
      <c r="A359" s="39"/>
      <c r="B359" s="36"/>
      <c r="C359" s="33"/>
      <c r="D359" s="33"/>
      <c r="E359" s="39"/>
    </row>
    <row r="360" spans="1:5" x14ac:dyDescent="0.2">
      <c r="A360" s="39"/>
      <c r="B360" s="36"/>
      <c r="C360" s="33"/>
      <c r="D360" s="33"/>
      <c r="E360" s="39"/>
    </row>
    <row r="361" spans="1:5" x14ac:dyDescent="0.2">
      <c r="A361" s="39"/>
      <c r="B361" s="36"/>
      <c r="C361" s="33"/>
      <c r="D361" s="33"/>
      <c r="E361" s="39"/>
    </row>
    <row r="362" spans="1:5" x14ac:dyDescent="0.2">
      <c r="A362" s="39"/>
      <c r="B362" s="36"/>
      <c r="C362" s="33"/>
      <c r="D362" s="33"/>
      <c r="E362" s="39"/>
    </row>
    <row r="363" spans="1:5" x14ac:dyDescent="0.2">
      <c r="A363" s="39"/>
      <c r="B363" s="36"/>
      <c r="C363" s="33"/>
      <c r="D363" s="33"/>
      <c r="E363" s="39"/>
    </row>
    <row r="364" spans="1:5" x14ac:dyDescent="0.2">
      <c r="A364" s="39"/>
      <c r="B364" s="36"/>
      <c r="C364" s="33"/>
      <c r="D364" s="33"/>
      <c r="E364" s="39"/>
    </row>
    <row r="365" spans="1:5" x14ac:dyDescent="0.2">
      <c r="A365" s="39"/>
      <c r="B365" s="36"/>
      <c r="C365" s="33"/>
      <c r="D365" s="33"/>
      <c r="E365" s="39"/>
    </row>
    <row r="366" spans="1:5" x14ac:dyDescent="0.2">
      <c r="A366" s="39"/>
      <c r="B366" s="36"/>
      <c r="C366" s="33"/>
      <c r="D366" s="33"/>
      <c r="E366" s="39"/>
    </row>
    <row r="367" spans="1:5" x14ac:dyDescent="0.2">
      <c r="A367" s="39"/>
      <c r="B367" s="36"/>
      <c r="C367" s="33"/>
      <c r="D367" s="33"/>
      <c r="E367" s="39"/>
    </row>
    <row r="368" spans="1:5" x14ac:dyDescent="0.2">
      <c r="A368" s="39"/>
      <c r="B368" s="36"/>
      <c r="C368" s="33"/>
      <c r="D368" s="33"/>
      <c r="E368" s="39"/>
    </row>
    <row r="369" spans="1:5" x14ac:dyDescent="0.2">
      <c r="A369" s="39"/>
      <c r="B369" s="36"/>
      <c r="C369" s="33"/>
      <c r="D369" s="33"/>
      <c r="E369" s="39"/>
    </row>
    <row r="370" spans="1:5" x14ac:dyDescent="0.2">
      <c r="A370" s="39"/>
      <c r="B370" s="36"/>
      <c r="C370" s="33"/>
      <c r="D370" s="33"/>
      <c r="E370" s="39"/>
    </row>
    <row r="371" spans="1:5" x14ac:dyDescent="0.2">
      <c r="A371" s="39"/>
      <c r="B371" s="36"/>
      <c r="C371" s="33"/>
      <c r="D371" s="33"/>
      <c r="E371" s="39"/>
    </row>
    <row r="372" spans="1:5" x14ac:dyDescent="0.2">
      <c r="A372" s="39"/>
      <c r="B372" s="36"/>
      <c r="C372" s="33"/>
      <c r="D372" s="33"/>
      <c r="E372" s="39"/>
    </row>
    <row r="373" spans="1:5" x14ac:dyDescent="0.2">
      <c r="A373" s="39"/>
      <c r="B373" s="36"/>
      <c r="C373" s="33"/>
      <c r="D373" s="33"/>
      <c r="E373" s="39"/>
    </row>
    <row r="374" spans="1:5" x14ac:dyDescent="0.2">
      <c r="A374" s="39"/>
      <c r="B374" s="36"/>
      <c r="C374" s="33"/>
      <c r="D374" s="33"/>
      <c r="E374" s="39"/>
    </row>
    <row r="375" spans="1:5" x14ac:dyDescent="0.2">
      <c r="A375" s="39"/>
      <c r="B375" s="36"/>
      <c r="C375" s="33"/>
      <c r="D375" s="33"/>
      <c r="E375" s="39"/>
    </row>
    <row r="376" spans="1:5" x14ac:dyDescent="0.2">
      <c r="A376" s="39"/>
      <c r="B376" s="36"/>
      <c r="C376" s="33"/>
      <c r="D376" s="33"/>
      <c r="E376" s="39"/>
    </row>
    <row r="377" spans="1:5" x14ac:dyDescent="0.2">
      <c r="A377" s="39"/>
      <c r="B377" s="36"/>
      <c r="C377" s="33"/>
      <c r="D377" s="33"/>
      <c r="E377" s="39"/>
    </row>
    <row r="378" spans="1:5" x14ac:dyDescent="0.2">
      <c r="A378" s="39"/>
      <c r="B378" s="36"/>
      <c r="C378" s="33"/>
      <c r="D378" s="33"/>
      <c r="E378" s="39"/>
    </row>
    <row r="379" spans="1:5" x14ac:dyDescent="0.2">
      <c r="A379" s="39"/>
      <c r="B379" s="36"/>
      <c r="C379" s="33"/>
      <c r="D379" s="33"/>
      <c r="E379" s="39"/>
    </row>
    <row r="380" spans="1:5" x14ac:dyDescent="0.2">
      <c r="A380" s="39"/>
      <c r="B380" s="36"/>
      <c r="C380" s="33"/>
      <c r="D380" s="33"/>
      <c r="E380" s="39"/>
    </row>
    <row r="381" spans="1:5" x14ac:dyDescent="0.2">
      <c r="A381" s="39"/>
      <c r="B381" s="36"/>
      <c r="C381" s="33"/>
      <c r="D381" s="33"/>
      <c r="E381" s="39"/>
    </row>
    <row r="382" spans="1:5" x14ac:dyDescent="0.2">
      <c r="A382" s="39"/>
      <c r="B382" s="36"/>
      <c r="C382" s="33"/>
      <c r="D382" s="33"/>
      <c r="E382" s="39"/>
    </row>
    <row r="383" spans="1:5" x14ac:dyDescent="0.2">
      <c r="A383" s="39"/>
      <c r="B383" s="36"/>
      <c r="C383" s="33"/>
      <c r="D383" s="33"/>
      <c r="E383" s="39"/>
    </row>
    <row r="384" spans="1:5" x14ac:dyDescent="0.2">
      <c r="A384" s="39"/>
      <c r="B384" s="36"/>
      <c r="C384" s="33"/>
      <c r="D384" s="33"/>
      <c r="E384" s="39"/>
    </row>
    <row r="385" spans="1:5" x14ac:dyDescent="0.2">
      <c r="A385" s="39"/>
      <c r="B385" s="36"/>
      <c r="C385" s="33"/>
      <c r="D385" s="33"/>
      <c r="E385" s="39"/>
    </row>
    <row r="386" spans="1:5" x14ac:dyDescent="0.2">
      <c r="A386" s="39"/>
      <c r="B386" s="36"/>
      <c r="C386" s="33"/>
      <c r="D386" s="33"/>
      <c r="E386" s="39"/>
    </row>
    <row r="387" spans="1:5" x14ac:dyDescent="0.2">
      <c r="A387" s="39"/>
      <c r="B387" s="36"/>
      <c r="C387" s="33"/>
      <c r="D387" s="33"/>
      <c r="E387" s="39"/>
    </row>
    <row r="388" spans="1:5" x14ac:dyDescent="0.2">
      <c r="A388" s="39"/>
      <c r="B388" s="36"/>
      <c r="C388" s="33"/>
      <c r="D388" s="33"/>
      <c r="E388" s="39"/>
    </row>
    <row r="389" spans="1:5" x14ac:dyDescent="0.2">
      <c r="A389" s="39"/>
      <c r="B389" s="36"/>
      <c r="C389" s="33"/>
      <c r="D389" s="33"/>
      <c r="E389" s="39"/>
    </row>
    <row r="390" spans="1:5" x14ac:dyDescent="0.2">
      <c r="A390" s="39"/>
      <c r="B390" s="36"/>
      <c r="C390" s="33"/>
      <c r="D390" s="33"/>
      <c r="E390" s="39"/>
    </row>
    <row r="391" spans="1:5" x14ac:dyDescent="0.2">
      <c r="A391" s="39"/>
      <c r="B391" s="36"/>
      <c r="C391" s="33"/>
      <c r="D391" s="33"/>
      <c r="E391" s="39"/>
    </row>
    <row r="392" spans="1:5" x14ac:dyDescent="0.2">
      <c r="A392" s="39"/>
      <c r="B392" s="36"/>
      <c r="C392" s="33"/>
      <c r="D392" s="33"/>
      <c r="E392" s="39"/>
    </row>
    <row r="393" spans="1:5" x14ac:dyDescent="0.2">
      <c r="A393" s="39"/>
      <c r="B393" s="36"/>
      <c r="C393" s="33"/>
      <c r="D393" s="33"/>
      <c r="E393" s="39"/>
    </row>
    <row r="394" spans="1:5" x14ac:dyDescent="0.2">
      <c r="A394" s="39"/>
      <c r="B394" s="36"/>
      <c r="C394" s="33"/>
      <c r="D394" s="33"/>
      <c r="E394" s="39"/>
    </row>
    <row r="395" spans="1:5" x14ac:dyDescent="0.2">
      <c r="A395" s="39"/>
      <c r="B395" s="36"/>
      <c r="C395" s="33"/>
      <c r="D395" s="33"/>
      <c r="E395" s="39"/>
    </row>
    <row r="396" spans="1:5" x14ac:dyDescent="0.2">
      <c r="A396" s="39"/>
      <c r="B396" s="36"/>
      <c r="C396" s="33"/>
      <c r="D396" s="33"/>
      <c r="E396" s="39"/>
    </row>
    <row r="397" spans="1:5" x14ac:dyDescent="0.2">
      <c r="A397" s="39"/>
      <c r="B397" s="36"/>
      <c r="C397" s="33"/>
      <c r="D397" s="33"/>
      <c r="E397" s="39"/>
    </row>
    <row r="398" spans="1:5" x14ac:dyDescent="0.2">
      <c r="A398" s="39"/>
      <c r="B398" s="36"/>
      <c r="C398" s="33"/>
      <c r="D398" s="33"/>
      <c r="E398" s="39"/>
    </row>
    <row r="399" spans="1:5" x14ac:dyDescent="0.2">
      <c r="A399" s="39"/>
      <c r="B399" s="36"/>
      <c r="C399" s="33"/>
      <c r="D399" s="33"/>
      <c r="E399" s="39"/>
    </row>
    <row r="400" spans="1:5" x14ac:dyDescent="0.2">
      <c r="A400" s="39"/>
      <c r="B400" s="36"/>
      <c r="C400" s="33"/>
      <c r="D400" s="33"/>
      <c r="E400" s="39"/>
    </row>
    <row r="401" spans="1:5" x14ac:dyDescent="0.2">
      <c r="A401" s="39"/>
      <c r="B401" s="36"/>
      <c r="C401" s="33"/>
      <c r="D401" s="33"/>
      <c r="E401" s="39"/>
    </row>
    <row r="402" spans="1:5" x14ac:dyDescent="0.2">
      <c r="A402" s="39"/>
      <c r="B402" s="36"/>
      <c r="C402" s="33"/>
      <c r="D402" s="33"/>
      <c r="E402" s="39"/>
    </row>
    <row r="403" spans="1:5" x14ac:dyDescent="0.2">
      <c r="A403" s="39"/>
      <c r="B403" s="36"/>
      <c r="C403" s="33"/>
      <c r="D403" s="33"/>
      <c r="E403" s="39"/>
    </row>
    <row r="404" spans="1:5" x14ac:dyDescent="0.2">
      <c r="A404" s="39"/>
      <c r="B404" s="36"/>
      <c r="C404" s="33"/>
      <c r="D404" s="33"/>
      <c r="E404" s="39"/>
    </row>
    <row r="405" spans="1:5" x14ac:dyDescent="0.2">
      <c r="A405" s="39"/>
      <c r="B405" s="36"/>
      <c r="C405" s="33"/>
      <c r="D405" s="33"/>
      <c r="E405" s="39"/>
    </row>
    <row r="406" spans="1:5" x14ac:dyDescent="0.2">
      <c r="A406" s="39"/>
      <c r="B406" s="36"/>
      <c r="C406" s="33"/>
      <c r="D406" s="33"/>
      <c r="E406" s="39"/>
    </row>
    <row r="407" spans="1:5" x14ac:dyDescent="0.2">
      <c r="A407" s="39"/>
      <c r="B407" s="36"/>
      <c r="C407" s="33"/>
      <c r="D407" s="33"/>
      <c r="E407" s="39"/>
    </row>
    <row r="408" spans="1:5" x14ac:dyDescent="0.2">
      <c r="A408" s="39"/>
      <c r="B408" s="36"/>
      <c r="C408" s="33"/>
      <c r="D408" s="33"/>
      <c r="E408" s="39"/>
    </row>
    <row r="409" spans="1:5" x14ac:dyDescent="0.2">
      <c r="A409" s="39"/>
      <c r="B409" s="36"/>
      <c r="C409" s="33"/>
      <c r="D409" s="33"/>
      <c r="E409" s="39"/>
    </row>
    <row r="410" spans="1:5" x14ac:dyDescent="0.2">
      <c r="A410" s="39"/>
      <c r="B410" s="36"/>
      <c r="C410" s="33"/>
      <c r="D410" s="33"/>
      <c r="E410" s="39"/>
    </row>
    <row r="411" spans="1:5" x14ac:dyDescent="0.2">
      <c r="A411" s="39"/>
      <c r="B411" s="36"/>
      <c r="C411" s="33"/>
      <c r="D411" s="33"/>
      <c r="E411" s="39"/>
    </row>
    <row r="412" spans="1:5" x14ac:dyDescent="0.2">
      <c r="A412" s="39"/>
      <c r="B412" s="36"/>
      <c r="C412" s="33"/>
      <c r="D412" s="33"/>
      <c r="E412" s="39"/>
    </row>
    <row r="413" spans="1:5" x14ac:dyDescent="0.2">
      <c r="A413" s="39"/>
      <c r="B413" s="36"/>
      <c r="C413" s="33"/>
      <c r="D413" s="33"/>
      <c r="E413" s="39"/>
    </row>
    <row r="414" spans="1:5" x14ac:dyDescent="0.2">
      <c r="A414" s="39"/>
      <c r="B414" s="36"/>
      <c r="C414" s="33"/>
      <c r="D414" s="33"/>
      <c r="E414" s="39"/>
    </row>
    <row r="415" spans="1:5" x14ac:dyDescent="0.2">
      <c r="A415" s="39"/>
      <c r="B415" s="36"/>
      <c r="C415" s="33"/>
      <c r="D415" s="33"/>
      <c r="E415" s="39"/>
    </row>
    <row r="416" spans="1:5" x14ac:dyDescent="0.2">
      <c r="A416" s="39"/>
      <c r="B416" s="36"/>
      <c r="C416" s="33"/>
      <c r="D416" s="33"/>
      <c r="E416" s="39"/>
    </row>
    <row r="417" spans="1:5" x14ac:dyDescent="0.2">
      <c r="A417" s="39"/>
      <c r="B417" s="36"/>
      <c r="C417" s="33"/>
      <c r="D417" s="33"/>
      <c r="E417" s="39"/>
    </row>
    <row r="418" spans="1:5" x14ac:dyDescent="0.2">
      <c r="A418" s="39"/>
      <c r="B418" s="36"/>
      <c r="C418" s="33"/>
      <c r="D418" s="33"/>
      <c r="E418" s="39"/>
    </row>
    <row r="419" spans="1:5" x14ac:dyDescent="0.2">
      <c r="A419" s="39"/>
      <c r="B419" s="36"/>
      <c r="C419" s="33"/>
      <c r="D419" s="33"/>
      <c r="E419" s="39"/>
    </row>
    <row r="420" spans="1:5" x14ac:dyDescent="0.2">
      <c r="A420" s="39"/>
      <c r="B420" s="36"/>
      <c r="C420" s="33"/>
      <c r="D420" s="33"/>
      <c r="E420" s="39"/>
    </row>
    <row r="421" spans="1:5" x14ac:dyDescent="0.2">
      <c r="A421" s="39"/>
      <c r="B421" s="36"/>
      <c r="C421" s="33"/>
      <c r="D421" s="33"/>
      <c r="E421" s="39"/>
    </row>
    <row r="422" spans="1:5" x14ac:dyDescent="0.2">
      <c r="A422" s="39"/>
      <c r="B422" s="36"/>
      <c r="C422" s="33"/>
      <c r="D422" s="33"/>
      <c r="E422" s="39"/>
    </row>
    <row r="423" spans="1:5" x14ac:dyDescent="0.2">
      <c r="A423" s="39"/>
      <c r="B423" s="36"/>
      <c r="C423" s="33"/>
      <c r="D423" s="33"/>
      <c r="E423" s="39"/>
    </row>
    <row r="424" spans="1:5" x14ac:dyDescent="0.2">
      <c r="A424" s="39"/>
      <c r="B424" s="36"/>
      <c r="C424" s="33"/>
      <c r="D424" s="33"/>
      <c r="E424" s="39"/>
    </row>
    <row r="425" spans="1:5" x14ac:dyDescent="0.2">
      <c r="A425" s="39"/>
      <c r="B425" s="36"/>
      <c r="C425" s="33"/>
      <c r="D425" s="33"/>
      <c r="E425" s="39"/>
    </row>
    <row r="426" spans="1:5" x14ac:dyDescent="0.2">
      <c r="A426" s="39"/>
      <c r="B426" s="36"/>
      <c r="C426" s="33"/>
      <c r="D426" s="33"/>
      <c r="E426" s="39"/>
    </row>
    <row r="427" spans="1:5" x14ac:dyDescent="0.2">
      <c r="A427" s="39"/>
      <c r="B427" s="36"/>
      <c r="C427" s="33"/>
      <c r="D427" s="33"/>
      <c r="E427" s="39"/>
    </row>
    <row r="428" spans="1:5" x14ac:dyDescent="0.2">
      <c r="A428" s="39"/>
      <c r="B428" s="36"/>
      <c r="C428" s="33"/>
      <c r="D428" s="33"/>
      <c r="E428" s="39"/>
    </row>
    <row r="429" spans="1:5" x14ac:dyDescent="0.2">
      <c r="A429" s="39"/>
      <c r="B429" s="36"/>
      <c r="C429" s="33"/>
      <c r="D429" s="33"/>
      <c r="E429" s="39"/>
    </row>
    <row r="430" spans="1:5" x14ac:dyDescent="0.2">
      <c r="A430" s="39"/>
      <c r="B430" s="36"/>
      <c r="C430" s="33"/>
      <c r="D430" s="33"/>
      <c r="E430" s="39"/>
    </row>
    <row r="431" spans="1:5" x14ac:dyDescent="0.2">
      <c r="A431" s="39"/>
      <c r="B431" s="36"/>
      <c r="C431" s="33"/>
      <c r="D431" s="33"/>
      <c r="E431" s="39"/>
    </row>
    <row r="432" spans="1:5" x14ac:dyDescent="0.2">
      <c r="A432" s="39"/>
      <c r="B432" s="36"/>
      <c r="C432" s="33"/>
      <c r="D432" s="33"/>
      <c r="E432" s="39"/>
    </row>
    <row r="433" spans="3:4" x14ac:dyDescent="0.2">
      <c r="C433" s="12"/>
      <c r="D433" s="12"/>
    </row>
    <row r="434" spans="3:4" x14ac:dyDescent="0.2">
      <c r="C434" s="12"/>
      <c r="D434" s="12"/>
    </row>
    <row r="435" spans="3:4" x14ac:dyDescent="0.2">
      <c r="C435" s="12"/>
      <c r="D435" s="12"/>
    </row>
    <row r="436" spans="3:4" x14ac:dyDescent="0.2">
      <c r="C436" s="12"/>
      <c r="D436" s="12"/>
    </row>
    <row r="437" spans="3:4" x14ac:dyDescent="0.2">
      <c r="C437" s="12"/>
      <c r="D437" s="12"/>
    </row>
    <row r="438" spans="3:4" x14ac:dyDescent="0.2">
      <c r="C438" s="12"/>
      <c r="D438" s="12"/>
    </row>
    <row r="439" spans="3:4" x14ac:dyDescent="0.2">
      <c r="C439" s="12"/>
      <c r="D439" s="12"/>
    </row>
    <row r="440" spans="3:4" x14ac:dyDescent="0.2">
      <c r="C440" s="12"/>
      <c r="D440" s="12"/>
    </row>
    <row r="441" spans="3:4" x14ac:dyDescent="0.2">
      <c r="C441" s="12"/>
      <c r="D441" s="12"/>
    </row>
    <row r="442" spans="3:4" x14ac:dyDescent="0.2">
      <c r="C442" s="12"/>
      <c r="D442" s="12"/>
    </row>
    <row r="443" spans="3:4" x14ac:dyDescent="0.2">
      <c r="C443" s="12"/>
      <c r="D443" s="12"/>
    </row>
    <row r="444" spans="3:4" x14ac:dyDescent="0.2">
      <c r="C444" s="12"/>
      <c r="D444" s="12"/>
    </row>
    <row r="445" spans="3:4" x14ac:dyDescent="0.2">
      <c r="C445" s="12"/>
      <c r="D445" s="12"/>
    </row>
    <row r="446" spans="3:4" x14ac:dyDescent="0.2">
      <c r="C446" s="12"/>
      <c r="D446" s="12"/>
    </row>
    <row r="447" spans="3:4" x14ac:dyDescent="0.2">
      <c r="C447" s="12"/>
      <c r="D447" s="12"/>
    </row>
    <row r="448" spans="3:4" x14ac:dyDescent="0.2">
      <c r="C448" s="12"/>
      <c r="D448" s="12"/>
    </row>
    <row r="449" spans="3:4" x14ac:dyDescent="0.2">
      <c r="C449" s="12"/>
      <c r="D449" s="12"/>
    </row>
    <row r="450" spans="3:4" x14ac:dyDescent="0.2">
      <c r="C450" s="12"/>
      <c r="D450" s="12"/>
    </row>
    <row r="451" spans="3:4" x14ac:dyDescent="0.2">
      <c r="C451" s="12"/>
      <c r="D451" s="12"/>
    </row>
    <row r="452" spans="3:4" x14ac:dyDescent="0.2">
      <c r="C452" s="12"/>
      <c r="D452" s="12"/>
    </row>
    <row r="453" spans="3:4" x14ac:dyDescent="0.2">
      <c r="C453" s="12"/>
      <c r="D453" s="12"/>
    </row>
    <row r="454" spans="3:4" x14ac:dyDescent="0.2">
      <c r="C454" s="12"/>
      <c r="D454" s="12"/>
    </row>
    <row r="455" spans="3:4" x14ac:dyDescent="0.2">
      <c r="C455" s="12"/>
      <c r="D455" s="12"/>
    </row>
    <row r="456" spans="3:4" x14ac:dyDescent="0.2">
      <c r="C456" s="12"/>
      <c r="D456" s="12"/>
    </row>
    <row r="457" spans="3:4" x14ac:dyDescent="0.2">
      <c r="C457" s="12"/>
      <c r="D457" s="12"/>
    </row>
    <row r="458" spans="3:4" x14ac:dyDescent="0.2">
      <c r="C458" s="12"/>
      <c r="D458" s="12"/>
    </row>
    <row r="459" spans="3:4" x14ac:dyDescent="0.2">
      <c r="C459" s="12"/>
      <c r="D459" s="12"/>
    </row>
    <row r="460" spans="3:4" x14ac:dyDescent="0.2">
      <c r="C460" s="12"/>
      <c r="D460" s="12"/>
    </row>
    <row r="461" spans="3:4" x14ac:dyDescent="0.2">
      <c r="C461" s="12"/>
      <c r="D461" s="12"/>
    </row>
    <row r="462" spans="3:4" x14ac:dyDescent="0.2">
      <c r="C462" s="12"/>
      <c r="D462" s="12"/>
    </row>
    <row r="463" spans="3:4" x14ac:dyDescent="0.2">
      <c r="C463" s="12"/>
      <c r="D463" s="12"/>
    </row>
    <row r="464" spans="3:4" x14ac:dyDescent="0.2">
      <c r="C464" s="12"/>
      <c r="D464" s="12"/>
    </row>
    <row r="465" spans="3:4" x14ac:dyDescent="0.2">
      <c r="C465" s="12"/>
      <c r="D465" s="12"/>
    </row>
    <row r="466" spans="3:4" x14ac:dyDescent="0.2">
      <c r="C466" s="12"/>
      <c r="D466" s="12"/>
    </row>
    <row r="467" spans="3:4" x14ac:dyDescent="0.2">
      <c r="C467" s="12"/>
      <c r="D467" s="12"/>
    </row>
    <row r="468" spans="3:4" x14ac:dyDescent="0.2">
      <c r="C468" s="12"/>
      <c r="D468" s="12"/>
    </row>
    <row r="469" spans="3:4" x14ac:dyDescent="0.2">
      <c r="C469" s="12"/>
      <c r="D469" s="12"/>
    </row>
    <row r="470" spans="3:4" x14ac:dyDescent="0.2">
      <c r="C470" s="12"/>
      <c r="D470" s="12"/>
    </row>
    <row r="471" spans="3:4" x14ac:dyDescent="0.2">
      <c r="C471" s="12"/>
      <c r="D471" s="12"/>
    </row>
    <row r="472" spans="3:4" x14ac:dyDescent="0.2">
      <c r="C472" s="12"/>
      <c r="D472" s="12"/>
    </row>
    <row r="473" spans="3:4" x14ac:dyDescent="0.2">
      <c r="C473" s="12"/>
      <c r="D473" s="12"/>
    </row>
    <row r="474" spans="3:4" x14ac:dyDescent="0.2">
      <c r="C474" s="12"/>
      <c r="D474" s="12"/>
    </row>
    <row r="475" spans="3:4" x14ac:dyDescent="0.2">
      <c r="C475" s="12"/>
      <c r="D475" s="12"/>
    </row>
    <row r="476" spans="3:4" x14ac:dyDescent="0.2">
      <c r="C476" s="12"/>
      <c r="D476" s="12"/>
    </row>
    <row r="477" spans="3:4" x14ac:dyDescent="0.2">
      <c r="C477" s="12"/>
      <c r="D477" s="12"/>
    </row>
    <row r="478" spans="3:4" x14ac:dyDescent="0.2">
      <c r="C478" s="12"/>
      <c r="D478" s="12"/>
    </row>
    <row r="479" spans="3:4" x14ac:dyDescent="0.2">
      <c r="C479" s="12"/>
      <c r="D479" s="12"/>
    </row>
    <row r="480" spans="3:4" x14ac:dyDescent="0.2">
      <c r="C480" s="12"/>
      <c r="D480" s="12"/>
    </row>
    <row r="481" spans="3:4" x14ac:dyDescent="0.2">
      <c r="C481" s="12"/>
      <c r="D481" s="12"/>
    </row>
    <row r="482" spans="3:4" x14ac:dyDescent="0.2">
      <c r="C482" s="12"/>
      <c r="D482" s="12"/>
    </row>
    <row r="483" spans="3:4" x14ac:dyDescent="0.2">
      <c r="C483" s="12"/>
      <c r="D483" s="12"/>
    </row>
    <row r="484" spans="3:4" x14ac:dyDescent="0.2">
      <c r="C484" s="12"/>
      <c r="D484" s="12"/>
    </row>
    <row r="485" spans="3:4" x14ac:dyDescent="0.2">
      <c r="C485" s="12"/>
      <c r="D485" s="12"/>
    </row>
    <row r="486" spans="3:4" x14ac:dyDescent="0.2">
      <c r="C486" s="12"/>
      <c r="D486" s="12"/>
    </row>
    <row r="487" spans="3:4" x14ac:dyDescent="0.2">
      <c r="C487" s="12"/>
      <c r="D487" s="12"/>
    </row>
    <row r="488" spans="3:4" x14ac:dyDescent="0.2">
      <c r="C488" s="12"/>
      <c r="D488" s="12"/>
    </row>
    <row r="489" spans="3:4" x14ac:dyDescent="0.2">
      <c r="C489" s="12"/>
      <c r="D489" s="12"/>
    </row>
    <row r="490" spans="3:4" x14ac:dyDescent="0.2">
      <c r="C490" s="12"/>
      <c r="D490" s="12"/>
    </row>
    <row r="491" spans="3:4" x14ac:dyDescent="0.2">
      <c r="C491" s="12"/>
      <c r="D491" s="12"/>
    </row>
    <row r="492" spans="3:4" x14ac:dyDescent="0.2">
      <c r="C492" s="12"/>
      <c r="D492" s="12"/>
    </row>
    <row r="493" spans="3:4" x14ac:dyDescent="0.2">
      <c r="C493" s="12"/>
      <c r="D493" s="12"/>
    </row>
    <row r="494" spans="3:4" x14ac:dyDescent="0.2">
      <c r="C494" s="12"/>
      <c r="D494" s="12"/>
    </row>
    <row r="495" spans="3:4" x14ac:dyDescent="0.2">
      <c r="C495" s="12"/>
      <c r="D495" s="12"/>
    </row>
    <row r="496" spans="3:4" x14ac:dyDescent="0.2">
      <c r="C496" s="12"/>
      <c r="D496" s="12"/>
    </row>
    <row r="497" spans="3:4" x14ac:dyDescent="0.2">
      <c r="C497" s="12"/>
      <c r="D497" s="12"/>
    </row>
    <row r="498" spans="3:4" x14ac:dyDescent="0.2">
      <c r="C498" s="12"/>
      <c r="D498" s="12"/>
    </row>
    <row r="499" spans="3:4" x14ac:dyDescent="0.2">
      <c r="C499" s="12"/>
      <c r="D499" s="12"/>
    </row>
    <row r="500" spans="3:4" x14ac:dyDescent="0.2">
      <c r="C500" s="12"/>
      <c r="D500" s="12"/>
    </row>
    <row r="501" spans="3:4" x14ac:dyDescent="0.2">
      <c r="C501" s="12"/>
      <c r="D501" s="12"/>
    </row>
    <row r="502" spans="3:4" x14ac:dyDescent="0.2">
      <c r="C502" s="12"/>
      <c r="D502" s="12"/>
    </row>
    <row r="503" spans="3:4" x14ac:dyDescent="0.2">
      <c r="C503" s="12"/>
      <c r="D503" s="12"/>
    </row>
    <row r="504" spans="3:4" x14ac:dyDescent="0.2">
      <c r="C504" s="12"/>
      <c r="D504" s="12"/>
    </row>
    <row r="505" spans="3:4" x14ac:dyDescent="0.2">
      <c r="C505" s="12"/>
      <c r="D505" s="12"/>
    </row>
    <row r="506" spans="3:4" x14ac:dyDescent="0.2">
      <c r="C506" s="12"/>
      <c r="D506" s="12"/>
    </row>
    <row r="507" spans="3:4" x14ac:dyDescent="0.2">
      <c r="C507" s="12"/>
      <c r="D507" s="12"/>
    </row>
    <row r="508" spans="3:4" x14ac:dyDescent="0.2">
      <c r="C508" s="12"/>
      <c r="D508" s="12"/>
    </row>
    <row r="509" spans="3:4" x14ac:dyDescent="0.2">
      <c r="C509" s="12"/>
      <c r="D509" s="12"/>
    </row>
    <row r="510" spans="3:4" x14ac:dyDescent="0.2">
      <c r="C510" s="12"/>
      <c r="D510" s="12"/>
    </row>
    <row r="511" spans="3:4" x14ac:dyDescent="0.2">
      <c r="C511" s="12"/>
      <c r="D511" s="12"/>
    </row>
    <row r="512" spans="3:4" x14ac:dyDescent="0.2">
      <c r="C512" s="12"/>
      <c r="D512" s="12"/>
    </row>
    <row r="513" spans="3:4" x14ac:dyDescent="0.2">
      <c r="C513" s="12"/>
      <c r="D513" s="12"/>
    </row>
    <row r="514" spans="3:4" x14ac:dyDescent="0.2">
      <c r="C514" s="12"/>
      <c r="D514" s="12"/>
    </row>
    <row r="515" spans="3:4" x14ac:dyDescent="0.2">
      <c r="C515" s="12"/>
      <c r="D515" s="12"/>
    </row>
    <row r="516" spans="3:4" x14ac:dyDescent="0.2">
      <c r="C516" s="12"/>
      <c r="D516" s="12"/>
    </row>
    <row r="517" spans="3:4" x14ac:dyDescent="0.2">
      <c r="C517" s="12"/>
      <c r="D517" s="12"/>
    </row>
    <row r="518" spans="3:4" x14ac:dyDescent="0.2">
      <c r="C518" s="12"/>
      <c r="D518" s="12"/>
    </row>
    <row r="519" spans="3:4" x14ac:dyDescent="0.2">
      <c r="C519" s="12"/>
      <c r="D519" s="12"/>
    </row>
    <row r="520" spans="3:4" x14ac:dyDescent="0.2">
      <c r="C520" s="12"/>
      <c r="D520" s="12"/>
    </row>
    <row r="521" spans="3:4" x14ac:dyDescent="0.2">
      <c r="C521" s="12"/>
      <c r="D521" s="12"/>
    </row>
    <row r="522" spans="3:4" x14ac:dyDescent="0.2">
      <c r="C522" s="12"/>
      <c r="D522" s="12"/>
    </row>
    <row r="523" spans="3:4" x14ac:dyDescent="0.2">
      <c r="C523" s="12"/>
      <c r="D523" s="12"/>
    </row>
    <row r="524" spans="3:4" x14ac:dyDescent="0.2">
      <c r="C524" s="12"/>
      <c r="D524" s="12"/>
    </row>
    <row r="525" spans="3:4" x14ac:dyDescent="0.2">
      <c r="C525" s="12"/>
      <c r="D525" s="12"/>
    </row>
    <row r="526" spans="3:4" x14ac:dyDescent="0.2">
      <c r="C526" s="12"/>
      <c r="D526" s="12"/>
    </row>
    <row r="527" spans="3:4" x14ac:dyDescent="0.2">
      <c r="C527" s="12"/>
      <c r="D527" s="12"/>
    </row>
    <row r="528" spans="3:4" x14ac:dyDescent="0.2">
      <c r="C528" s="12"/>
      <c r="D528" s="12"/>
    </row>
    <row r="529" spans="3:4" x14ac:dyDescent="0.2">
      <c r="C529" s="12"/>
      <c r="D529" s="12"/>
    </row>
    <row r="530" spans="3:4" x14ac:dyDescent="0.2">
      <c r="C530" s="12"/>
      <c r="D530" s="12"/>
    </row>
    <row r="531" spans="3:4" x14ac:dyDescent="0.2">
      <c r="C531" s="12"/>
      <c r="D531" s="12"/>
    </row>
    <row r="532" spans="3:4" x14ac:dyDescent="0.2">
      <c r="C532" s="12"/>
      <c r="D532" s="12"/>
    </row>
    <row r="533" spans="3:4" x14ac:dyDescent="0.2">
      <c r="C533" s="12"/>
      <c r="D533" s="12"/>
    </row>
    <row r="534" spans="3:4" x14ac:dyDescent="0.2">
      <c r="C534" s="12"/>
      <c r="D534" s="12"/>
    </row>
    <row r="535" spans="3:4" x14ac:dyDescent="0.2">
      <c r="C535" s="12"/>
      <c r="D535" s="12"/>
    </row>
    <row r="536" spans="3:4" x14ac:dyDescent="0.2">
      <c r="C536" s="12"/>
      <c r="D536" s="12"/>
    </row>
    <row r="537" spans="3:4" x14ac:dyDescent="0.2">
      <c r="C537" s="12"/>
      <c r="D537" s="12"/>
    </row>
    <row r="538" spans="3:4" x14ac:dyDescent="0.2">
      <c r="C538" s="12"/>
      <c r="D538" s="12"/>
    </row>
    <row r="539" spans="3:4" x14ac:dyDescent="0.2">
      <c r="C539" s="12"/>
      <c r="D539" s="12"/>
    </row>
    <row r="540" spans="3:4" x14ac:dyDescent="0.2">
      <c r="C540" s="12"/>
      <c r="D540" s="12"/>
    </row>
    <row r="541" spans="3:4" x14ac:dyDescent="0.2">
      <c r="C541" s="12"/>
      <c r="D541" s="12"/>
    </row>
    <row r="542" spans="3:4" x14ac:dyDescent="0.2">
      <c r="C542" s="12"/>
      <c r="D542" s="12"/>
    </row>
    <row r="543" spans="3:4" x14ac:dyDescent="0.2">
      <c r="C543" s="12"/>
      <c r="D543" s="12"/>
    </row>
    <row r="544" spans="3:4" x14ac:dyDescent="0.2">
      <c r="C544" s="12"/>
      <c r="D544" s="12"/>
    </row>
    <row r="545" spans="3:4" x14ac:dyDescent="0.2">
      <c r="C545" s="12"/>
      <c r="D545" s="12"/>
    </row>
    <row r="546" spans="3:4" x14ac:dyDescent="0.2">
      <c r="C546" s="12"/>
      <c r="D546" s="12"/>
    </row>
    <row r="547" spans="3:4" x14ac:dyDescent="0.2">
      <c r="C547" s="12"/>
      <c r="D547" s="12"/>
    </row>
    <row r="548" spans="3:4" x14ac:dyDescent="0.2">
      <c r="C548" s="12"/>
      <c r="D548" s="12"/>
    </row>
    <row r="549" spans="3:4" x14ac:dyDescent="0.2">
      <c r="C549" s="12"/>
      <c r="D549" s="12"/>
    </row>
    <row r="550" spans="3:4" x14ac:dyDescent="0.2">
      <c r="C550" s="12"/>
      <c r="D550" s="12"/>
    </row>
    <row r="551" spans="3:4" x14ac:dyDescent="0.2">
      <c r="C551" s="12"/>
      <c r="D551" s="12"/>
    </row>
    <row r="552" spans="3:4" x14ac:dyDescent="0.2">
      <c r="C552" s="12"/>
      <c r="D552" s="12"/>
    </row>
    <row r="553" spans="3:4" x14ac:dyDescent="0.2">
      <c r="C553" s="12"/>
      <c r="D553" s="12"/>
    </row>
    <row r="554" spans="3:4" x14ac:dyDescent="0.2">
      <c r="C554" s="12"/>
      <c r="D554" s="12"/>
    </row>
    <row r="555" spans="3:4" x14ac:dyDescent="0.2">
      <c r="C555" s="12"/>
      <c r="D555" s="12"/>
    </row>
    <row r="556" spans="3:4" x14ac:dyDescent="0.2">
      <c r="C556" s="12"/>
      <c r="D556" s="12"/>
    </row>
    <row r="557" spans="3:4" x14ac:dyDescent="0.2">
      <c r="C557" s="12"/>
      <c r="D557" s="12"/>
    </row>
    <row r="558" spans="3:4" x14ac:dyDescent="0.2">
      <c r="C558" s="12"/>
      <c r="D558" s="12"/>
    </row>
    <row r="559" spans="3:4" x14ac:dyDescent="0.2">
      <c r="C559" s="12"/>
      <c r="D559" s="12"/>
    </row>
    <row r="560" spans="3:4" x14ac:dyDescent="0.2">
      <c r="C560" s="12"/>
      <c r="D560" s="12"/>
    </row>
    <row r="561" spans="3:4" x14ac:dyDescent="0.2">
      <c r="C561" s="12"/>
      <c r="D561" s="12"/>
    </row>
    <row r="562" spans="3:4" x14ac:dyDescent="0.2">
      <c r="C562" s="12"/>
      <c r="D562" s="12"/>
    </row>
    <row r="563" spans="3:4" x14ac:dyDescent="0.2">
      <c r="C563" s="12"/>
      <c r="D563" s="12"/>
    </row>
    <row r="564" spans="3:4" x14ac:dyDescent="0.2">
      <c r="C564" s="12"/>
      <c r="D564" s="12"/>
    </row>
    <row r="565" spans="3:4" x14ac:dyDescent="0.2">
      <c r="C565" s="12"/>
      <c r="D565" s="12"/>
    </row>
    <row r="566" spans="3:4" x14ac:dyDescent="0.2">
      <c r="C566" s="12"/>
      <c r="D566" s="12"/>
    </row>
    <row r="567" spans="3:4" x14ac:dyDescent="0.2">
      <c r="C567" s="12"/>
      <c r="D567" s="12"/>
    </row>
    <row r="568" spans="3:4" x14ac:dyDescent="0.2">
      <c r="C568" s="12"/>
      <c r="D568" s="12"/>
    </row>
    <row r="569" spans="3:4" x14ac:dyDescent="0.2">
      <c r="C569" s="12"/>
      <c r="D569" s="12"/>
    </row>
    <row r="570" spans="3:4" x14ac:dyDescent="0.2">
      <c r="C570" s="12"/>
      <c r="D570" s="12"/>
    </row>
    <row r="571" spans="3:4" x14ac:dyDescent="0.2">
      <c r="C571" s="12"/>
      <c r="D571" s="12"/>
    </row>
    <row r="572" spans="3:4" x14ac:dyDescent="0.2">
      <c r="C572" s="12"/>
      <c r="D572" s="12"/>
    </row>
    <row r="573" spans="3:4" x14ac:dyDescent="0.2">
      <c r="C573" s="12"/>
      <c r="D573" s="12"/>
    </row>
    <row r="574" spans="3:4" x14ac:dyDescent="0.2">
      <c r="C574" s="12"/>
      <c r="D574" s="12"/>
    </row>
    <row r="575" spans="3:4" x14ac:dyDescent="0.2">
      <c r="C575" s="12"/>
      <c r="D575" s="12"/>
    </row>
    <row r="576" spans="3:4" x14ac:dyDescent="0.2">
      <c r="C576" s="12"/>
      <c r="D576" s="12"/>
    </row>
    <row r="577" spans="3:4" x14ac:dyDescent="0.2">
      <c r="C577" s="12"/>
      <c r="D577" s="12"/>
    </row>
    <row r="578" spans="3:4" x14ac:dyDescent="0.2">
      <c r="C578" s="12"/>
      <c r="D578" s="12"/>
    </row>
    <row r="579" spans="3:4" x14ac:dyDescent="0.2">
      <c r="C579" s="12"/>
      <c r="D579" s="12"/>
    </row>
    <row r="580" spans="3:4" x14ac:dyDescent="0.2">
      <c r="C580" s="12"/>
      <c r="D580" s="12"/>
    </row>
    <row r="581" spans="3:4" x14ac:dyDescent="0.2">
      <c r="C581" s="12"/>
      <c r="D581" s="12"/>
    </row>
    <row r="582" spans="3:4" x14ac:dyDescent="0.2">
      <c r="C582" s="12"/>
      <c r="D582" s="12"/>
    </row>
    <row r="583" spans="3:4" x14ac:dyDescent="0.2">
      <c r="C583" s="12"/>
      <c r="D583" s="12"/>
    </row>
    <row r="584" spans="3:4" x14ac:dyDescent="0.2">
      <c r="C584" s="12"/>
      <c r="D584" s="12"/>
    </row>
    <row r="585" spans="3:4" x14ac:dyDescent="0.2">
      <c r="C585" s="12"/>
      <c r="D585" s="12"/>
    </row>
    <row r="586" spans="3:4" x14ac:dyDescent="0.2">
      <c r="C586" s="12"/>
      <c r="D586" s="12"/>
    </row>
    <row r="587" spans="3:4" x14ac:dyDescent="0.2">
      <c r="C587" s="12"/>
      <c r="D587" s="12"/>
    </row>
    <row r="588" spans="3:4" x14ac:dyDescent="0.2">
      <c r="C588" s="12"/>
      <c r="D588" s="12"/>
    </row>
    <row r="589" spans="3:4" x14ac:dyDescent="0.2">
      <c r="C589" s="12"/>
      <c r="D589" s="12"/>
    </row>
    <row r="590" spans="3:4" x14ac:dyDescent="0.2">
      <c r="C590" s="12"/>
      <c r="D590" s="12"/>
    </row>
    <row r="591" spans="3:4" x14ac:dyDescent="0.2">
      <c r="C591" s="12"/>
      <c r="D591" s="12"/>
    </row>
    <row r="592" spans="3:4" x14ac:dyDescent="0.2">
      <c r="C592" s="12"/>
      <c r="D592" s="12"/>
    </row>
    <row r="593" spans="3:4" x14ac:dyDescent="0.2">
      <c r="C593" s="12"/>
      <c r="D593" s="12"/>
    </row>
    <row r="594" spans="3:4" x14ac:dyDescent="0.2">
      <c r="C594" s="12"/>
      <c r="D594" s="12"/>
    </row>
    <row r="595" spans="3:4" x14ac:dyDescent="0.2">
      <c r="C595" s="12"/>
      <c r="D595" s="12"/>
    </row>
    <row r="596" spans="3:4" x14ac:dyDescent="0.2">
      <c r="C596" s="12"/>
      <c r="D596" s="12"/>
    </row>
    <row r="597" spans="3:4" x14ac:dyDescent="0.2">
      <c r="C597" s="12"/>
      <c r="D597" s="12"/>
    </row>
    <row r="598" spans="3:4" x14ac:dyDescent="0.2">
      <c r="C598" s="12"/>
      <c r="D598" s="12"/>
    </row>
    <row r="599" spans="3:4" x14ac:dyDescent="0.2">
      <c r="C599" s="12"/>
      <c r="D599" s="12"/>
    </row>
    <row r="600" spans="3:4" x14ac:dyDescent="0.2">
      <c r="C600" s="12"/>
      <c r="D600" s="12"/>
    </row>
    <row r="601" spans="3:4" x14ac:dyDescent="0.2">
      <c r="C601" s="12"/>
      <c r="D601" s="12"/>
    </row>
    <row r="602" spans="3:4" x14ac:dyDescent="0.2">
      <c r="C602" s="12"/>
      <c r="D602" s="12"/>
    </row>
    <row r="603" spans="3:4" x14ac:dyDescent="0.2">
      <c r="C603" s="12"/>
      <c r="D603" s="12"/>
    </row>
    <row r="604" spans="3:4" x14ac:dyDescent="0.2">
      <c r="C604" s="12"/>
      <c r="D604" s="12"/>
    </row>
    <row r="605" spans="3:4" x14ac:dyDescent="0.2">
      <c r="C605" s="12"/>
      <c r="D605" s="12"/>
    </row>
    <row r="606" spans="3:4" x14ac:dyDescent="0.2">
      <c r="C606" s="12"/>
      <c r="D606" s="12"/>
    </row>
    <row r="607" spans="3:4" x14ac:dyDescent="0.2">
      <c r="C607" s="12"/>
      <c r="D607" s="12"/>
    </row>
    <row r="608" spans="3:4" x14ac:dyDescent="0.2">
      <c r="C608" s="12"/>
      <c r="D608" s="12"/>
    </row>
    <row r="609" spans="3:4" x14ac:dyDescent="0.2">
      <c r="C609" s="12"/>
      <c r="D609" s="12"/>
    </row>
    <row r="610" spans="3:4" x14ac:dyDescent="0.2">
      <c r="C610" s="12"/>
      <c r="D610" s="12"/>
    </row>
    <row r="611" spans="3:4" x14ac:dyDescent="0.2">
      <c r="C611" s="12"/>
      <c r="D611" s="12"/>
    </row>
    <row r="612" spans="3:4" x14ac:dyDescent="0.2">
      <c r="C612" s="12"/>
      <c r="D612" s="12"/>
    </row>
    <row r="613" spans="3:4" x14ac:dyDescent="0.2">
      <c r="C613" s="12"/>
      <c r="D613" s="12"/>
    </row>
    <row r="614" spans="3:4" x14ac:dyDescent="0.2">
      <c r="C614" s="12"/>
      <c r="D614" s="12"/>
    </row>
    <row r="615" spans="3:4" x14ac:dyDescent="0.2">
      <c r="C615" s="12"/>
      <c r="D615" s="12"/>
    </row>
    <row r="616" spans="3:4" x14ac:dyDescent="0.2">
      <c r="C616" s="12"/>
      <c r="D616" s="12"/>
    </row>
    <row r="617" spans="3:4" x14ac:dyDescent="0.2">
      <c r="C617" s="12"/>
      <c r="D617" s="12"/>
    </row>
    <row r="618" spans="3:4" x14ac:dyDescent="0.2">
      <c r="C618" s="12"/>
      <c r="D618" s="12"/>
    </row>
    <row r="619" spans="3:4" x14ac:dyDescent="0.2">
      <c r="C619" s="12"/>
      <c r="D619" s="12"/>
    </row>
    <row r="620" spans="3:4" x14ac:dyDescent="0.2">
      <c r="C620" s="12"/>
      <c r="D620" s="12"/>
    </row>
    <row r="621" spans="3:4" x14ac:dyDescent="0.2">
      <c r="C621" s="12"/>
      <c r="D621" s="12"/>
    </row>
    <row r="622" spans="3:4" x14ac:dyDescent="0.2">
      <c r="C622" s="12"/>
      <c r="D622" s="12"/>
    </row>
    <row r="623" spans="3:4" x14ac:dyDescent="0.2">
      <c r="C623" s="12"/>
      <c r="D623" s="12"/>
    </row>
    <row r="624" spans="3:4" x14ac:dyDescent="0.2">
      <c r="C624" s="12"/>
      <c r="D624" s="12"/>
    </row>
    <row r="625" spans="3:4" x14ac:dyDescent="0.2">
      <c r="C625" s="12"/>
      <c r="D625" s="12"/>
    </row>
    <row r="626" spans="3:4" x14ac:dyDescent="0.2">
      <c r="C626" s="12"/>
      <c r="D626" s="12"/>
    </row>
    <row r="627" spans="3:4" x14ac:dyDescent="0.2">
      <c r="C627" s="12"/>
      <c r="D627" s="12"/>
    </row>
    <row r="628" spans="3:4" x14ac:dyDescent="0.2">
      <c r="C628" s="12"/>
      <c r="D628" s="12"/>
    </row>
    <row r="629" spans="3:4" x14ac:dyDescent="0.2">
      <c r="C629" s="12"/>
      <c r="D629" s="12"/>
    </row>
    <row r="630" spans="3:4" x14ac:dyDescent="0.2">
      <c r="C630" s="12"/>
      <c r="D630" s="12"/>
    </row>
    <row r="631" spans="3:4" x14ac:dyDescent="0.2">
      <c r="C631" s="12"/>
      <c r="D631" s="12"/>
    </row>
    <row r="632" spans="3:4" x14ac:dyDescent="0.2">
      <c r="C632" s="12"/>
      <c r="D632" s="12"/>
    </row>
    <row r="633" spans="3:4" x14ac:dyDescent="0.2">
      <c r="C633" s="12"/>
      <c r="D633" s="12"/>
    </row>
    <row r="634" spans="3:4" x14ac:dyDescent="0.2">
      <c r="C634" s="12"/>
      <c r="D634" s="12"/>
    </row>
    <row r="635" spans="3:4" x14ac:dyDescent="0.2">
      <c r="C635" s="12"/>
      <c r="D635" s="12"/>
    </row>
    <row r="636" spans="3:4" x14ac:dyDescent="0.2">
      <c r="C636" s="12"/>
      <c r="D636" s="12"/>
    </row>
    <row r="637" spans="3:4" x14ac:dyDescent="0.2">
      <c r="C637" s="12"/>
      <c r="D637" s="12"/>
    </row>
    <row r="638" spans="3:4" x14ac:dyDescent="0.2">
      <c r="C638" s="12"/>
      <c r="D638" s="12"/>
    </row>
    <row r="639" spans="3:4" x14ac:dyDescent="0.2">
      <c r="C639" s="12"/>
      <c r="D639" s="12"/>
    </row>
    <row r="640" spans="3:4" x14ac:dyDescent="0.2">
      <c r="C640" s="12"/>
      <c r="D640" s="12"/>
    </row>
    <row r="641" spans="3:4" x14ac:dyDescent="0.2">
      <c r="C641" s="12"/>
      <c r="D641" s="12"/>
    </row>
    <row r="642" spans="3:4" x14ac:dyDescent="0.2">
      <c r="C642" s="12"/>
      <c r="D642" s="12"/>
    </row>
    <row r="643" spans="3:4" x14ac:dyDescent="0.2">
      <c r="C643" s="12"/>
      <c r="D643" s="12"/>
    </row>
    <row r="644" spans="3:4" x14ac:dyDescent="0.2">
      <c r="C644" s="12"/>
      <c r="D644" s="12"/>
    </row>
    <row r="645" spans="3:4" x14ac:dyDescent="0.2">
      <c r="C645" s="12"/>
      <c r="D645" s="12"/>
    </row>
    <row r="646" spans="3:4" x14ac:dyDescent="0.2">
      <c r="C646" s="12"/>
      <c r="D646" s="12"/>
    </row>
    <row r="647" spans="3:4" x14ac:dyDescent="0.2">
      <c r="C647" s="12"/>
      <c r="D647" s="12"/>
    </row>
    <row r="648" spans="3:4" x14ac:dyDescent="0.2">
      <c r="C648" s="12"/>
      <c r="D648" s="12"/>
    </row>
    <row r="649" spans="3:4" x14ac:dyDescent="0.2">
      <c r="C649" s="12"/>
      <c r="D649" s="12"/>
    </row>
    <row r="650" spans="3:4" x14ac:dyDescent="0.2">
      <c r="C650" s="12"/>
      <c r="D650" s="12"/>
    </row>
    <row r="651" spans="3:4" x14ac:dyDescent="0.2">
      <c r="C651" s="12"/>
      <c r="D651" s="12"/>
    </row>
    <row r="652" spans="3:4" x14ac:dyDescent="0.2">
      <c r="C652" s="12"/>
      <c r="D652" s="12"/>
    </row>
    <row r="653" spans="3:4" x14ac:dyDescent="0.2">
      <c r="C653" s="12"/>
      <c r="D653" s="12"/>
    </row>
    <row r="654" spans="3:4" x14ac:dyDescent="0.2">
      <c r="C654" s="12"/>
      <c r="D654" s="12"/>
    </row>
    <row r="655" spans="3:4" x14ac:dyDescent="0.2">
      <c r="C655" s="12"/>
      <c r="D655" s="12"/>
    </row>
    <row r="656" spans="3:4" x14ac:dyDescent="0.2">
      <c r="C656" s="12"/>
      <c r="D656" s="12"/>
    </row>
    <row r="657" spans="3:4" x14ac:dyDescent="0.2">
      <c r="C657" s="12"/>
      <c r="D657" s="12"/>
    </row>
    <row r="658" spans="3:4" x14ac:dyDescent="0.2">
      <c r="C658" s="12"/>
      <c r="D658" s="12"/>
    </row>
    <row r="659" spans="3:4" x14ac:dyDescent="0.2">
      <c r="C659" s="12"/>
      <c r="D659" s="12"/>
    </row>
    <row r="660" spans="3:4" x14ac:dyDescent="0.2">
      <c r="C660" s="12"/>
      <c r="D660" s="12"/>
    </row>
    <row r="661" spans="3:4" x14ac:dyDescent="0.2">
      <c r="C661" s="12"/>
      <c r="D661" s="12"/>
    </row>
    <row r="662" spans="3:4" x14ac:dyDescent="0.2">
      <c r="C662" s="12"/>
      <c r="D662" s="12"/>
    </row>
    <row r="663" spans="3:4" x14ac:dyDescent="0.2">
      <c r="C663" s="12"/>
      <c r="D663" s="12"/>
    </row>
    <row r="664" spans="3:4" x14ac:dyDescent="0.2">
      <c r="C664" s="12"/>
      <c r="D664" s="12"/>
    </row>
    <row r="665" spans="3:4" x14ac:dyDescent="0.2">
      <c r="C665" s="12"/>
      <c r="D665" s="12"/>
    </row>
    <row r="666" spans="3:4" x14ac:dyDescent="0.2">
      <c r="C666" s="12"/>
      <c r="D666" s="12"/>
    </row>
    <row r="667" spans="3:4" x14ac:dyDescent="0.2">
      <c r="C667" s="12"/>
      <c r="D667" s="12"/>
    </row>
    <row r="668" spans="3:4" x14ac:dyDescent="0.2">
      <c r="C668" s="12"/>
      <c r="D668" s="12"/>
    </row>
    <row r="669" spans="3:4" x14ac:dyDescent="0.2">
      <c r="C669" s="12"/>
      <c r="D669" s="12"/>
    </row>
    <row r="670" spans="3:4" x14ac:dyDescent="0.2">
      <c r="C670" s="12"/>
      <c r="D670" s="12"/>
    </row>
    <row r="671" spans="3:4" x14ac:dyDescent="0.2">
      <c r="C671" s="12"/>
      <c r="D671" s="12"/>
    </row>
    <row r="672" spans="3:4" x14ac:dyDescent="0.2">
      <c r="C672" s="12"/>
      <c r="D672" s="12"/>
    </row>
    <row r="673" spans="3:4" x14ac:dyDescent="0.2">
      <c r="C673" s="12"/>
      <c r="D673" s="12"/>
    </row>
    <row r="674" spans="3:4" x14ac:dyDescent="0.2">
      <c r="C674" s="12"/>
      <c r="D674" s="12"/>
    </row>
    <row r="675" spans="3:4" x14ac:dyDescent="0.2">
      <c r="C675" s="12"/>
      <c r="D675" s="12"/>
    </row>
    <row r="676" spans="3:4" x14ac:dyDescent="0.2">
      <c r="C676" s="12"/>
      <c r="D676" s="12"/>
    </row>
    <row r="677" spans="3:4" x14ac:dyDescent="0.2">
      <c r="C677" s="12"/>
      <c r="D677" s="12"/>
    </row>
    <row r="678" spans="3:4" x14ac:dyDescent="0.2">
      <c r="C678" s="12"/>
      <c r="D678" s="12"/>
    </row>
    <row r="679" spans="3:4" x14ac:dyDescent="0.2">
      <c r="C679" s="12"/>
      <c r="D679" s="12"/>
    </row>
    <row r="680" spans="3:4" x14ac:dyDescent="0.2">
      <c r="C680" s="12"/>
      <c r="D680" s="12"/>
    </row>
    <row r="681" spans="3:4" x14ac:dyDescent="0.2">
      <c r="C681" s="12"/>
      <c r="D681" s="12"/>
    </row>
    <row r="682" spans="3:4" x14ac:dyDescent="0.2">
      <c r="C682" s="12"/>
      <c r="D682" s="12"/>
    </row>
    <row r="683" spans="3:4" x14ac:dyDescent="0.2">
      <c r="C683" s="12"/>
      <c r="D683" s="12"/>
    </row>
    <row r="684" spans="3:4" x14ac:dyDescent="0.2">
      <c r="C684" s="12"/>
      <c r="D684" s="12"/>
    </row>
    <row r="685" spans="3:4" x14ac:dyDescent="0.2">
      <c r="C685" s="12"/>
      <c r="D685" s="12"/>
    </row>
    <row r="686" spans="3:4" x14ac:dyDescent="0.2">
      <c r="C686" s="12"/>
      <c r="D686" s="12"/>
    </row>
    <row r="687" spans="3:4" x14ac:dyDescent="0.2">
      <c r="C687" s="12"/>
      <c r="D687" s="12"/>
    </row>
    <row r="688" spans="3:4" x14ac:dyDescent="0.2">
      <c r="C688" s="12"/>
      <c r="D688" s="12"/>
    </row>
    <row r="689" spans="3:4" x14ac:dyDescent="0.2">
      <c r="C689" s="12"/>
      <c r="D689" s="12"/>
    </row>
    <row r="690" spans="3:4" x14ac:dyDescent="0.2">
      <c r="C690" s="12"/>
      <c r="D690" s="12"/>
    </row>
    <row r="691" spans="3:4" x14ac:dyDescent="0.2">
      <c r="C691" s="12"/>
      <c r="D691" s="12"/>
    </row>
    <row r="692" spans="3:4" x14ac:dyDescent="0.2">
      <c r="C692" s="12"/>
      <c r="D692" s="12"/>
    </row>
    <row r="693" spans="3:4" x14ac:dyDescent="0.2">
      <c r="C693" s="12"/>
      <c r="D693" s="12"/>
    </row>
    <row r="694" spans="3:4" x14ac:dyDescent="0.2">
      <c r="C694" s="12"/>
      <c r="D694" s="12"/>
    </row>
    <row r="695" spans="3:4" x14ac:dyDescent="0.2">
      <c r="C695" s="12"/>
      <c r="D695" s="12"/>
    </row>
    <row r="696" spans="3:4" x14ac:dyDescent="0.2">
      <c r="C696" s="12"/>
      <c r="D696" s="12"/>
    </row>
    <row r="697" spans="3:4" x14ac:dyDescent="0.2">
      <c r="C697" s="12"/>
      <c r="D697" s="12"/>
    </row>
    <row r="698" spans="3:4" x14ac:dyDescent="0.2">
      <c r="C698" s="12"/>
      <c r="D698" s="12"/>
    </row>
    <row r="699" spans="3:4" x14ac:dyDescent="0.2">
      <c r="C699" s="12"/>
      <c r="D699" s="12"/>
    </row>
    <row r="700" spans="3:4" x14ac:dyDescent="0.2">
      <c r="C700" s="12"/>
      <c r="D700" s="12"/>
    </row>
    <row r="701" spans="3:4" x14ac:dyDescent="0.2">
      <c r="C701" s="12"/>
      <c r="D701" s="12"/>
    </row>
    <row r="702" spans="3:4" x14ac:dyDescent="0.2">
      <c r="C702" s="12"/>
      <c r="D702" s="12"/>
    </row>
    <row r="703" spans="3:4" x14ac:dyDescent="0.2">
      <c r="C703" s="12"/>
      <c r="D703" s="12"/>
    </row>
    <row r="704" spans="3:4" x14ac:dyDescent="0.2">
      <c r="C704" s="12"/>
      <c r="D704" s="12"/>
    </row>
    <row r="705" spans="3:4" x14ac:dyDescent="0.2">
      <c r="C705" s="12"/>
      <c r="D705" s="12"/>
    </row>
    <row r="706" spans="3:4" x14ac:dyDescent="0.2">
      <c r="C706" s="12"/>
      <c r="D706" s="12"/>
    </row>
    <row r="707" spans="3:4" x14ac:dyDescent="0.2">
      <c r="C707" s="12"/>
      <c r="D707" s="12"/>
    </row>
    <row r="708" spans="3:4" x14ac:dyDescent="0.2">
      <c r="C708" s="12"/>
      <c r="D708" s="12"/>
    </row>
    <row r="709" spans="3:4" x14ac:dyDescent="0.2">
      <c r="C709" s="12"/>
      <c r="D709" s="12"/>
    </row>
    <row r="710" spans="3:4" x14ac:dyDescent="0.2">
      <c r="C710" s="12"/>
      <c r="D710" s="12"/>
    </row>
    <row r="711" spans="3:4" x14ac:dyDescent="0.2">
      <c r="C711" s="12"/>
      <c r="D711" s="12"/>
    </row>
    <row r="712" spans="3:4" x14ac:dyDescent="0.2">
      <c r="C712" s="12"/>
      <c r="D712" s="12"/>
    </row>
    <row r="713" spans="3:4" x14ac:dyDescent="0.2">
      <c r="C713" s="12"/>
      <c r="D713" s="12"/>
    </row>
    <row r="714" spans="3:4" x14ac:dyDescent="0.2">
      <c r="C714" s="12"/>
      <c r="D714" s="12"/>
    </row>
    <row r="715" spans="3:4" x14ac:dyDescent="0.2">
      <c r="C715" s="12"/>
      <c r="D715" s="12"/>
    </row>
    <row r="716" spans="3:4" x14ac:dyDescent="0.2">
      <c r="C716" s="12"/>
      <c r="D716" s="12"/>
    </row>
    <row r="717" spans="3:4" x14ac:dyDescent="0.2">
      <c r="C717" s="12"/>
      <c r="D717" s="12"/>
    </row>
    <row r="718" spans="3:4" x14ac:dyDescent="0.2">
      <c r="C718" s="12"/>
      <c r="D718" s="12"/>
    </row>
    <row r="719" spans="3:4" x14ac:dyDescent="0.2">
      <c r="C719" s="12"/>
      <c r="D719" s="12"/>
    </row>
    <row r="720" spans="3:4" x14ac:dyDescent="0.2">
      <c r="C720" s="12"/>
      <c r="D720" s="12"/>
    </row>
    <row r="721" spans="3:4" x14ac:dyDescent="0.2">
      <c r="C721" s="12"/>
      <c r="D721" s="12"/>
    </row>
    <row r="722" spans="3:4" x14ac:dyDescent="0.2">
      <c r="C722" s="12"/>
      <c r="D722" s="12"/>
    </row>
    <row r="723" spans="3:4" x14ac:dyDescent="0.2">
      <c r="C723" s="12"/>
      <c r="D723" s="12"/>
    </row>
    <row r="724" spans="3:4" x14ac:dyDescent="0.2">
      <c r="C724" s="12"/>
      <c r="D724" s="12"/>
    </row>
    <row r="725" spans="3:4" x14ac:dyDescent="0.2">
      <c r="C725" s="12"/>
      <c r="D725" s="12"/>
    </row>
    <row r="726" spans="3:4" x14ac:dyDescent="0.2">
      <c r="C726" s="12"/>
      <c r="D726" s="12"/>
    </row>
    <row r="727" spans="3:4" x14ac:dyDescent="0.2">
      <c r="C727" s="12"/>
      <c r="D727" s="12"/>
    </row>
    <row r="728" spans="3:4" x14ac:dyDescent="0.2">
      <c r="C728" s="12"/>
      <c r="D728" s="12"/>
    </row>
    <row r="729" spans="3:4" x14ac:dyDescent="0.2">
      <c r="C729" s="12"/>
      <c r="D729" s="12"/>
    </row>
    <row r="730" spans="3:4" x14ac:dyDescent="0.2">
      <c r="C730" s="12"/>
      <c r="D730" s="12"/>
    </row>
    <row r="731" spans="3:4" x14ac:dyDescent="0.2">
      <c r="C731" s="12"/>
      <c r="D731" s="12"/>
    </row>
    <row r="732" spans="3:4" x14ac:dyDescent="0.2">
      <c r="C732" s="12"/>
      <c r="D732" s="12"/>
    </row>
    <row r="733" spans="3:4" x14ac:dyDescent="0.2">
      <c r="C733" s="12"/>
      <c r="D733" s="12"/>
    </row>
    <row r="734" spans="3:4" x14ac:dyDescent="0.2">
      <c r="C734" s="12"/>
      <c r="D734" s="12"/>
    </row>
    <row r="735" spans="3:4" x14ac:dyDescent="0.2">
      <c r="C735" s="12"/>
      <c r="D735" s="12"/>
    </row>
    <row r="736" spans="3:4" x14ac:dyDescent="0.2">
      <c r="C736" s="12"/>
      <c r="D736" s="12"/>
    </row>
    <row r="737" spans="3:4" x14ac:dyDescent="0.2">
      <c r="C737" s="12"/>
      <c r="D737" s="12"/>
    </row>
    <row r="738" spans="3:4" x14ac:dyDescent="0.2">
      <c r="C738" s="12"/>
      <c r="D738" s="12"/>
    </row>
    <row r="739" spans="3:4" x14ac:dyDescent="0.2">
      <c r="C739" s="12"/>
      <c r="D739" s="12"/>
    </row>
    <row r="740" spans="3:4" x14ac:dyDescent="0.2">
      <c r="C740" s="12"/>
      <c r="D740" s="12"/>
    </row>
    <row r="741" spans="3:4" x14ac:dyDescent="0.2">
      <c r="C741" s="12"/>
      <c r="D741" s="12"/>
    </row>
    <row r="742" spans="3:4" x14ac:dyDescent="0.2">
      <c r="C742" s="12"/>
      <c r="D742" s="12"/>
    </row>
    <row r="743" spans="3:4" x14ac:dyDescent="0.2">
      <c r="C743" s="12"/>
      <c r="D743" s="12"/>
    </row>
    <row r="744" spans="3:4" x14ac:dyDescent="0.2">
      <c r="C744" s="12"/>
      <c r="D744" s="12"/>
    </row>
    <row r="745" spans="3:4" x14ac:dyDescent="0.2">
      <c r="C745" s="12"/>
      <c r="D745" s="12"/>
    </row>
    <row r="746" spans="3:4" x14ac:dyDescent="0.2">
      <c r="C746" s="12"/>
      <c r="D746" s="12"/>
    </row>
    <row r="747" spans="3:4" x14ac:dyDescent="0.2">
      <c r="C747" s="12"/>
      <c r="D747" s="12"/>
    </row>
    <row r="748" spans="3:4" x14ac:dyDescent="0.2">
      <c r="C748" s="12"/>
      <c r="D748" s="12"/>
    </row>
    <row r="749" spans="3:4" x14ac:dyDescent="0.2">
      <c r="C749" s="12"/>
      <c r="D749" s="12"/>
    </row>
    <row r="750" spans="3:4" x14ac:dyDescent="0.2">
      <c r="C750" s="12"/>
      <c r="D750" s="12"/>
    </row>
    <row r="751" spans="3:4" x14ac:dyDescent="0.2">
      <c r="C751" s="12"/>
      <c r="D751" s="12"/>
    </row>
    <row r="752" spans="3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2"/>
      <c r="D759" s="12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  <row r="766" spans="3:4" x14ac:dyDescent="0.2">
      <c r="C766" s="12"/>
      <c r="D766" s="12"/>
    </row>
    <row r="767" spans="3:4" x14ac:dyDescent="0.2">
      <c r="C767" s="12"/>
      <c r="D767" s="12"/>
    </row>
    <row r="768" spans="3:4" x14ac:dyDescent="0.2">
      <c r="C768" s="12"/>
      <c r="D768" s="12"/>
    </row>
    <row r="769" spans="3:4" x14ac:dyDescent="0.2">
      <c r="C769" s="12"/>
      <c r="D769" s="12"/>
    </row>
    <row r="770" spans="3:4" x14ac:dyDescent="0.2">
      <c r="C770" s="12"/>
      <c r="D770" s="12"/>
    </row>
    <row r="771" spans="3:4" x14ac:dyDescent="0.2">
      <c r="C771" s="12"/>
      <c r="D771" s="12"/>
    </row>
    <row r="772" spans="3:4" x14ac:dyDescent="0.2">
      <c r="C772" s="12"/>
      <c r="D772" s="12"/>
    </row>
    <row r="773" spans="3:4" x14ac:dyDescent="0.2">
      <c r="C773" s="12"/>
      <c r="D773" s="12"/>
    </row>
    <row r="774" spans="3:4" x14ac:dyDescent="0.2">
      <c r="C774" s="12"/>
      <c r="D774" s="12"/>
    </row>
    <row r="775" spans="3:4" x14ac:dyDescent="0.2">
      <c r="C775" s="12"/>
      <c r="D775" s="12"/>
    </row>
    <row r="776" spans="3:4" x14ac:dyDescent="0.2">
      <c r="C776" s="12"/>
      <c r="D776" s="12"/>
    </row>
    <row r="777" spans="3:4" x14ac:dyDescent="0.2">
      <c r="C777" s="12"/>
      <c r="D777" s="12"/>
    </row>
    <row r="778" spans="3:4" x14ac:dyDescent="0.2">
      <c r="C778" s="12"/>
      <c r="D778" s="12"/>
    </row>
    <row r="779" spans="3:4" x14ac:dyDescent="0.2">
      <c r="C779" s="12"/>
      <c r="D779" s="12"/>
    </row>
    <row r="780" spans="3:4" x14ac:dyDescent="0.2">
      <c r="C780" s="12"/>
      <c r="D780" s="12"/>
    </row>
    <row r="781" spans="3:4" x14ac:dyDescent="0.2">
      <c r="C781" s="12"/>
      <c r="D781" s="12"/>
    </row>
    <row r="782" spans="3:4" x14ac:dyDescent="0.2">
      <c r="C782" s="12"/>
      <c r="D782" s="12"/>
    </row>
    <row r="783" spans="3:4" x14ac:dyDescent="0.2">
      <c r="C783" s="12"/>
      <c r="D783" s="12"/>
    </row>
    <row r="784" spans="3:4" x14ac:dyDescent="0.2">
      <c r="C784" s="12"/>
      <c r="D784" s="12"/>
    </row>
    <row r="785" spans="3:4" x14ac:dyDescent="0.2">
      <c r="C785" s="12"/>
      <c r="D785" s="12"/>
    </row>
    <row r="786" spans="3:4" x14ac:dyDescent="0.2">
      <c r="C786" s="12"/>
      <c r="D786" s="12"/>
    </row>
    <row r="787" spans="3:4" x14ac:dyDescent="0.2">
      <c r="C787" s="12"/>
      <c r="D787" s="12"/>
    </row>
    <row r="788" spans="3:4" x14ac:dyDescent="0.2">
      <c r="C788" s="12"/>
      <c r="D788" s="12"/>
    </row>
    <row r="789" spans="3:4" x14ac:dyDescent="0.2">
      <c r="C789" s="12"/>
      <c r="D789" s="12"/>
    </row>
    <row r="790" spans="3:4" x14ac:dyDescent="0.2">
      <c r="C790" s="12"/>
      <c r="D790" s="12"/>
    </row>
    <row r="791" spans="3:4" x14ac:dyDescent="0.2">
      <c r="C791" s="12"/>
      <c r="D791" s="12"/>
    </row>
    <row r="792" spans="3:4" x14ac:dyDescent="0.2">
      <c r="C792" s="12"/>
      <c r="D792" s="12"/>
    </row>
    <row r="793" spans="3:4" x14ac:dyDescent="0.2">
      <c r="C793" s="12"/>
      <c r="D793" s="12"/>
    </row>
    <row r="794" spans="3:4" x14ac:dyDescent="0.2">
      <c r="C794" s="12"/>
      <c r="D794" s="12"/>
    </row>
    <row r="795" spans="3:4" x14ac:dyDescent="0.2">
      <c r="C795" s="12"/>
      <c r="D795" s="12"/>
    </row>
    <row r="796" spans="3:4" x14ac:dyDescent="0.2">
      <c r="C796" s="12"/>
      <c r="D796" s="12"/>
    </row>
    <row r="797" spans="3:4" x14ac:dyDescent="0.2">
      <c r="C797" s="12"/>
      <c r="D797" s="12"/>
    </row>
    <row r="798" spans="3:4" x14ac:dyDescent="0.2">
      <c r="C798" s="12"/>
      <c r="D798" s="12"/>
    </row>
    <row r="799" spans="3:4" x14ac:dyDescent="0.2">
      <c r="C799" s="12"/>
      <c r="D799" s="12"/>
    </row>
    <row r="800" spans="3:4" x14ac:dyDescent="0.2">
      <c r="C800" s="12"/>
      <c r="D800" s="12"/>
    </row>
    <row r="801" spans="3:4" x14ac:dyDescent="0.2">
      <c r="C801" s="12"/>
      <c r="D801" s="12"/>
    </row>
    <row r="802" spans="3:4" x14ac:dyDescent="0.2">
      <c r="C802" s="12"/>
      <c r="D802" s="12"/>
    </row>
    <row r="803" spans="3:4" x14ac:dyDescent="0.2">
      <c r="C803" s="12"/>
      <c r="D803" s="12"/>
    </row>
    <row r="804" spans="3:4" x14ac:dyDescent="0.2">
      <c r="C804" s="12"/>
      <c r="D804" s="12"/>
    </row>
    <row r="805" spans="3:4" x14ac:dyDescent="0.2">
      <c r="C805" s="12"/>
      <c r="D805" s="12"/>
    </row>
    <row r="806" spans="3:4" x14ac:dyDescent="0.2">
      <c r="C806" s="12"/>
      <c r="D806" s="12"/>
    </row>
    <row r="807" spans="3:4" x14ac:dyDescent="0.2">
      <c r="C807" s="12"/>
      <c r="D807" s="12"/>
    </row>
    <row r="808" spans="3:4" x14ac:dyDescent="0.2">
      <c r="C808" s="12"/>
      <c r="D808" s="12"/>
    </row>
    <row r="809" spans="3:4" x14ac:dyDescent="0.2">
      <c r="C809" s="12"/>
      <c r="D809" s="12"/>
    </row>
    <row r="810" spans="3:4" x14ac:dyDescent="0.2">
      <c r="C810" s="12"/>
      <c r="D810" s="12"/>
    </row>
    <row r="811" spans="3:4" x14ac:dyDescent="0.2">
      <c r="C811" s="12"/>
      <c r="D811" s="12"/>
    </row>
    <row r="812" spans="3:4" x14ac:dyDescent="0.2">
      <c r="C812" s="12"/>
      <c r="D812" s="12"/>
    </row>
    <row r="813" spans="3:4" x14ac:dyDescent="0.2">
      <c r="C813" s="12"/>
      <c r="D813" s="12"/>
    </row>
    <row r="814" spans="3:4" x14ac:dyDescent="0.2">
      <c r="C814" s="12"/>
      <c r="D814" s="12"/>
    </row>
    <row r="815" spans="3:4" x14ac:dyDescent="0.2">
      <c r="C815" s="12"/>
      <c r="D815" s="12"/>
    </row>
    <row r="816" spans="3:4" x14ac:dyDescent="0.2">
      <c r="C816" s="12"/>
      <c r="D816" s="12"/>
    </row>
    <row r="817" spans="3:4" x14ac:dyDescent="0.2">
      <c r="C817" s="12"/>
      <c r="D817" s="12"/>
    </row>
    <row r="818" spans="3:4" x14ac:dyDescent="0.2">
      <c r="C818" s="12"/>
      <c r="D818" s="12"/>
    </row>
    <row r="819" spans="3:4" x14ac:dyDescent="0.2">
      <c r="C819" s="12"/>
      <c r="D819" s="12"/>
    </row>
    <row r="820" spans="3:4" x14ac:dyDescent="0.2">
      <c r="C820" s="12"/>
      <c r="D820" s="12"/>
    </row>
    <row r="821" spans="3:4" x14ac:dyDescent="0.2">
      <c r="C821" s="12"/>
      <c r="D821" s="12"/>
    </row>
    <row r="822" spans="3:4" x14ac:dyDescent="0.2">
      <c r="C822" s="12"/>
      <c r="D822" s="12"/>
    </row>
    <row r="823" spans="3:4" x14ac:dyDescent="0.2">
      <c r="C823" s="12"/>
      <c r="D823" s="12"/>
    </row>
    <row r="824" spans="3:4" x14ac:dyDescent="0.2">
      <c r="C824" s="12"/>
      <c r="D824" s="12"/>
    </row>
    <row r="825" spans="3:4" x14ac:dyDescent="0.2">
      <c r="C825" s="12"/>
      <c r="D825" s="12"/>
    </row>
    <row r="826" spans="3:4" x14ac:dyDescent="0.2">
      <c r="C826" s="12"/>
      <c r="D826" s="12"/>
    </row>
    <row r="827" spans="3:4" x14ac:dyDescent="0.2">
      <c r="C827" s="12"/>
      <c r="D827" s="12"/>
    </row>
    <row r="828" spans="3:4" x14ac:dyDescent="0.2">
      <c r="C828" s="12"/>
      <c r="D828" s="12"/>
    </row>
    <row r="829" spans="3:4" x14ac:dyDescent="0.2">
      <c r="C829" s="12"/>
      <c r="D829" s="12"/>
    </row>
    <row r="830" spans="3:4" x14ac:dyDescent="0.2">
      <c r="C830" s="12"/>
      <c r="D830" s="12"/>
    </row>
    <row r="831" spans="3:4" x14ac:dyDescent="0.2">
      <c r="C831" s="12"/>
      <c r="D831" s="12"/>
    </row>
    <row r="832" spans="3:4" x14ac:dyDescent="0.2">
      <c r="C832" s="12"/>
      <c r="D832" s="12"/>
    </row>
    <row r="833" spans="3:4" x14ac:dyDescent="0.2">
      <c r="C833" s="12"/>
      <c r="D833" s="12"/>
    </row>
    <row r="834" spans="3:4" x14ac:dyDescent="0.2">
      <c r="C834" s="12"/>
      <c r="D834" s="12"/>
    </row>
    <row r="835" spans="3:4" x14ac:dyDescent="0.2">
      <c r="C835" s="12"/>
      <c r="D835" s="12"/>
    </row>
    <row r="836" spans="3:4" x14ac:dyDescent="0.2">
      <c r="C836" s="12"/>
      <c r="D836" s="12"/>
    </row>
    <row r="837" spans="3:4" x14ac:dyDescent="0.2">
      <c r="C837" s="12"/>
      <c r="D837" s="12"/>
    </row>
    <row r="838" spans="3:4" x14ac:dyDescent="0.2">
      <c r="C838" s="12"/>
      <c r="D838" s="12"/>
    </row>
    <row r="839" spans="3:4" x14ac:dyDescent="0.2">
      <c r="C839" s="12"/>
      <c r="D839" s="12"/>
    </row>
    <row r="840" spans="3:4" x14ac:dyDescent="0.2">
      <c r="C840" s="12"/>
      <c r="D840" s="12"/>
    </row>
    <row r="841" spans="3:4" x14ac:dyDescent="0.2">
      <c r="C841" s="12"/>
      <c r="D841" s="12"/>
    </row>
    <row r="842" spans="3:4" x14ac:dyDescent="0.2">
      <c r="C842" s="12"/>
      <c r="D842" s="12"/>
    </row>
    <row r="843" spans="3:4" x14ac:dyDescent="0.2">
      <c r="C843" s="12"/>
      <c r="D843" s="12"/>
    </row>
    <row r="844" spans="3:4" x14ac:dyDescent="0.2">
      <c r="C844" s="12"/>
      <c r="D844" s="12"/>
    </row>
    <row r="845" spans="3:4" x14ac:dyDescent="0.2">
      <c r="C845" s="12"/>
      <c r="D845" s="12"/>
    </row>
    <row r="846" spans="3:4" x14ac:dyDescent="0.2">
      <c r="C846" s="12"/>
      <c r="D846" s="12"/>
    </row>
    <row r="847" spans="3:4" x14ac:dyDescent="0.2">
      <c r="C847" s="12"/>
      <c r="D847" s="12"/>
    </row>
    <row r="848" spans="3:4" x14ac:dyDescent="0.2">
      <c r="C848" s="12"/>
      <c r="D848" s="12"/>
    </row>
    <row r="849" spans="3:4" x14ac:dyDescent="0.2">
      <c r="C849" s="12"/>
      <c r="D849" s="12"/>
    </row>
    <row r="850" spans="3:4" x14ac:dyDescent="0.2">
      <c r="C850" s="12"/>
      <c r="D850" s="12"/>
    </row>
    <row r="851" spans="3:4" x14ac:dyDescent="0.2">
      <c r="C851" s="12"/>
      <c r="D851" s="12"/>
    </row>
    <row r="852" spans="3:4" x14ac:dyDescent="0.2">
      <c r="C852" s="12"/>
      <c r="D852" s="12"/>
    </row>
    <row r="853" spans="3:4" x14ac:dyDescent="0.2">
      <c r="C853" s="12"/>
      <c r="D853" s="12"/>
    </row>
    <row r="854" spans="3:4" x14ac:dyDescent="0.2">
      <c r="C854" s="12"/>
      <c r="D854" s="12"/>
    </row>
    <row r="855" spans="3:4" x14ac:dyDescent="0.2">
      <c r="C855" s="12"/>
      <c r="D855" s="12"/>
    </row>
    <row r="856" spans="3:4" x14ac:dyDescent="0.2">
      <c r="C856" s="12"/>
      <c r="D856" s="12"/>
    </row>
    <row r="857" spans="3:4" x14ac:dyDescent="0.2">
      <c r="C857" s="12"/>
      <c r="D857" s="12"/>
    </row>
    <row r="858" spans="3:4" x14ac:dyDescent="0.2">
      <c r="C858" s="12"/>
      <c r="D858" s="12"/>
    </row>
    <row r="859" spans="3:4" x14ac:dyDescent="0.2">
      <c r="C859" s="12"/>
      <c r="D859" s="12"/>
    </row>
    <row r="860" spans="3:4" x14ac:dyDescent="0.2">
      <c r="C860" s="12"/>
      <c r="D860" s="12"/>
    </row>
    <row r="861" spans="3:4" x14ac:dyDescent="0.2">
      <c r="C861" s="12"/>
      <c r="D861" s="12"/>
    </row>
    <row r="862" spans="3:4" x14ac:dyDescent="0.2">
      <c r="C862" s="12"/>
      <c r="D862" s="12"/>
    </row>
    <row r="863" spans="3:4" x14ac:dyDescent="0.2">
      <c r="C863" s="12"/>
      <c r="D863" s="12"/>
    </row>
    <row r="864" spans="3:4" x14ac:dyDescent="0.2">
      <c r="C864" s="12"/>
      <c r="D864" s="12"/>
    </row>
    <row r="865" spans="3:4" x14ac:dyDescent="0.2">
      <c r="C865" s="12"/>
      <c r="D865" s="12"/>
    </row>
    <row r="866" spans="3:4" x14ac:dyDescent="0.2">
      <c r="C866" s="12"/>
      <c r="D866" s="12"/>
    </row>
    <row r="867" spans="3:4" x14ac:dyDescent="0.2">
      <c r="C867" s="12"/>
      <c r="D867" s="12"/>
    </row>
    <row r="868" spans="3:4" x14ac:dyDescent="0.2">
      <c r="C868" s="12"/>
      <c r="D868" s="12"/>
    </row>
    <row r="869" spans="3:4" x14ac:dyDescent="0.2">
      <c r="C869" s="12"/>
      <c r="D869" s="12"/>
    </row>
    <row r="870" spans="3:4" x14ac:dyDescent="0.2">
      <c r="C870" s="12"/>
      <c r="D870" s="12"/>
    </row>
    <row r="871" spans="3:4" x14ac:dyDescent="0.2">
      <c r="C871" s="12"/>
      <c r="D871" s="12"/>
    </row>
    <row r="872" spans="3:4" x14ac:dyDescent="0.2">
      <c r="C872" s="12"/>
      <c r="D872" s="12"/>
    </row>
    <row r="873" spans="3:4" x14ac:dyDescent="0.2">
      <c r="C873" s="12"/>
      <c r="D873" s="12"/>
    </row>
    <row r="874" spans="3:4" x14ac:dyDescent="0.2">
      <c r="C874" s="12"/>
      <c r="D874" s="12"/>
    </row>
    <row r="875" spans="3:4" x14ac:dyDescent="0.2">
      <c r="C875" s="12"/>
      <c r="D875" s="12"/>
    </row>
    <row r="876" spans="3:4" x14ac:dyDescent="0.2">
      <c r="C876" s="12"/>
      <c r="D876" s="12"/>
    </row>
    <row r="877" spans="3:4" x14ac:dyDescent="0.2">
      <c r="C877" s="12"/>
      <c r="D877" s="12"/>
    </row>
    <row r="878" spans="3:4" x14ac:dyDescent="0.2">
      <c r="C878" s="12"/>
      <c r="D878" s="12"/>
    </row>
    <row r="879" spans="3:4" x14ac:dyDescent="0.2">
      <c r="C879" s="12"/>
      <c r="D879" s="12"/>
    </row>
    <row r="880" spans="3:4" x14ac:dyDescent="0.2">
      <c r="C880" s="12"/>
      <c r="D880" s="12"/>
    </row>
    <row r="881" spans="3:4" x14ac:dyDescent="0.2">
      <c r="C881" s="12"/>
      <c r="D881" s="12"/>
    </row>
    <row r="882" spans="3:4" x14ac:dyDescent="0.2">
      <c r="C882" s="12"/>
      <c r="D882" s="12"/>
    </row>
    <row r="883" spans="3:4" x14ac:dyDescent="0.2">
      <c r="C883" s="12"/>
      <c r="D883" s="12"/>
    </row>
    <row r="884" spans="3:4" x14ac:dyDescent="0.2">
      <c r="C884" s="12"/>
      <c r="D884" s="12"/>
    </row>
    <row r="885" spans="3:4" x14ac:dyDescent="0.2">
      <c r="C885" s="12"/>
      <c r="D885" s="12"/>
    </row>
    <row r="886" spans="3:4" x14ac:dyDescent="0.2">
      <c r="C886" s="12"/>
      <c r="D886" s="12"/>
    </row>
    <row r="887" spans="3:4" x14ac:dyDescent="0.2">
      <c r="C887" s="12"/>
      <c r="D887" s="12"/>
    </row>
    <row r="888" spans="3:4" x14ac:dyDescent="0.2">
      <c r="C888" s="12"/>
      <c r="D888" s="12"/>
    </row>
    <row r="889" spans="3:4" x14ac:dyDescent="0.2">
      <c r="C889" s="12"/>
      <c r="D889" s="12"/>
    </row>
    <row r="890" spans="3:4" x14ac:dyDescent="0.2">
      <c r="C890" s="12"/>
      <c r="D890" s="12"/>
    </row>
    <row r="891" spans="3:4" x14ac:dyDescent="0.2">
      <c r="C891" s="12"/>
      <c r="D891" s="12"/>
    </row>
    <row r="892" spans="3:4" x14ac:dyDescent="0.2">
      <c r="C892" s="12"/>
      <c r="D892" s="12"/>
    </row>
    <row r="893" spans="3:4" x14ac:dyDescent="0.2">
      <c r="C893" s="12"/>
      <c r="D893" s="12"/>
    </row>
    <row r="894" spans="3:4" x14ac:dyDescent="0.2">
      <c r="C894" s="12"/>
      <c r="D894" s="12"/>
    </row>
    <row r="895" spans="3:4" x14ac:dyDescent="0.2">
      <c r="C895" s="12"/>
      <c r="D895" s="12"/>
    </row>
    <row r="896" spans="3:4" x14ac:dyDescent="0.2">
      <c r="C896" s="12"/>
      <c r="D896" s="12"/>
    </row>
    <row r="897" spans="3:4" x14ac:dyDescent="0.2">
      <c r="C897" s="12"/>
      <c r="D897" s="12"/>
    </row>
    <row r="898" spans="3:4" x14ac:dyDescent="0.2">
      <c r="C898" s="12"/>
      <c r="D898" s="12"/>
    </row>
    <row r="899" spans="3:4" x14ac:dyDescent="0.2">
      <c r="C899" s="12"/>
      <c r="D899" s="12"/>
    </row>
    <row r="900" spans="3:4" x14ac:dyDescent="0.2">
      <c r="C900" s="12"/>
      <c r="D900" s="12"/>
    </row>
    <row r="901" spans="3:4" x14ac:dyDescent="0.2">
      <c r="C901" s="12"/>
      <c r="D901" s="12"/>
    </row>
    <row r="902" spans="3:4" x14ac:dyDescent="0.2">
      <c r="C902" s="12"/>
      <c r="D902" s="12"/>
    </row>
    <row r="903" spans="3:4" x14ac:dyDescent="0.2">
      <c r="C903" s="12"/>
      <c r="D903" s="12"/>
    </row>
    <row r="904" spans="3:4" x14ac:dyDescent="0.2">
      <c r="C904" s="12"/>
      <c r="D904" s="12"/>
    </row>
    <row r="905" spans="3:4" x14ac:dyDescent="0.2">
      <c r="C905" s="12"/>
      <c r="D905" s="12"/>
    </row>
    <row r="906" spans="3:4" x14ac:dyDescent="0.2">
      <c r="C906" s="12"/>
      <c r="D906" s="12"/>
    </row>
    <row r="907" spans="3:4" x14ac:dyDescent="0.2">
      <c r="C907" s="12"/>
      <c r="D907" s="12"/>
    </row>
    <row r="908" spans="3:4" x14ac:dyDescent="0.2">
      <c r="C908" s="12"/>
      <c r="D908" s="12"/>
    </row>
    <row r="909" spans="3:4" x14ac:dyDescent="0.2">
      <c r="C909" s="12"/>
      <c r="D909" s="12"/>
    </row>
    <row r="910" spans="3:4" x14ac:dyDescent="0.2">
      <c r="C910" s="12"/>
      <c r="D910" s="12"/>
    </row>
    <row r="911" spans="3:4" x14ac:dyDescent="0.2">
      <c r="C911" s="12"/>
      <c r="D911" s="12"/>
    </row>
    <row r="912" spans="3:4" x14ac:dyDescent="0.2">
      <c r="C912" s="12"/>
      <c r="D912" s="12"/>
    </row>
    <row r="913" spans="3:4" x14ac:dyDescent="0.2">
      <c r="C913" s="12"/>
      <c r="D913" s="12"/>
    </row>
    <row r="914" spans="3:4" x14ac:dyDescent="0.2">
      <c r="C914" s="12"/>
      <c r="D914" s="12"/>
    </row>
    <row r="915" spans="3:4" x14ac:dyDescent="0.2">
      <c r="C915" s="12"/>
      <c r="D915" s="12"/>
    </row>
    <row r="916" spans="3:4" x14ac:dyDescent="0.2">
      <c r="C916" s="12"/>
      <c r="D916" s="12"/>
    </row>
    <row r="917" spans="3:4" x14ac:dyDescent="0.2">
      <c r="C917" s="12"/>
      <c r="D917" s="12"/>
    </row>
    <row r="918" spans="3:4" x14ac:dyDescent="0.2">
      <c r="C918" s="12"/>
      <c r="D918" s="12"/>
    </row>
    <row r="919" spans="3:4" x14ac:dyDescent="0.2">
      <c r="C919" s="12"/>
      <c r="D919" s="12"/>
    </row>
    <row r="920" spans="3:4" x14ac:dyDescent="0.2">
      <c r="C920" s="12"/>
      <c r="D920" s="12"/>
    </row>
    <row r="921" spans="3:4" x14ac:dyDescent="0.2">
      <c r="C921" s="12"/>
      <c r="D921" s="12"/>
    </row>
    <row r="922" spans="3:4" x14ac:dyDescent="0.2">
      <c r="C922" s="12"/>
      <c r="D922" s="12"/>
    </row>
    <row r="923" spans="3:4" x14ac:dyDescent="0.2">
      <c r="C923" s="12"/>
      <c r="D923" s="12"/>
    </row>
    <row r="924" spans="3:4" x14ac:dyDescent="0.2">
      <c r="C924" s="12"/>
      <c r="D924" s="12"/>
    </row>
    <row r="925" spans="3:4" x14ac:dyDescent="0.2">
      <c r="C925" s="12"/>
      <c r="D925" s="12"/>
    </row>
    <row r="926" spans="3:4" x14ac:dyDescent="0.2">
      <c r="C926" s="12"/>
      <c r="D926" s="12"/>
    </row>
    <row r="927" spans="3:4" x14ac:dyDescent="0.2">
      <c r="C927" s="12"/>
      <c r="D927" s="12"/>
    </row>
    <row r="928" spans="3:4" x14ac:dyDescent="0.2">
      <c r="C928" s="12"/>
      <c r="D928" s="12"/>
    </row>
    <row r="929" spans="3:4" x14ac:dyDescent="0.2">
      <c r="C929" s="12"/>
      <c r="D929" s="12"/>
    </row>
    <row r="930" spans="3:4" x14ac:dyDescent="0.2">
      <c r="C930" s="12"/>
      <c r="D930" s="12"/>
    </row>
    <row r="931" spans="3:4" x14ac:dyDescent="0.2">
      <c r="C931" s="12"/>
      <c r="D931" s="12"/>
    </row>
    <row r="932" spans="3:4" x14ac:dyDescent="0.2">
      <c r="C932" s="12"/>
      <c r="D932" s="12"/>
    </row>
    <row r="933" spans="3:4" x14ac:dyDescent="0.2">
      <c r="C933" s="12"/>
      <c r="D933" s="12"/>
    </row>
    <row r="934" spans="3:4" x14ac:dyDescent="0.2">
      <c r="C934" s="12"/>
      <c r="D934" s="12"/>
    </row>
    <row r="935" spans="3:4" x14ac:dyDescent="0.2">
      <c r="C935" s="12"/>
      <c r="D935" s="12"/>
    </row>
    <row r="936" spans="3:4" x14ac:dyDescent="0.2">
      <c r="C936" s="12"/>
      <c r="D936" s="12"/>
    </row>
    <row r="937" spans="3:4" x14ac:dyDescent="0.2">
      <c r="C937" s="12"/>
      <c r="D937" s="12"/>
    </row>
    <row r="938" spans="3:4" x14ac:dyDescent="0.2">
      <c r="C938" s="12"/>
      <c r="D938" s="12"/>
    </row>
    <row r="939" spans="3:4" x14ac:dyDescent="0.2">
      <c r="C939" s="12"/>
      <c r="D939" s="12"/>
    </row>
    <row r="940" spans="3:4" x14ac:dyDescent="0.2">
      <c r="C940" s="12"/>
      <c r="D940" s="12"/>
    </row>
    <row r="941" spans="3:4" x14ac:dyDescent="0.2">
      <c r="C941" s="12"/>
      <c r="D941" s="12"/>
    </row>
    <row r="942" spans="3:4" x14ac:dyDescent="0.2">
      <c r="C942" s="12"/>
      <c r="D942" s="12"/>
    </row>
    <row r="943" spans="3:4" x14ac:dyDescent="0.2">
      <c r="C943" s="12"/>
      <c r="D943" s="12"/>
    </row>
    <row r="944" spans="3:4" x14ac:dyDescent="0.2">
      <c r="C944" s="12"/>
      <c r="D944" s="12"/>
    </row>
    <row r="945" spans="3:4" x14ac:dyDescent="0.2">
      <c r="C945" s="12"/>
      <c r="D945" s="12"/>
    </row>
    <row r="946" spans="3:4" x14ac:dyDescent="0.2">
      <c r="C946" s="12"/>
      <c r="D946" s="12"/>
    </row>
    <row r="947" spans="3:4" x14ac:dyDescent="0.2">
      <c r="C947" s="12"/>
      <c r="D947" s="12"/>
    </row>
    <row r="948" spans="3:4" x14ac:dyDescent="0.2">
      <c r="C948" s="12"/>
      <c r="D948" s="12"/>
    </row>
    <row r="949" spans="3:4" x14ac:dyDescent="0.2">
      <c r="C949" s="12"/>
      <c r="D949" s="12"/>
    </row>
    <row r="950" spans="3:4" x14ac:dyDescent="0.2">
      <c r="C950" s="12"/>
      <c r="D950" s="12"/>
    </row>
    <row r="951" spans="3:4" x14ac:dyDescent="0.2">
      <c r="C951" s="12"/>
      <c r="D951" s="12"/>
    </row>
    <row r="952" spans="3:4" x14ac:dyDescent="0.2">
      <c r="C952" s="12"/>
      <c r="D952" s="12"/>
    </row>
    <row r="953" spans="3:4" x14ac:dyDescent="0.2">
      <c r="C953" s="12"/>
      <c r="D953" s="12"/>
    </row>
    <row r="954" spans="3:4" x14ac:dyDescent="0.2">
      <c r="C954" s="12"/>
      <c r="D954" s="12"/>
    </row>
    <row r="955" spans="3:4" x14ac:dyDescent="0.2">
      <c r="C955" s="12"/>
      <c r="D955" s="12"/>
    </row>
    <row r="956" spans="3:4" x14ac:dyDescent="0.2">
      <c r="C956" s="12"/>
      <c r="D956" s="12"/>
    </row>
    <row r="957" spans="3:4" x14ac:dyDescent="0.2">
      <c r="C957" s="12"/>
      <c r="D957" s="12"/>
    </row>
    <row r="958" spans="3:4" x14ac:dyDescent="0.2">
      <c r="C958" s="12"/>
      <c r="D958" s="12"/>
    </row>
    <row r="959" spans="3:4" x14ac:dyDescent="0.2">
      <c r="C959" s="12"/>
      <c r="D959" s="12"/>
    </row>
    <row r="960" spans="3:4" x14ac:dyDescent="0.2">
      <c r="C960" s="12"/>
      <c r="D960" s="12"/>
    </row>
    <row r="961" spans="3:4" x14ac:dyDescent="0.2">
      <c r="C961" s="12"/>
      <c r="D961" s="12"/>
    </row>
    <row r="962" spans="3:4" x14ac:dyDescent="0.2">
      <c r="C962" s="12"/>
      <c r="D962" s="12"/>
    </row>
    <row r="963" spans="3:4" x14ac:dyDescent="0.2">
      <c r="C963" s="12"/>
      <c r="D963" s="12"/>
    </row>
    <row r="964" spans="3:4" x14ac:dyDescent="0.2">
      <c r="C964" s="12"/>
      <c r="D964" s="12"/>
    </row>
    <row r="965" spans="3:4" x14ac:dyDescent="0.2">
      <c r="C965" s="12"/>
      <c r="D965" s="12"/>
    </row>
    <row r="966" spans="3:4" x14ac:dyDescent="0.2">
      <c r="C966" s="12"/>
      <c r="D966" s="12"/>
    </row>
    <row r="967" spans="3:4" x14ac:dyDescent="0.2">
      <c r="C967" s="12"/>
      <c r="D967" s="12"/>
    </row>
    <row r="968" spans="3:4" x14ac:dyDescent="0.2">
      <c r="C968" s="12"/>
      <c r="D968" s="12"/>
    </row>
    <row r="969" spans="3:4" x14ac:dyDescent="0.2">
      <c r="C969" s="12"/>
      <c r="D969" s="12"/>
    </row>
    <row r="970" spans="3:4" x14ac:dyDescent="0.2">
      <c r="C970" s="12"/>
      <c r="D970" s="12"/>
    </row>
    <row r="971" spans="3:4" x14ac:dyDescent="0.2">
      <c r="C971" s="12"/>
      <c r="D971" s="12"/>
    </row>
    <row r="972" spans="3:4" x14ac:dyDescent="0.2">
      <c r="C972" s="12"/>
      <c r="D972" s="12"/>
    </row>
    <row r="973" spans="3:4" x14ac:dyDescent="0.2">
      <c r="C973" s="12"/>
      <c r="D973" s="12"/>
    </row>
    <row r="974" spans="3:4" x14ac:dyDescent="0.2">
      <c r="C974" s="12"/>
      <c r="D974" s="12"/>
    </row>
    <row r="975" spans="3:4" x14ac:dyDescent="0.2">
      <c r="C975" s="12"/>
      <c r="D975" s="12"/>
    </row>
    <row r="976" spans="3:4" x14ac:dyDescent="0.2">
      <c r="C976" s="12"/>
      <c r="D976" s="12"/>
    </row>
    <row r="977" spans="3:4" x14ac:dyDescent="0.2">
      <c r="C977" s="12"/>
      <c r="D977" s="12"/>
    </row>
    <row r="978" spans="3:4" x14ac:dyDescent="0.2">
      <c r="C978" s="12"/>
      <c r="D978" s="12"/>
    </row>
    <row r="979" spans="3:4" x14ac:dyDescent="0.2">
      <c r="C979" s="12"/>
      <c r="D979" s="12"/>
    </row>
    <row r="980" spans="3:4" x14ac:dyDescent="0.2">
      <c r="C980" s="12"/>
      <c r="D980" s="12"/>
    </row>
    <row r="981" spans="3:4" x14ac:dyDescent="0.2">
      <c r="C981" s="12"/>
      <c r="D981" s="12"/>
    </row>
    <row r="982" spans="3:4" x14ac:dyDescent="0.2">
      <c r="C982" s="12"/>
      <c r="D982" s="12"/>
    </row>
    <row r="983" spans="3:4" x14ac:dyDescent="0.2">
      <c r="C983" s="12"/>
      <c r="D983" s="12"/>
    </row>
    <row r="984" spans="3:4" x14ac:dyDescent="0.2">
      <c r="C984" s="12"/>
      <c r="D984" s="12"/>
    </row>
    <row r="985" spans="3:4" x14ac:dyDescent="0.2">
      <c r="C985" s="12"/>
      <c r="D985" s="12"/>
    </row>
    <row r="986" spans="3:4" x14ac:dyDescent="0.2">
      <c r="C986" s="12"/>
      <c r="D986" s="12"/>
    </row>
    <row r="987" spans="3:4" x14ac:dyDescent="0.2">
      <c r="C987" s="12"/>
      <c r="D987" s="12"/>
    </row>
    <row r="988" spans="3:4" x14ac:dyDescent="0.2">
      <c r="C988" s="12"/>
      <c r="D988" s="12"/>
    </row>
    <row r="989" spans="3:4" x14ac:dyDescent="0.2">
      <c r="C989" s="12"/>
      <c r="D989" s="12"/>
    </row>
    <row r="990" spans="3:4" x14ac:dyDescent="0.2">
      <c r="C990" s="12"/>
      <c r="D990" s="12"/>
    </row>
    <row r="991" spans="3:4" x14ac:dyDescent="0.2">
      <c r="C991" s="12"/>
      <c r="D991" s="12"/>
    </row>
    <row r="992" spans="3:4" x14ac:dyDescent="0.2">
      <c r="C992" s="12"/>
      <c r="D992" s="12"/>
    </row>
    <row r="993" spans="3:4" x14ac:dyDescent="0.2">
      <c r="C993" s="12"/>
      <c r="D993" s="12"/>
    </row>
    <row r="994" spans="3:4" x14ac:dyDescent="0.2">
      <c r="C994" s="12"/>
      <c r="D994" s="12"/>
    </row>
    <row r="995" spans="3:4" x14ac:dyDescent="0.2">
      <c r="C995" s="12"/>
      <c r="D995" s="12"/>
    </row>
    <row r="996" spans="3:4" x14ac:dyDescent="0.2">
      <c r="C996" s="12"/>
      <c r="D996" s="12"/>
    </row>
    <row r="997" spans="3:4" x14ac:dyDescent="0.2">
      <c r="C997" s="12"/>
      <c r="D997" s="12"/>
    </row>
    <row r="998" spans="3:4" x14ac:dyDescent="0.2">
      <c r="C998" s="12"/>
      <c r="D998" s="12"/>
    </row>
    <row r="999" spans="3:4" x14ac:dyDescent="0.2">
      <c r="C999" s="12"/>
      <c r="D999" s="12"/>
    </row>
    <row r="1000" spans="3:4" x14ac:dyDescent="0.2">
      <c r="C1000" s="12"/>
      <c r="D1000" s="12"/>
    </row>
    <row r="1001" spans="3:4" x14ac:dyDescent="0.2">
      <c r="C1001" s="12"/>
      <c r="D1001" s="12"/>
    </row>
    <row r="1002" spans="3:4" x14ac:dyDescent="0.2">
      <c r="C1002" s="12"/>
      <c r="D1002" s="12"/>
    </row>
    <row r="1003" spans="3:4" x14ac:dyDescent="0.2">
      <c r="C1003" s="12"/>
      <c r="D1003" s="12"/>
    </row>
    <row r="1004" spans="3:4" x14ac:dyDescent="0.2">
      <c r="C1004" s="12"/>
      <c r="D1004" s="12"/>
    </row>
    <row r="1005" spans="3:4" x14ac:dyDescent="0.2">
      <c r="C1005" s="12"/>
      <c r="D1005" s="12"/>
    </row>
    <row r="1006" spans="3:4" x14ac:dyDescent="0.2">
      <c r="C1006" s="12"/>
      <c r="D1006" s="12"/>
    </row>
    <row r="1007" spans="3:4" x14ac:dyDescent="0.2">
      <c r="C1007" s="12"/>
      <c r="D1007" s="12"/>
    </row>
    <row r="1008" spans="3:4" x14ac:dyDescent="0.2">
      <c r="C1008" s="12"/>
      <c r="D1008" s="12"/>
    </row>
    <row r="1009" spans="3:4" x14ac:dyDescent="0.2">
      <c r="C1009" s="12"/>
      <c r="D1009" s="12"/>
    </row>
    <row r="1010" spans="3:4" x14ac:dyDescent="0.2">
      <c r="C1010" s="12"/>
      <c r="D1010" s="12"/>
    </row>
    <row r="1011" spans="3:4" x14ac:dyDescent="0.2">
      <c r="C1011" s="12"/>
      <c r="D1011" s="12"/>
    </row>
    <row r="1012" spans="3:4" x14ac:dyDescent="0.2">
      <c r="C1012" s="12"/>
      <c r="D1012" s="12"/>
    </row>
    <row r="1013" spans="3:4" x14ac:dyDescent="0.2">
      <c r="C1013" s="12"/>
      <c r="D1013" s="12"/>
    </row>
    <row r="1014" spans="3:4" x14ac:dyDescent="0.2">
      <c r="C1014" s="12"/>
      <c r="D1014" s="12"/>
    </row>
    <row r="1015" spans="3:4" x14ac:dyDescent="0.2">
      <c r="C1015" s="12"/>
      <c r="D1015" s="12"/>
    </row>
    <row r="1016" spans="3:4" x14ac:dyDescent="0.2">
      <c r="C1016" s="12"/>
      <c r="D1016" s="12"/>
    </row>
    <row r="1017" spans="3:4" x14ac:dyDescent="0.2">
      <c r="C1017" s="12"/>
      <c r="D1017" s="12"/>
    </row>
    <row r="1018" spans="3:4" x14ac:dyDescent="0.2">
      <c r="C1018" s="12"/>
      <c r="D1018" s="12"/>
    </row>
    <row r="1019" spans="3:4" x14ac:dyDescent="0.2">
      <c r="C1019" s="12"/>
      <c r="D1019" s="12"/>
    </row>
    <row r="1020" spans="3:4" x14ac:dyDescent="0.2">
      <c r="C1020" s="12"/>
      <c r="D1020" s="12"/>
    </row>
    <row r="1021" spans="3:4" x14ac:dyDescent="0.2">
      <c r="C1021" s="12"/>
      <c r="D1021" s="12"/>
    </row>
    <row r="1022" spans="3:4" x14ac:dyDescent="0.2">
      <c r="C1022" s="12"/>
      <c r="D1022" s="12"/>
    </row>
    <row r="1023" spans="3:4" x14ac:dyDescent="0.2">
      <c r="C1023" s="12"/>
      <c r="D1023" s="12"/>
    </row>
    <row r="1024" spans="3:4" x14ac:dyDescent="0.2">
      <c r="C1024" s="12"/>
      <c r="D1024" s="12"/>
    </row>
    <row r="1025" spans="3:4" x14ac:dyDescent="0.2">
      <c r="C1025" s="12"/>
      <c r="D1025" s="12"/>
    </row>
    <row r="1026" spans="3:4" x14ac:dyDescent="0.2">
      <c r="C1026" s="12"/>
      <c r="D1026" s="12"/>
    </row>
    <row r="1027" spans="3:4" x14ac:dyDescent="0.2">
      <c r="C1027" s="12"/>
      <c r="D1027" s="12"/>
    </row>
    <row r="1028" spans="3:4" x14ac:dyDescent="0.2">
      <c r="C1028" s="12"/>
      <c r="D1028" s="12"/>
    </row>
    <row r="1029" spans="3:4" x14ac:dyDescent="0.2">
      <c r="C1029" s="12"/>
      <c r="D1029" s="12"/>
    </row>
    <row r="1030" spans="3:4" x14ac:dyDescent="0.2">
      <c r="C1030" s="12"/>
      <c r="D1030" s="12"/>
    </row>
    <row r="1031" spans="3:4" x14ac:dyDescent="0.2">
      <c r="C1031" s="12"/>
      <c r="D1031" s="12"/>
    </row>
    <row r="1032" spans="3:4" x14ac:dyDescent="0.2">
      <c r="C1032" s="12"/>
      <c r="D1032" s="12"/>
    </row>
    <row r="1033" spans="3:4" x14ac:dyDescent="0.2">
      <c r="C1033" s="12"/>
      <c r="D1033" s="12"/>
    </row>
    <row r="1034" spans="3:4" x14ac:dyDescent="0.2">
      <c r="C1034" s="12"/>
      <c r="D1034" s="12"/>
    </row>
    <row r="1035" spans="3:4" x14ac:dyDescent="0.2">
      <c r="C1035" s="12"/>
      <c r="D1035" s="12"/>
    </row>
    <row r="1036" spans="3:4" x14ac:dyDescent="0.2">
      <c r="C1036" s="12"/>
      <c r="D1036" s="12"/>
    </row>
    <row r="1037" spans="3:4" x14ac:dyDescent="0.2">
      <c r="C1037" s="12"/>
      <c r="D1037" s="12"/>
    </row>
    <row r="1038" spans="3:4" x14ac:dyDescent="0.2">
      <c r="C1038" s="12"/>
      <c r="D1038" s="12"/>
    </row>
    <row r="1039" spans="3:4" x14ac:dyDescent="0.2">
      <c r="C1039" s="12"/>
      <c r="D1039" s="12"/>
    </row>
    <row r="1040" spans="3:4" x14ac:dyDescent="0.2">
      <c r="C1040" s="12"/>
      <c r="D1040" s="12"/>
    </row>
    <row r="1041" spans="3:4" x14ac:dyDescent="0.2">
      <c r="C1041" s="12"/>
      <c r="D1041" s="12"/>
    </row>
    <row r="1042" spans="3:4" x14ac:dyDescent="0.2">
      <c r="C1042" s="12"/>
      <c r="D1042" s="12"/>
    </row>
    <row r="1043" spans="3:4" x14ac:dyDescent="0.2">
      <c r="C1043" s="12"/>
      <c r="D1043" s="12"/>
    </row>
    <row r="1044" spans="3:4" x14ac:dyDescent="0.2">
      <c r="C1044" s="12"/>
      <c r="D1044" s="12"/>
    </row>
    <row r="1045" spans="3:4" x14ac:dyDescent="0.2">
      <c r="C1045" s="12"/>
      <c r="D1045" s="12"/>
    </row>
    <row r="1046" spans="3:4" x14ac:dyDescent="0.2">
      <c r="C1046" s="12"/>
      <c r="D1046" s="12"/>
    </row>
    <row r="1047" spans="3:4" x14ac:dyDescent="0.2">
      <c r="C1047" s="12"/>
      <c r="D1047" s="12"/>
    </row>
    <row r="1048" spans="3:4" x14ac:dyDescent="0.2">
      <c r="C1048" s="12"/>
      <c r="D1048" s="12"/>
    </row>
    <row r="1049" spans="3:4" x14ac:dyDescent="0.2">
      <c r="C1049" s="12"/>
      <c r="D1049" s="12"/>
    </row>
    <row r="1050" spans="3:4" x14ac:dyDescent="0.2">
      <c r="C1050" s="12"/>
      <c r="D1050" s="12"/>
    </row>
    <row r="1051" spans="3:4" x14ac:dyDescent="0.2">
      <c r="C1051" s="12"/>
      <c r="D1051" s="12"/>
    </row>
    <row r="1052" spans="3:4" x14ac:dyDescent="0.2">
      <c r="C1052" s="12"/>
      <c r="D1052" s="12"/>
    </row>
    <row r="1053" spans="3:4" x14ac:dyDescent="0.2">
      <c r="C1053" s="12"/>
      <c r="D1053" s="12"/>
    </row>
    <row r="1054" spans="3:4" x14ac:dyDescent="0.2">
      <c r="C1054" s="12"/>
      <c r="D1054" s="12"/>
    </row>
    <row r="1055" spans="3:4" x14ac:dyDescent="0.2">
      <c r="C1055" s="12"/>
      <c r="D1055" s="12"/>
    </row>
    <row r="1056" spans="3:4" x14ac:dyDescent="0.2">
      <c r="C1056" s="12"/>
      <c r="D1056" s="12"/>
    </row>
    <row r="1057" spans="3:4" x14ac:dyDescent="0.2">
      <c r="C1057" s="12"/>
      <c r="D1057" s="12"/>
    </row>
    <row r="1058" spans="3:4" x14ac:dyDescent="0.2">
      <c r="C1058" s="12"/>
      <c r="D1058" s="12"/>
    </row>
    <row r="1059" spans="3:4" x14ac:dyDescent="0.2">
      <c r="C1059" s="12"/>
      <c r="D1059" s="12"/>
    </row>
    <row r="1060" spans="3:4" x14ac:dyDescent="0.2">
      <c r="C1060" s="12"/>
      <c r="D1060" s="12"/>
    </row>
    <row r="1061" spans="3:4" x14ac:dyDescent="0.2">
      <c r="C1061" s="12"/>
      <c r="D1061" s="12"/>
    </row>
    <row r="1062" spans="3:4" x14ac:dyDescent="0.2">
      <c r="C1062" s="12"/>
      <c r="D1062" s="12"/>
    </row>
    <row r="1063" spans="3:4" x14ac:dyDescent="0.2">
      <c r="C1063" s="12"/>
      <c r="D1063" s="12"/>
    </row>
    <row r="1064" spans="3:4" x14ac:dyDescent="0.2">
      <c r="C1064" s="12"/>
      <c r="D1064" s="12"/>
    </row>
    <row r="1065" spans="3:4" x14ac:dyDescent="0.2">
      <c r="C1065" s="12"/>
      <c r="D1065" s="12"/>
    </row>
    <row r="1066" spans="3:4" x14ac:dyDescent="0.2">
      <c r="C1066" s="12"/>
      <c r="D1066" s="12"/>
    </row>
    <row r="1067" spans="3:4" x14ac:dyDescent="0.2">
      <c r="C1067" s="12"/>
      <c r="D1067" s="12"/>
    </row>
    <row r="1068" spans="3:4" x14ac:dyDescent="0.2">
      <c r="C1068" s="12"/>
      <c r="D1068" s="12"/>
    </row>
    <row r="1069" spans="3:4" x14ac:dyDescent="0.2">
      <c r="C1069" s="12"/>
      <c r="D1069" s="12"/>
    </row>
    <row r="1070" spans="3:4" x14ac:dyDescent="0.2">
      <c r="C1070" s="12"/>
      <c r="D1070" s="12"/>
    </row>
    <row r="1071" spans="3:4" x14ac:dyDescent="0.2">
      <c r="C1071" s="12"/>
      <c r="D1071" s="12"/>
    </row>
    <row r="1072" spans="3:4" x14ac:dyDescent="0.2">
      <c r="C1072" s="12"/>
      <c r="D1072" s="12"/>
    </row>
    <row r="1073" spans="3:4" x14ac:dyDescent="0.2">
      <c r="C1073" s="12"/>
      <c r="D1073" s="12"/>
    </row>
    <row r="1074" spans="3:4" x14ac:dyDescent="0.2">
      <c r="C1074" s="12"/>
      <c r="D1074" s="12"/>
    </row>
    <row r="1075" spans="3:4" x14ac:dyDescent="0.2">
      <c r="C1075" s="12"/>
      <c r="D1075" s="12"/>
    </row>
    <row r="1076" spans="3:4" x14ac:dyDescent="0.2">
      <c r="C1076" s="12"/>
      <c r="D1076" s="12"/>
    </row>
    <row r="1077" spans="3:4" x14ac:dyDescent="0.2">
      <c r="C1077" s="12"/>
      <c r="D1077" s="12"/>
    </row>
    <row r="1078" spans="3:4" x14ac:dyDescent="0.2">
      <c r="C1078" s="12"/>
      <c r="D1078" s="12"/>
    </row>
    <row r="1079" spans="3:4" x14ac:dyDescent="0.2">
      <c r="C1079" s="12"/>
      <c r="D1079" s="12"/>
    </row>
    <row r="1080" spans="3:4" x14ac:dyDescent="0.2">
      <c r="C1080" s="12"/>
      <c r="D1080" s="12"/>
    </row>
    <row r="1081" spans="3:4" x14ac:dyDescent="0.2">
      <c r="C1081" s="12"/>
      <c r="D1081" s="12"/>
    </row>
    <row r="1082" spans="3:4" x14ac:dyDescent="0.2">
      <c r="C1082" s="12"/>
      <c r="D1082" s="12"/>
    </row>
    <row r="1083" spans="3:4" x14ac:dyDescent="0.2">
      <c r="C1083" s="12"/>
      <c r="D1083" s="12"/>
    </row>
    <row r="1084" spans="3:4" x14ac:dyDescent="0.2">
      <c r="C1084" s="12"/>
      <c r="D1084" s="12"/>
    </row>
    <row r="1085" spans="3:4" x14ac:dyDescent="0.2">
      <c r="C1085" s="12"/>
      <c r="D1085" s="12"/>
    </row>
    <row r="1086" spans="3:4" x14ac:dyDescent="0.2">
      <c r="C1086" s="12"/>
      <c r="D1086" s="12"/>
    </row>
    <row r="1087" spans="3:4" x14ac:dyDescent="0.2">
      <c r="C1087" s="12"/>
      <c r="D1087" s="12"/>
    </row>
    <row r="1088" spans="3:4" x14ac:dyDescent="0.2">
      <c r="C1088" s="12"/>
      <c r="D1088" s="12"/>
    </row>
    <row r="1089" spans="3:4" x14ac:dyDescent="0.2">
      <c r="C1089" s="12"/>
      <c r="D1089" s="12"/>
    </row>
    <row r="1090" spans="3:4" x14ac:dyDescent="0.2">
      <c r="C1090" s="12"/>
      <c r="D1090" s="12"/>
    </row>
    <row r="1091" spans="3:4" x14ac:dyDescent="0.2">
      <c r="C1091" s="12"/>
      <c r="D1091" s="12"/>
    </row>
    <row r="1092" spans="3:4" x14ac:dyDescent="0.2">
      <c r="C1092" s="12"/>
      <c r="D1092" s="12"/>
    </row>
    <row r="1093" spans="3:4" x14ac:dyDescent="0.2">
      <c r="C1093" s="12"/>
      <c r="D1093" s="12"/>
    </row>
    <row r="1094" spans="3:4" x14ac:dyDescent="0.2">
      <c r="C1094" s="12"/>
      <c r="D1094" s="12"/>
    </row>
    <row r="1095" spans="3:4" x14ac:dyDescent="0.2">
      <c r="C1095" s="12"/>
      <c r="D1095" s="12"/>
    </row>
    <row r="1096" spans="3:4" x14ac:dyDescent="0.2">
      <c r="C1096" s="12"/>
      <c r="D1096" s="12"/>
    </row>
    <row r="1097" spans="3:4" x14ac:dyDescent="0.2">
      <c r="C1097" s="12"/>
      <c r="D1097" s="12"/>
    </row>
    <row r="1098" spans="3:4" x14ac:dyDescent="0.2">
      <c r="C1098" s="12"/>
      <c r="D1098" s="12"/>
    </row>
    <row r="1099" spans="3:4" x14ac:dyDescent="0.2">
      <c r="C1099" s="12"/>
      <c r="D1099" s="12"/>
    </row>
    <row r="1100" spans="3:4" x14ac:dyDescent="0.2">
      <c r="C1100" s="12"/>
      <c r="D1100" s="12"/>
    </row>
    <row r="1101" spans="3:4" x14ac:dyDescent="0.2">
      <c r="C1101" s="12"/>
      <c r="D1101" s="12"/>
    </row>
    <row r="1102" spans="3:4" x14ac:dyDescent="0.2">
      <c r="C1102" s="12"/>
      <c r="D1102" s="12"/>
    </row>
    <row r="1103" spans="3:4" x14ac:dyDescent="0.2">
      <c r="C1103" s="12"/>
      <c r="D1103" s="12"/>
    </row>
    <row r="1104" spans="3:4" x14ac:dyDescent="0.2">
      <c r="C1104" s="12"/>
      <c r="D1104" s="12"/>
    </row>
    <row r="1105" spans="3:4" x14ac:dyDescent="0.2">
      <c r="C1105" s="12"/>
      <c r="D1105" s="12"/>
    </row>
    <row r="1106" spans="3:4" x14ac:dyDescent="0.2">
      <c r="C1106" s="12"/>
      <c r="D1106" s="12"/>
    </row>
    <row r="1107" spans="3:4" x14ac:dyDescent="0.2">
      <c r="C1107" s="12"/>
      <c r="D1107" s="12"/>
    </row>
    <row r="1108" spans="3:4" x14ac:dyDescent="0.2">
      <c r="C1108" s="12"/>
      <c r="D1108" s="12"/>
    </row>
    <row r="1109" spans="3:4" x14ac:dyDescent="0.2">
      <c r="C1109" s="12"/>
      <c r="D1109" s="12"/>
    </row>
    <row r="1110" spans="3:4" x14ac:dyDescent="0.2">
      <c r="C1110" s="12"/>
      <c r="D1110" s="12"/>
    </row>
    <row r="1111" spans="3:4" x14ac:dyDescent="0.2">
      <c r="C1111" s="12"/>
      <c r="D1111" s="12"/>
    </row>
    <row r="1112" spans="3:4" x14ac:dyDescent="0.2">
      <c r="C1112" s="12"/>
      <c r="D1112" s="12"/>
    </row>
    <row r="1113" spans="3:4" x14ac:dyDescent="0.2">
      <c r="C1113" s="12"/>
      <c r="D1113" s="12"/>
    </row>
    <row r="1114" spans="3:4" x14ac:dyDescent="0.2">
      <c r="C1114" s="12"/>
      <c r="D1114" s="12"/>
    </row>
    <row r="1115" spans="3:4" x14ac:dyDescent="0.2">
      <c r="C1115" s="12"/>
      <c r="D1115" s="12"/>
    </row>
    <row r="1116" spans="3:4" x14ac:dyDescent="0.2">
      <c r="C1116" s="12"/>
      <c r="D1116" s="12"/>
    </row>
    <row r="1117" spans="3:4" x14ac:dyDescent="0.2">
      <c r="C1117" s="12"/>
      <c r="D1117" s="12"/>
    </row>
    <row r="1118" spans="3:4" x14ac:dyDescent="0.2">
      <c r="C1118" s="12"/>
      <c r="D1118" s="12"/>
    </row>
    <row r="1119" spans="3:4" x14ac:dyDescent="0.2">
      <c r="C1119" s="12"/>
      <c r="D1119" s="12"/>
    </row>
    <row r="1120" spans="3:4" x14ac:dyDescent="0.2">
      <c r="C1120" s="12"/>
      <c r="D1120" s="12"/>
    </row>
    <row r="1121" spans="3:4" x14ac:dyDescent="0.2">
      <c r="C1121" s="12"/>
      <c r="D1121" s="12"/>
    </row>
    <row r="1122" spans="3:4" x14ac:dyDescent="0.2">
      <c r="C1122" s="12"/>
      <c r="D1122" s="12"/>
    </row>
    <row r="1123" spans="3:4" x14ac:dyDescent="0.2">
      <c r="C1123" s="12"/>
      <c r="D1123" s="12"/>
    </row>
    <row r="1124" spans="3:4" x14ac:dyDescent="0.2">
      <c r="C1124" s="12"/>
      <c r="D1124" s="12"/>
    </row>
    <row r="1125" spans="3:4" x14ac:dyDescent="0.2">
      <c r="C1125" s="12"/>
      <c r="D1125" s="12"/>
    </row>
    <row r="1126" spans="3:4" x14ac:dyDescent="0.2">
      <c r="C1126" s="12"/>
      <c r="D1126" s="12"/>
    </row>
    <row r="1127" spans="3:4" x14ac:dyDescent="0.2">
      <c r="C1127" s="12"/>
      <c r="D1127" s="12"/>
    </row>
    <row r="1128" spans="3:4" x14ac:dyDescent="0.2">
      <c r="C1128" s="12"/>
      <c r="D1128" s="12"/>
    </row>
    <row r="1129" spans="3:4" x14ac:dyDescent="0.2">
      <c r="C1129" s="12"/>
      <c r="D1129" s="12"/>
    </row>
    <row r="1130" spans="3:4" x14ac:dyDescent="0.2">
      <c r="C1130" s="12"/>
      <c r="D1130" s="12"/>
    </row>
    <row r="1131" spans="3:4" x14ac:dyDescent="0.2">
      <c r="C1131" s="12"/>
      <c r="D1131" s="12"/>
    </row>
    <row r="1132" spans="3:4" x14ac:dyDescent="0.2">
      <c r="C1132" s="12"/>
      <c r="D1132" s="12"/>
    </row>
    <row r="1133" spans="3:4" x14ac:dyDescent="0.2">
      <c r="C1133" s="12"/>
      <c r="D1133" s="12"/>
    </row>
    <row r="1134" spans="3:4" x14ac:dyDescent="0.2">
      <c r="C1134" s="12"/>
      <c r="D1134" s="12"/>
    </row>
    <row r="1135" spans="3:4" x14ac:dyDescent="0.2">
      <c r="C1135" s="12"/>
      <c r="D1135" s="12"/>
    </row>
    <row r="1136" spans="3:4" x14ac:dyDescent="0.2">
      <c r="C1136" s="12"/>
      <c r="D1136" s="12"/>
    </row>
    <row r="1137" spans="3:4" x14ac:dyDescent="0.2">
      <c r="C1137" s="12"/>
      <c r="D1137" s="12"/>
    </row>
    <row r="1138" spans="3:4" x14ac:dyDescent="0.2">
      <c r="C1138" s="12"/>
      <c r="D1138" s="12"/>
    </row>
    <row r="1139" spans="3:4" x14ac:dyDescent="0.2">
      <c r="C1139" s="12"/>
      <c r="D1139" s="12"/>
    </row>
    <row r="1140" spans="3:4" x14ac:dyDescent="0.2">
      <c r="C1140" s="12"/>
      <c r="D1140" s="12"/>
    </row>
    <row r="1141" spans="3:4" x14ac:dyDescent="0.2">
      <c r="C1141" s="12"/>
      <c r="D1141" s="12"/>
    </row>
    <row r="1142" spans="3:4" x14ac:dyDescent="0.2">
      <c r="C1142" s="12"/>
      <c r="D1142" s="12"/>
    </row>
    <row r="1143" spans="3:4" x14ac:dyDescent="0.2">
      <c r="C1143" s="12"/>
      <c r="D1143" s="12"/>
    </row>
    <row r="1144" spans="3:4" x14ac:dyDescent="0.2">
      <c r="C1144" s="12"/>
      <c r="D1144" s="12"/>
    </row>
    <row r="1145" spans="3:4" x14ac:dyDescent="0.2">
      <c r="C1145" s="12"/>
      <c r="D1145" s="12"/>
    </row>
    <row r="1146" spans="3:4" x14ac:dyDescent="0.2">
      <c r="C1146" s="12"/>
      <c r="D1146" s="12"/>
    </row>
    <row r="1147" spans="3:4" x14ac:dyDescent="0.2">
      <c r="C1147" s="12"/>
      <c r="D1147" s="12"/>
    </row>
    <row r="1148" spans="3:4" x14ac:dyDescent="0.2">
      <c r="C1148" s="12"/>
      <c r="D1148" s="12"/>
    </row>
    <row r="1149" spans="3:4" x14ac:dyDescent="0.2">
      <c r="C1149" s="12"/>
      <c r="D1149" s="12"/>
    </row>
    <row r="1150" spans="3:4" x14ac:dyDescent="0.2">
      <c r="C1150" s="12"/>
      <c r="D1150" s="12"/>
    </row>
    <row r="1151" spans="3:4" x14ac:dyDescent="0.2">
      <c r="C1151" s="12"/>
      <c r="D1151" s="12"/>
    </row>
    <row r="1152" spans="3:4" x14ac:dyDescent="0.2">
      <c r="C1152" s="12"/>
      <c r="D1152" s="12"/>
    </row>
    <row r="1153" spans="3:4" x14ac:dyDescent="0.2">
      <c r="C1153" s="12"/>
      <c r="D1153" s="12"/>
    </row>
    <row r="1154" spans="3:4" x14ac:dyDescent="0.2">
      <c r="C1154" s="12"/>
      <c r="D1154" s="12"/>
    </row>
    <row r="1155" spans="3:4" x14ac:dyDescent="0.2">
      <c r="C1155" s="12"/>
      <c r="D1155" s="12"/>
    </row>
    <row r="1156" spans="3:4" x14ac:dyDescent="0.2">
      <c r="C1156" s="12"/>
      <c r="D1156" s="12"/>
    </row>
    <row r="1157" spans="3:4" x14ac:dyDescent="0.2">
      <c r="C1157" s="12"/>
      <c r="D1157" s="12"/>
    </row>
    <row r="1158" spans="3:4" x14ac:dyDescent="0.2">
      <c r="C1158" s="12"/>
      <c r="D1158" s="12"/>
    </row>
    <row r="1159" spans="3:4" x14ac:dyDescent="0.2">
      <c r="C1159" s="12"/>
      <c r="D1159" s="12"/>
    </row>
    <row r="1160" spans="3:4" x14ac:dyDescent="0.2">
      <c r="C1160" s="12"/>
      <c r="D1160" s="12"/>
    </row>
    <row r="1161" spans="3:4" x14ac:dyDescent="0.2">
      <c r="C1161" s="12"/>
      <c r="D1161" s="12"/>
    </row>
    <row r="1162" spans="3:4" x14ac:dyDescent="0.2">
      <c r="C1162" s="12"/>
      <c r="D1162" s="12"/>
    </row>
    <row r="1163" spans="3:4" x14ac:dyDescent="0.2">
      <c r="C1163" s="12"/>
      <c r="D1163" s="12"/>
    </row>
    <row r="1164" spans="3:4" x14ac:dyDescent="0.2">
      <c r="C1164" s="12"/>
      <c r="D1164" s="12"/>
    </row>
    <row r="1165" spans="3:4" x14ac:dyDescent="0.2">
      <c r="C1165" s="12"/>
      <c r="D1165" s="12"/>
    </row>
    <row r="1166" spans="3:4" x14ac:dyDescent="0.2">
      <c r="C1166" s="12"/>
      <c r="D1166" s="12"/>
    </row>
    <row r="1167" spans="3:4" x14ac:dyDescent="0.2">
      <c r="C1167" s="12"/>
      <c r="D1167" s="12"/>
    </row>
    <row r="1168" spans="3:4" x14ac:dyDescent="0.2">
      <c r="C1168" s="12"/>
      <c r="D1168" s="12"/>
    </row>
    <row r="1169" spans="3:4" x14ac:dyDescent="0.2">
      <c r="C1169" s="12"/>
      <c r="D1169" s="12"/>
    </row>
    <row r="1170" spans="3:4" x14ac:dyDescent="0.2">
      <c r="C1170" s="12"/>
      <c r="D1170" s="12"/>
    </row>
    <row r="1171" spans="3:4" x14ac:dyDescent="0.2">
      <c r="C1171" s="12"/>
      <c r="D1171" s="12"/>
    </row>
    <row r="1172" spans="3:4" x14ac:dyDescent="0.2">
      <c r="C1172" s="12"/>
      <c r="D1172" s="12"/>
    </row>
    <row r="1173" spans="3:4" x14ac:dyDescent="0.2">
      <c r="C1173" s="12"/>
      <c r="D1173" s="12"/>
    </row>
    <row r="1174" spans="3:4" x14ac:dyDescent="0.2">
      <c r="C1174" s="12"/>
      <c r="D1174" s="12"/>
    </row>
    <row r="1175" spans="3:4" x14ac:dyDescent="0.2">
      <c r="C1175" s="12"/>
      <c r="D1175" s="12"/>
    </row>
    <row r="1176" spans="3:4" x14ac:dyDescent="0.2">
      <c r="C1176" s="12"/>
      <c r="D1176" s="12"/>
    </row>
    <row r="1177" spans="3:4" x14ac:dyDescent="0.2">
      <c r="C1177" s="12"/>
      <c r="D1177" s="12"/>
    </row>
    <row r="1178" spans="3:4" x14ac:dyDescent="0.2">
      <c r="C1178" s="12"/>
      <c r="D1178" s="12"/>
    </row>
    <row r="1179" spans="3:4" x14ac:dyDescent="0.2">
      <c r="C1179" s="12"/>
      <c r="D1179" s="12"/>
    </row>
    <row r="1180" spans="3:4" x14ac:dyDescent="0.2">
      <c r="C1180" s="12"/>
      <c r="D1180" s="12"/>
    </row>
    <row r="1181" spans="3:4" x14ac:dyDescent="0.2">
      <c r="C1181" s="12"/>
      <c r="D1181" s="12"/>
    </row>
    <row r="1182" spans="3:4" x14ac:dyDescent="0.2">
      <c r="C1182" s="12"/>
      <c r="D1182" s="12"/>
    </row>
    <row r="1183" spans="3:4" x14ac:dyDescent="0.2">
      <c r="C1183" s="12"/>
      <c r="D1183" s="12"/>
    </row>
    <row r="1184" spans="3:4" x14ac:dyDescent="0.2">
      <c r="C1184" s="12"/>
      <c r="D1184" s="12"/>
    </row>
    <row r="1185" spans="3:4" x14ac:dyDescent="0.2">
      <c r="C1185" s="12"/>
      <c r="D1185" s="12"/>
    </row>
    <row r="1186" spans="3:4" x14ac:dyDescent="0.2">
      <c r="C1186" s="12"/>
      <c r="D1186" s="12"/>
    </row>
    <row r="1187" spans="3:4" x14ac:dyDescent="0.2">
      <c r="C1187" s="12"/>
      <c r="D1187" s="12"/>
    </row>
    <row r="1188" spans="3:4" x14ac:dyDescent="0.2">
      <c r="C1188" s="12"/>
      <c r="D1188" s="12"/>
    </row>
    <row r="1189" spans="3:4" x14ac:dyDescent="0.2">
      <c r="C1189" s="12"/>
      <c r="D1189" s="12"/>
    </row>
    <row r="1190" spans="3:4" x14ac:dyDescent="0.2">
      <c r="C1190" s="12"/>
      <c r="D1190" s="12"/>
    </row>
    <row r="1191" spans="3:4" x14ac:dyDescent="0.2">
      <c r="C1191" s="12"/>
      <c r="D1191" s="12"/>
    </row>
    <row r="1192" spans="3:4" x14ac:dyDescent="0.2">
      <c r="C1192" s="12"/>
      <c r="D1192" s="12"/>
    </row>
    <row r="1193" spans="3:4" x14ac:dyDescent="0.2">
      <c r="C1193" s="12"/>
      <c r="D1193" s="12"/>
    </row>
    <row r="1194" spans="3:4" x14ac:dyDescent="0.2">
      <c r="C1194" s="12"/>
      <c r="D1194" s="12"/>
    </row>
    <row r="1195" spans="3:4" x14ac:dyDescent="0.2">
      <c r="C1195" s="12"/>
      <c r="D1195" s="12"/>
    </row>
    <row r="1196" spans="3:4" x14ac:dyDescent="0.2">
      <c r="C1196" s="12"/>
      <c r="D1196" s="12"/>
    </row>
    <row r="1197" spans="3:4" x14ac:dyDescent="0.2">
      <c r="C1197" s="12"/>
      <c r="D1197" s="12"/>
    </row>
    <row r="1198" spans="3:4" x14ac:dyDescent="0.2">
      <c r="C1198" s="12"/>
      <c r="D1198" s="12"/>
    </row>
    <row r="1199" spans="3:4" x14ac:dyDescent="0.2">
      <c r="C1199" s="12"/>
      <c r="D1199" s="12"/>
    </row>
    <row r="1200" spans="3:4" x14ac:dyDescent="0.2">
      <c r="C1200" s="12"/>
      <c r="D1200" s="12"/>
    </row>
    <row r="1201" spans="3:4" x14ac:dyDescent="0.2">
      <c r="C1201" s="12"/>
      <c r="D1201" s="12"/>
    </row>
    <row r="1202" spans="3:4" x14ac:dyDescent="0.2">
      <c r="C1202" s="12"/>
      <c r="D1202" s="12"/>
    </row>
    <row r="1203" spans="3:4" x14ac:dyDescent="0.2">
      <c r="C1203" s="12"/>
      <c r="D1203" s="12"/>
    </row>
    <row r="1204" spans="3:4" x14ac:dyDescent="0.2">
      <c r="C1204" s="12"/>
      <c r="D1204" s="12"/>
    </row>
    <row r="1205" spans="3:4" x14ac:dyDescent="0.2">
      <c r="C1205" s="12"/>
      <c r="D1205" s="12"/>
    </row>
    <row r="1206" spans="3:4" x14ac:dyDescent="0.2">
      <c r="C1206" s="12"/>
      <c r="D1206" s="12"/>
    </row>
    <row r="1207" spans="3:4" x14ac:dyDescent="0.2">
      <c r="C1207" s="12"/>
      <c r="D1207" s="12"/>
    </row>
    <row r="1208" spans="3:4" x14ac:dyDescent="0.2">
      <c r="C1208" s="12"/>
      <c r="D1208" s="12"/>
    </row>
    <row r="1209" spans="3:4" x14ac:dyDescent="0.2">
      <c r="C1209" s="12"/>
      <c r="D1209" s="12"/>
    </row>
    <row r="1210" spans="3:4" x14ac:dyDescent="0.2">
      <c r="C1210" s="12"/>
      <c r="D1210" s="12"/>
    </row>
    <row r="1211" spans="3:4" x14ac:dyDescent="0.2">
      <c r="C1211" s="12"/>
      <c r="D1211" s="12"/>
    </row>
    <row r="1212" spans="3:4" x14ac:dyDescent="0.2">
      <c r="C1212" s="12"/>
      <c r="D1212" s="12"/>
    </row>
    <row r="1213" spans="3:4" x14ac:dyDescent="0.2">
      <c r="C1213" s="12"/>
      <c r="D1213" s="12"/>
    </row>
    <row r="1214" spans="3:4" x14ac:dyDescent="0.2">
      <c r="C1214" s="12"/>
      <c r="D1214" s="12"/>
    </row>
    <row r="1215" spans="3:4" x14ac:dyDescent="0.2">
      <c r="C1215" s="12"/>
      <c r="D1215" s="12"/>
    </row>
    <row r="1216" spans="3:4" x14ac:dyDescent="0.2">
      <c r="C1216" s="12"/>
      <c r="D1216" s="12"/>
    </row>
    <row r="1217" spans="3:4" x14ac:dyDescent="0.2">
      <c r="C1217" s="12"/>
      <c r="D1217" s="12"/>
    </row>
    <row r="1218" spans="3:4" x14ac:dyDescent="0.2">
      <c r="C1218" s="12"/>
      <c r="D1218" s="12"/>
    </row>
    <row r="1219" spans="3:4" x14ac:dyDescent="0.2">
      <c r="C1219" s="12"/>
      <c r="D1219" s="12"/>
    </row>
    <row r="1220" spans="3:4" x14ac:dyDescent="0.2">
      <c r="C1220" s="12"/>
      <c r="D1220" s="12"/>
    </row>
    <row r="1221" spans="3:4" x14ac:dyDescent="0.2">
      <c r="C1221" s="12"/>
      <c r="D1221" s="12"/>
    </row>
    <row r="1222" spans="3:4" x14ac:dyDescent="0.2">
      <c r="C1222" s="12"/>
      <c r="D1222" s="12"/>
    </row>
    <row r="1223" spans="3:4" x14ac:dyDescent="0.2">
      <c r="C1223" s="12"/>
      <c r="D1223" s="12"/>
    </row>
    <row r="1224" spans="3:4" x14ac:dyDescent="0.2">
      <c r="C1224" s="12"/>
      <c r="D1224" s="12"/>
    </row>
    <row r="1225" spans="3:4" x14ac:dyDescent="0.2">
      <c r="C1225" s="12"/>
      <c r="D1225" s="12"/>
    </row>
    <row r="1226" spans="3:4" x14ac:dyDescent="0.2">
      <c r="C1226" s="12"/>
      <c r="D1226" s="12"/>
    </row>
    <row r="1227" spans="3:4" x14ac:dyDescent="0.2">
      <c r="C1227" s="12"/>
      <c r="D1227" s="12"/>
    </row>
    <row r="1228" spans="3:4" x14ac:dyDescent="0.2">
      <c r="C1228" s="12"/>
      <c r="D1228" s="12"/>
    </row>
    <row r="1229" spans="3:4" x14ac:dyDescent="0.2">
      <c r="C1229" s="12"/>
      <c r="D1229" s="12"/>
    </row>
    <row r="1230" spans="3:4" x14ac:dyDescent="0.2">
      <c r="C1230" s="12"/>
      <c r="D1230" s="12"/>
    </row>
    <row r="1231" spans="3:4" x14ac:dyDescent="0.2">
      <c r="C1231" s="12"/>
      <c r="D1231" s="12"/>
    </row>
    <row r="1232" spans="3:4" x14ac:dyDescent="0.2">
      <c r="C1232" s="12"/>
      <c r="D1232" s="12"/>
    </row>
    <row r="1233" spans="3:4" x14ac:dyDescent="0.2">
      <c r="C1233" s="12"/>
      <c r="D1233" s="12"/>
    </row>
    <row r="1234" spans="3:4" x14ac:dyDescent="0.2">
      <c r="C1234" s="12"/>
      <c r="D1234" s="12"/>
    </row>
    <row r="1235" spans="3:4" x14ac:dyDescent="0.2">
      <c r="C1235" s="12"/>
      <c r="D1235" s="12"/>
    </row>
    <row r="1236" spans="3:4" x14ac:dyDescent="0.2">
      <c r="C1236" s="12"/>
      <c r="D1236" s="12"/>
    </row>
    <row r="1237" spans="3:4" x14ac:dyDescent="0.2">
      <c r="C1237" s="12"/>
      <c r="D1237" s="12"/>
    </row>
    <row r="1238" spans="3:4" x14ac:dyDescent="0.2">
      <c r="C1238" s="12"/>
      <c r="D1238" s="12"/>
    </row>
    <row r="1239" spans="3:4" x14ac:dyDescent="0.2">
      <c r="C1239" s="12"/>
      <c r="D1239" s="12"/>
    </row>
    <row r="1240" spans="3:4" x14ac:dyDescent="0.2">
      <c r="C1240" s="12"/>
      <c r="D1240" s="12"/>
    </row>
    <row r="1241" spans="3:4" x14ac:dyDescent="0.2">
      <c r="C1241" s="12"/>
      <c r="D1241" s="12"/>
    </row>
    <row r="1242" spans="3:4" x14ac:dyDescent="0.2">
      <c r="C1242" s="12"/>
      <c r="D1242" s="12"/>
    </row>
    <row r="1243" spans="3:4" x14ac:dyDescent="0.2">
      <c r="C1243" s="12"/>
      <c r="D1243" s="12"/>
    </row>
    <row r="1244" spans="3:4" x14ac:dyDescent="0.2">
      <c r="C1244" s="12"/>
      <c r="D1244" s="12"/>
    </row>
    <row r="1245" spans="3:4" x14ac:dyDescent="0.2">
      <c r="C1245" s="12"/>
      <c r="D1245" s="12"/>
    </row>
    <row r="1246" spans="3:4" x14ac:dyDescent="0.2">
      <c r="C1246" s="12"/>
      <c r="D1246" s="12"/>
    </row>
    <row r="1247" spans="3:4" x14ac:dyDescent="0.2">
      <c r="C1247" s="12"/>
      <c r="D1247" s="12"/>
    </row>
    <row r="1248" spans="3:4" x14ac:dyDescent="0.2">
      <c r="C1248" s="12"/>
      <c r="D1248" s="12"/>
    </row>
    <row r="1249" spans="3:4" x14ac:dyDescent="0.2">
      <c r="C1249" s="12"/>
      <c r="D1249" s="12"/>
    </row>
    <row r="1250" spans="3:4" x14ac:dyDescent="0.2">
      <c r="C1250" s="12"/>
      <c r="D1250" s="12"/>
    </row>
    <row r="1251" spans="3:4" x14ac:dyDescent="0.2">
      <c r="C1251" s="12"/>
      <c r="D1251" s="12"/>
    </row>
    <row r="1252" spans="3:4" x14ac:dyDescent="0.2">
      <c r="C1252" s="12"/>
      <c r="D1252" s="12"/>
    </row>
    <row r="1253" spans="3:4" x14ac:dyDescent="0.2">
      <c r="C1253" s="12"/>
      <c r="D1253" s="12"/>
    </row>
    <row r="1254" spans="3:4" x14ac:dyDescent="0.2">
      <c r="C1254" s="12"/>
      <c r="D1254" s="12"/>
    </row>
    <row r="1255" spans="3:4" x14ac:dyDescent="0.2">
      <c r="C1255" s="12"/>
      <c r="D1255" s="12"/>
    </row>
    <row r="1256" spans="3:4" x14ac:dyDescent="0.2">
      <c r="C1256" s="12"/>
      <c r="D1256" s="12"/>
    </row>
    <row r="1257" spans="3:4" x14ac:dyDescent="0.2">
      <c r="C1257" s="12"/>
      <c r="D1257" s="12"/>
    </row>
    <row r="1258" spans="3:4" x14ac:dyDescent="0.2">
      <c r="C1258" s="12"/>
      <c r="D1258" s="12"/>
    </row>
    <row r="1259" spans="3:4" x14ac:dyDescent="0.2">
      <c r="C1259" s="12"/>
      <c r="D1259" s="12"/>
    </row>
    <row r="1260" spans="3:4" x14ac:dyDescent="0.2">
      <c r="C1260" s="12"/>
      <c r="D1260" s="12"/>
    </row>
    <row r="1261" spans="3:4" x14ac:dyDescent="0.2">
      <c r="C1261" s="12"/>
      <c r="D1261" s="12"/>
    </row>
    <row r="1262" spans="3:4" x14ac:dyDescent="0.2">
      <c r="C1262" s="12"/>
      <c r="D1262" s="12"/>
    </row>
    <row r="1263" spans="3:4" x14ac:dyDescent="0.2">
      <c r="C1263" s="12"/>
      <c r="D1263" s="12"/>
    </row>
    <row r="1264" spans="3:4" x14ac:dyDescent="0.2">
      <c r="C1264" s="12"/>
      <c r="D1264" s="12"/>
    </row>
    <row r="1265" spans="3:4" x14ac:dyDescent="0.2">
      <c r="C1265" s="12"/>
      <c r="D1265" s="12"/>
    </row>
    <row r="1266" spans="3:4" x14ac:dyDescent="0.2">
      <c r="C1266" s="12"/>
      <c r="D1266" s="12"/>
    </row>
    <row r="1267" spans="3:4" x14ac:dyDescent="0.2">
      <c r="C1267" s="12"/>
      <c r="D1267" s="12"/>
    </row>
    <row r="1268" spans="3:4" x14ac:dyDescent="0.2">
      <c r="C1268" s="12"/>
      <c r="D1268" s="12"/>
    </row>
    <row r="1269" spans="3:4" x14ac:dyDescent="0.2">
      <c r="C1269" s="12"/>
      <c r="D1269" s="12"/>
    </row>
    <row r="1270" spans="3:4" x14ac:dyDescent="0.2">
      <c r="C1270" s="12"/>
      <c r="D1270" s="12"/>
    </row>
    <row r="1271" spans="3:4" x14ac:dyDescent="0.2">
      <c r="C1271" s="12"/>
      <c r="D1271" s="12"/>
    </row>
    <row r="1272" spans="3:4" x14ac:dyDescent="0.2">
      <c r="C1272" s="12"/>
      <c r="D1272" s="12"/>
    </row>
    <row r="1273" spans="3:4" x14ac:dyDescent="0.2">
      <c r="C1273" s="12"/>
      <c r="D1273" s="12"/>
    </row>
    <row r="1274" spans="3:4" x14ac:dyDescent="0.2">
      <c r="C1274" s="12"/>
      <c r="D1274" s="12"/>
    </row>
    <row r="1275" spans="3:4" x14ac:dyDescent="0.2">
      <c r="C1275" s="12"/>
      <c r="D1275" s="12"/>
    </row>
    <row r="1276" spans="3:4" x14ac:dyDescent="0.2">
      <c r="C1276" s="12"/>
      <c r="D1276" s="12"/>
    </row>
    <row r="1277" spans="3:4" x14ac:dyDescent="0.2">
      <c r="C1277" s="12"/>
      <c r="D1277" s="12"/>
    </row>
    <row r="1278" spans="3:4" x14ac:dyDescent="0.2">
      <c r="C1278" s="12"/>
      <c r="D1278" s="12"/>
    </row>
    <row r="1279" spans="3:4" x14ac:dyDescent="0.2">
      <c r="C1279" s="12"/>
      <c r="D1279" s="12"/>
    </row>
    <row r="1280" spans="3:4" x14ac:dyDescent="0.2">
      <c r="C1280" s="12"/>
      <c r="D1280" s="12"/>
    </row>
    <row r="1281" spans="3:4" x14ac:dyDescent="0.2">
      <c r="C1281" s="12"/>
      <c r="D1281" s="12"/>
    </row>
    <row r="1282" spans="3:4" x14ac:dyDescent="0.2">
      <c r="C1282" s="12"/>
      <c r="D1282" s="12"/>
    </row>
    <row r="1283" spans="3:4" x14ac:dyDescent="0.2">
      <c r="C1283" s="12"/>
      <c r="D1283" s="12"/>
    </row>
    <row r="1284" spans="3:4" x14ac:dyDescent="0.2">
      <c r="C1284" s="12"/>
      <c r="D1284" s="12"/>
    </row>
    <row r="1285" spans="3:4" x14ac:dyDescent="0.2">
      <c r="C1285" s="12"/>
      <c r="D1285" s="12"/>
    </row>
    <row r="1286" spans="3:4" x14ac:dyDescent="0.2">
      <c r="C1286" s="12"/>
      <c r="D1286" s="12"/>
    </row>
    <row r="1287" spans="3:4" x14ac:dyDescent="0.2">
      <c r="C1287" s="12"/>
      <c r="D1287" s="12"/>
    </row>
    <row r="1288" spans="3:4" x14ac:dyDescent="0.2">
      <c r="C1288" s="12"/>
      <c r="D1288" s="12"/>
    </row>
    <row r="1289" spans="3:4" x14ac:dyDescent="0.2">
      <c r="C1289" s="12"/>
      <c r="D1289" s="12"/>
    </row>
    <row r="1290" spans="3:4" x14ac:dyDescent="0.2">
      <c r="C1290" s="12"/>
      <c r="D1290" s="12"/>
    </row>
    <row r="1291" spans="3:4" x14ac:dyDescent="0.2">
      <c r="C1291" s="12"/>
      <c r="D1291" s="12"/>
    </row>
    <row r="1292" spans="3:4" x14ac:dyDescent="0.2">
      <c r="C1292" s="12"/>
      <c r="D1292" s="12"/>
    </row>
    <row r="1293" spans="3:4" x14ac:dyDescent="0.2">
      <c r="C1293" s="12"/>
      <c r="D1293" s="12"/>
    </row>
    <row r="1294" spans="3:4" x14ac:dyDescent="0.2">
      <c r="C1294" s="12"/>
      <c r="D1294" s="12"/>
    </row>
    <row r="1295" spans="3:4" x14ac:dyDescent="0.2">
      <c r="C1295" s="12"/>
      <c r="D1295" s="12"/>
    </row>
    <row r="1296" spans="3:4" x14ac:dyDescent="0.2">
      <c r="C1296" s="12"/>
      <c r="D1296" s="12"/>
    </row>
    <row r="1297" spans="3:4" x14ac:dyDescent="0.2">
      <c r="C1297" s="12"/>
      <c r="D1297" s="12"/>
    </row>
    <row r="1298" spans="3:4" x14ac:dyDescent="0.2">
      <c r="C1298" s="12"/>
      <c r="D1298" s="12"/>
    </row>
    <row r="1299" spans="3:4" x14ac:dyDescent="0.2">
      <c r="C1299" s="12"/>
      <c r="D1299" s="12"/>
    </row>
    <row r="1300" spans="3:4" x14ac:dyDescent="0.2">
      <c r="C1300" s="12"/>
      <c r="D1300" s="12"/>
    </row>
    <row r="1301" spans="3:4" x14ac:dyDescent="0.2">
      <c r="C1301" s="12"/>
      <c r="D1301" s="12"/>
    </row>
    <row r="1302" spans="3:4" x14ac:dyDescent="0.2">
      <c r="C1302" s="12"/>
      <c r="D1302" s="12"/>
    </row>
    <row r="1303" spans="3:4" x14ac:dyDescent="0.2">
      <c r="C1303" s="12"/>
      <c r="D1303" s="12"/>
    </row>
    <row r="1304" spans="3:4" x14ac:dyDescent="0.2">
      <c r="C1304" s="12"/>
      <c r="D1304" s="12"/>
    </row>
    <row r="1305" spans="3:4" x14ac:dyDescent="0.2">
      <c r="C1305" s="12"/>
      <c r="D1305" s="12"/>
    </row>
    <row r="1306" spans="3:4" x14ac:dyDescent="0.2">
      <c r="C1306" s="12"/>
      <c r="D1306" s="12"/>
    </row>
    <row r="1307" spans="3:4" x14ac:dyDescent="0.2">
      <c r="C1307" s="12"/>
      <c r="D1307" s="12"/>
    </row>
    <row r="1308" spans="3:4" x14ac:dyDescent="0.2">
      <c r="C1308" s="12"/>
      <c r="D1308" s="12"/>
    </row>
    <row r="1309" spans="3:4" x14ac:dyDescent="0.2">
      <c r="C1309" s="12"/>
      <c r="D1309" s="12"/>
    </row>
    <row r="1310" spans="3:4" x14ac:dyDescent="0.2">
      <c r="C1310" s="12"/>
      <c r="D1310" s="12"/>
    </row>
    <row r="1311" spans="3:4" x14ac:dyDescent="0.2">
      <c r="C1311" s="12"/>
      <c r="D1311" s="12"/>
    </row>
    <row r="1312" spans="3:4" x14ac:dyDescent="0.2">
      <c r="C1312" s="12"/>
      <c r="D1312" s="12"/>
    </row>
    <row r="1313" spans="3:4" x14ac:dyDescent="0.2">
      <c r="C1313" s="12"/>
      <c r="D1313" s="12"/>
    </row>
    <row r="1314" spans="3:4" x14ac:dyDescent="0.2">
      <c r="C1314" s="12"/>
      <c r="D1314" s="12"/>
    </row>
    <row r="1315" spans="3:4" x14ac:dyDescent="0.2">
      <c r="C1315" s="12"/>
      <c r="D1315" s="12"/>
    </row>
    <row r="1316" spans="3:4" x14ac:dyDescent="0.2">
      <c r="C1316" s="12"/>
      <c r="D1316" s="12"/>
    </row>
    <row r="1317" spans="3:4" x14ac:dyDescent="0.2">
      <c r="C1317" s="12"/>
      <c r="D1317" s="12"/>
    </row>
    <row r="1318" spans="3:4" x14ac:dyDescent="0.2">
      <c r="C1318" s="12"/>
      <c r="D1318" s="12"/>
    </row>
    <row r="1319" spans="3:4" x14ac:dyDescent="0.2">
      <c r="C1319" s="12"/>
      <c r="D1319" s="12"/>
    </row>
    <row r="1320" spans="3:4" x14ac:dyDescent="0.2">
      <c r="C1320" s="12"/>
      <c r="D1320" s="12"/>
    </row>
    <row r="1321" spans="3:4" x14ac:dyDescent="0.2">
      <c r="C1321" s="12"/>
      <c r="D1321" s="12"/>
    </row>
    <row r="1322" spans="3:4" x14ac:dyDescent="0.2">
      <c r="C1322" s="12"/>
      <c r="D1322" s="12"/>
    </row>
    <row r="1323" spans="3:4" x14ac:dyDescent="0.2">
      <c r="C1323" s="12"/>
      <c r="D1323" s="12"/>
    </row>
    <row r="1324" spans="3:4" x14ac:dyDescent="0.2">
      <c r="C1324" s="12"/>
      <c r="D1324" s="12"/>
    </row>
    <row r="1325" spans="3:4" x14ac:dyDescent="0.2">
      <c r="C1325" s="12"/>
      <c r="D1325" s="12"/>
    </row>
    <row r="1326" spans="3:4" x14ac:dyDescent="0.2">
      <c r="C1326" s="12"/>
      <c r="D1326" s="12"/>
    </row>
    <row r="1327" spans="3:4" x14ac:dyDescent="0.2">
      <c r="C1327" s="12"/>
      <c r="D1327" s="12"/>
    </row>
    <row r="1328" spans="3:4" x14ac:dyDescent="0.2">
      <c r="C1328" s="12"/>
      <c r="D1328" s="12"/>
    </row>
    <row r="1329" spans="3:4" x14ac:dyDescent="0.2">
      <c r="C1329" s="12"/>
      <c r="D1329" s="12"/>
    </row>
    <row r="1330" spans="3:4" x14ac:dyDescent="0.2">
      <c r="C1330" s="12"/>
      <c r="D1330" s="12"/>
    </row>
    <row r="1331" spans="3:4" x14ac:dyDescent="0.2">
      <c r="C1331" s="12"/>
      <c r="D1331" s="12"/>
    </row>
    <row r="1332" spans="3:4" x14ac:dyDescent="0.2">
      <c r="C1332" s="12"/>
      <c r="D1332" s="12"/>
    </row>
    <row r="1333" spans="3:4" x14ac:dyDescent="0.2">
      <c r="C1333" s="12"/>
      <c r="D1333" s="12"/>
    </row>
    <row r="1334" spans="3:4" x14ac:dyDescent="0.2">
      <c r="C1334" s="12"/>
      <c r="D1334" s="12"/>
    </row>
    <row r="1335" spans="3:4" x14ac:dyDescent="0.2">
      <c r="C1335" s="12"/>
      <c r="D1335" s="12"/>
    </row>
    <row r="1336" spans="3:4" x14ac:dyDescent="0.2">
      <c r="C1336" s="12"/>
      <c r="D1336" s="12"/>
    </row>
    <row r="1337" spans="3:4" x14ac:dyDescent="0.2">
      <c r="C1337" s="12"/>
      <c r="D1337" s="12"/>
    </row>
    <row r="1338" spans="3:4" x14ac:dyDescent="0.2">
      <c r="C1338" s="12"/>
      <c r="D1338" s="12"/>
    </row>
    <row r="1339" spans="3:4" x14ac:dyDescent="0.2">
      <c r="C1339" s="12"/>
      <c r="D1339" s="12"/>
    </row>
    <row r="1340" spans="3:4" x14ac:dyDescent="0.2">
      <c r="C1340" s="12"/>
      <c r="D1340" s="12"/>
    </row>
    <row r="1341" spans="3:4" x14ac:dyDescent="0.2">
      <c r="C1341" s="12"/>
      <c r="D1341" s="12"/>
    </row>
    <row r="1342" spans="3:4" x14ac:dyDescent="0.2">
      <c r="C1342" s="12"/>
      <c r="D1342" s="12"/>
    </row>
    <row r="1343" spans="3:4" x14ac:dyDescent="0.2">
      <c r="C1343" s="12"/>
      <c r="D1343" s="12"/>
    </row>
    <row r="1344" spans="3:4" x14ac:dyDescent="0.2">
      <c r="C1344" s="12"/>
      <c r="D1344" s="12"/>
    </row>
    <row r="1345" spans="3:4" x14ac:dyDescent="0.2">
      <c r="C1345" s="12"/>
      <c r="D1345" s="12"/>
    </row>
    <row r="1346" spans="3:4" x14ac:dyDescent="0.2">
      <c r="C1346" s="12"/>
      <c r="D1346" s="12"/>
    </row>
    <row r="1347" spans="3:4" x14ac:dyDescent="0.2">
      <c r="C1347" s="12"/>
      <c r="D1347" s="12"/>
    </row>
    <row r="1348" spans="3:4" x14ac:dyDescent="0.2">
      <c r="C1348" s="12"/>
      <c r="D1348" s="12"/>
    </row>
    <row r="1349" spans="3:4" x14ac:dyDescent="0.2">
      <c r="C1349" s="12"/>
      <c r="D1349" s="12"/>
    </row>
    <row r="1350" spans="3:4" x14ac:dyDescent="0.2">
      <c r="C1350" s="12"/>
      <c r="D1350" s="12"/>
    </row>
    <row r="1351" spans="3:4" x14ac:dyDescent="0.2">
      <c r="C1351" s="12"/>
      <c r="D1351" s="12"/>
    </row>
    <row r="1352" spans="3:4" x14ac:dyDescent="0.2">
      <c r="C1352" s="12"/>
      <c r="D1352" s="12"/>
    </row>
    <row r="1353" spans="3:4" x14ac:dyDescent="0.2">
      <c r="C1353" s="12"/>
      <c r="D1353" s="12"/>
    </row>
    <row r="1354" spans="3:4" x14ac:dyDescent="0.2">
      <c r="C1354" s="12"/>
      <c r="D1354" s="12"/>
    </row>
    <row r="1355" spans="3:4" x14ac:dyDescent="0.2">
      <c r="C1355" s="12"/>
      <c r="D1355" s="12"/>
    </row>
    <row r="1356" spans="3:4" x14ac:dyDescent="0.2">
      <c r="C1356" s="12"/>
      <c r="D1356" s="12"/>
    </row>
    <row r="1357" spans="3:4" x14ac:dyDescent="0.2">
      <c r="C1357" s="12"/>
      <c r="D1357" s="12"/>
    </row>
    <row r="1358" spans="3:4" x14ac:dyDescent="0.2">
      <c r="C1358" s="12"/>
      <c r="D1358" s="12"/>
    </row>
    <row r="1359" spans="3:4" x14ac:dyDescent="0.2">
      <c r="C1359" s="12"/>
      <c r="D1359" s="12"/>
    </row>
    <row r="1360" spans="3:4" x14ac:dyDescent="0.2">
      <c r="C1360" s="12"/>
      <c r="D1360" s="12"/>
    </row>
    <row r="1361" spans="3:4" x14ac:dyDescent="0.2">
      <c r="C1361" s="12"/>
      <c r="D1361" s="12"/>
    </row>
    <row r="1362" spans="3:4" x14ac:dyDescent="0.2">
      <c r="C1362" s="12"/>
      <c r="D1362" s="12"/>
    </row>
    <row r="1363" spans="3:4" x14ac:dyDescent="0.2">
      <c r="C1363" s="12"/>
      <c r="D1363" s="12"/>
    </row>
    <row r="1364" spans="3:4" x14ac:dyDescent="0.2">
      <c r="C1364" s="12"/>
      <c r="D1364" s="12"/>
    </row>
    <row r="1365" spans="3:4" x14ac:dyDescent="0.2">
      <c r="C1365" s="12"/>
      <c r="D1365" s="12"/>
    </row>
    <row r="1366" spans="3:4" x14ac:dyDescent="0.2">
      <c r="C1366" s="12"/>
      <c r="D1366" s="12"/>
    </row>
    <row r="1367" spans="3:4" x14ac:dyDescent="0.2">
      <c r="C1367" s="12"/>
      <c r="D1367" s="12"/>
    </row>
    <row r="1368" spans="3:4" x14ac:dyDescent="0.2">
      <c r="C1368" s="12"/>
      <c r="D1368" s="12"/>
    </row>
    <row r="1369" spans="3:4" x14ac:dyDescent="0.2">
      <c r="C1369" s="12"/>
      <c r="D1369" s="12"/>
    </row>
    <row r="1370" spans="3:4" x14ac:dyDescent="0.2">
      <c r="C1370" s="12"/>
      <c r="D1370" s="12"/>
    </row>
    <row r="1371" spans="3:4" x14ac:dyDescent="0.2">
      <c r="C1371" s="12"/>
      <c r="D1371" s="12"/>
    </row>
    <row r="1372" spans="3:4" x14ac:dyDescent="0.2">
      <c r="C1372" s="12"/>
      <c r="D1372" s="12"/>
    </row>
    <row r="1373" spans="3:4" x14ac:dyDescent="0.2">
      <c r="C1373" s="12"/>
      <c r="D1373" s="12"/>
    </row>
    <row r="1374" spans="3:4" x14ac:dyDescent="0.2">
      <c r="C1374" s="12"/>
      <c r="D1374" s="12"/>
    </row>
    <row r="1375" spans="3:4" x14ac:dyDescent="0.2">
      <c r="C1375" s="12"/>
      <c r="D1375" s="12"/>
    </row>
    <row r="1376" spans="3:4" x14ac:dyDescent="0.2">
      <c r="C1376" s="12"/>
      <c r="D1376" s="12"/>
    </row>
    <row r="1377" spans="3:4" x14ac:dyDescent="0.2">
      <c r="C1377" s="12"/>
      <c r="D1377" s="12"/>
    </row>
    <row r="1378" spans="3:4" x14ac:dyDescent="0.2">
      <c r="C1378" s="12"/>
      <c r="D1378" s="12"/>
    </row>
    <row r="1379" spans="3:4" x14ac:dyDescent="0.2">
      <c r="C1379" s="12"/>
      <c r="D1379" s="12"/>
    </row>
    <row r="1380" spans="3:4" x14ac:dyDescent="0.2">
      <c r="C1380" s="12"/>
      <c r="D1380" s="12"/>
    </row>
    <row r="1381" spans="3:4" x14ac:dyDescent="0.2">
      <c r="C1381" s="12"/>
      <c r="D1381" s="12"/>
    </row>
    <row r="1382" spans="3:4" x14ac:dyDescent="0.2">
      <c r="C1382" s="12"/>
      <c r="D1382" s="12"/>
    </row>
    <row r="1383" spans="3:4" x14ac:dyDescent="0.2">
      <c r="C1383" s="12"/>
      <c r="D1383" s="12"/>
    </row>
    <row r="1384" spans="3:4" x14ac:dyDescent="0.2">
      <c r="C1384" s="12"/>
      <c r="D1384" s="12"/>
    </row>
    <row r="1385" spans="3:4" x14ac:dyDescent="0.2">
      <c r="C1385" s="12"/>
      <c r="D1385" s="12"/>
    </row>
    <row r="1386" spans="3:4" x14ac:dyDescent="0.2">
      <c r="C1386" s="12"/>
      <c r="D1386" s="12"/>
    </row>
    <row r="1387" spans="3:4" x14ac:dyDescent="0.2">
      <c r="C1387" s="12"/>
      <c r="D1387" s="12"/>
    </row>
    <row r="1388" spans="3:4" x14ac:dyDescent="0.2">
      <c r="C1388" s="12"/>
      <c r="D1388" s="12"/>
    </row>
    <row r="1389" spans="3:4" x14ac:dyDescent="0.2">
      <c r="C1389" s="12"/>
      <c r="D1389" s="12"/>
    </row>
    <row r="1390" spans="3:4" x14ac:dyDescent="0.2">
      <c r="C1390" s="12"/>
      <c r="D1390" s="12"/>
    </row>
    <row r="1391" spans="3:4" x14ac:dyDescent="0.2">
      <c r="C1391" s="12"/>
      <c r="D1391" s="12"/>
    </row>
    <row r="1392" spans="3:4" x14ac:dyDescent="0.2">
      <c r="C1392" s="12"/>
      <c r="D1392" s="12"/>
    </row>
    <row r="1393" spans="3:4" x14ac:dyDescent="0.2">
      <c r="C1393" s="12"/>
      <c r="D1393" s="12"/>
    </row>
    <row r="1394" spans="3:4" x14ac:dyDescent="0.2">
      <c r="C1394" s="12"/>
      <c r="D1394" s="12"/>
    </row>
    <row r="1395" spans="3:4" x14ac:dyDescent="0.2">
      <c r="C1395" s="12"/>
      <c r="D1395" s="12"/>
    </row>
    <row r="1396" spans="3:4" x14ac:dyDescent="0.2">
      <c r="C1396" s="12"/>
      <c r="D1396" s="12"/>
    </row>
    <row r="1397" spans="3:4" x14ac:dyDescent="0.2">
      <c r="C1397" s="12"/>
      <c r="D1397" s="12"/>
    </row>
    <row r="1398" spans="3:4" x14ac:dyDescent="0.2">
      <c r="C1398" s="12"/>
      <c r="D1398" s="12"/>
    </row>
    <row r="1399" spans="3:4" x14ac:dyDescent="0.2">
      <c r="C1399" s="12"/>
      <c r="D1399" s="12"/>
    </row>
    <row r="1400" spans="3:4" x14ac:dyDescent="0.2">
      <c r="C1400" s="12"/>
      <c r="D1400" s="12"/>
    </row>
    <row r="1401" spans="3:4" x14ac:dyDescent="0.2">
      <c r="C1401" s="12"/>
      <c r="D1401" s="12"/>
    </row>
    <row r="1402" spans="3:4" x14ac:dyDescent="0.2">
      <c r="C1402" s="12"/>
      <c r="D1402" s="12"/>
    </row>
    <row r="1403" spans="3:4" x14ac:dyDescent="0.2">
      <c r="C1403" s="12"/>
      <c r="D1403" s="12"/>
    </row>
    <row r="1404" spans="3:4" x14ac:dyDescent="0.2">
      <c r="C1404" s="12"/>
      <c r="D1404" s="12"/>
    </row>
    <row r="1405" spans="3:4" x14ac:dyDescent="0.2">
      <c r="C1405" s="12"/>
      <c r="D1405" s="12"/>
    </row>
    <row r="1406" spans="3:4" x14ac:dyDescent="0.2">
      <c r="C1406" s="12"/>
      <c r="D1406" s="12"/>
    </row>
    <row r="1407" spans="3:4" x14ac:dyDescent="0.2">
      <c r="C1407" s="12"/>
      <c r="D1407" s="12"/>
    </row>
    <row r="1408" spans="3:4" x14ac:dyDescent="0.2">
      <c r="C1408" s="12"/>
      <c r="D1408" s="12"/>
    </row>
    <row r="1409" spans="3:4" x14ac:dyDescent="0.2">
      <c r="C1409" s="12"/>
      <c r="D1409" s="12"/>
    </row>
    <row r="1410" spans="3:4" x14ac:dyDescent="0.2">
      <c r="C1410" s="12"/>
      <c r="D1410" s="12"/>
    </row>
    <row r="1411" spans="3:4" x14ac:dyDescent="0.2">
      <c r="C1411" s="12"/>
      <c r="D1411" s="12"/>
    </row>
    <row r="1412" spans="3:4" x14ac:dyDescent="0.2">
      <c r="C1412" s="12"/>
      <c r="D1412" s="12"/>
    </row>
    <row r="1413" spans="3:4" x14ac:dyDescent="0.2">
      <c r="C1413" s="12"/>
      <c r="D1413" s="12"/>
    </row>
    <row r="1414" spans="3:4" x14ac:dyDescent="0.2">
      <c r="C1414" s="12"/>
      <c r="D1414" s="12"/>
    </row>
    <row r="1415" spans="3:4" x14ac:dyDescent="0.2">
      <c r="C1415" s="12"/>
      <c r="D1415" s="12"/>
    </row>
    <row r="1416" spans="3:4" x14ac:dyDescent="0.2">
      <c r="C1416" s="12"/>
      <c r="D1416" s="12"/>
    </row>
    <row r="1417" spans="3:4" x14ac:dyDescent="0.2">
      <c r="C1417" s="12"/>
      <c r="D1417" s="12"/>
    </row>
    <row r="1418" spans="3:4" x14ac:dyDescent="0.2">
      <c r="C1418" s="12"/>
      <c r="D1418" s="12"/>
    </row>
    <row r="1419" spans="3:4" x14ac:dyDescent="0.2">
      <c r="C1419" s="12"/>
      <c r="D1419" s="12"/>
    </row>
    <row r="1420" spans="3:4" x14ac:dyDescent="0.2">
      <c r="C1420" s="12"/>
      <c r="D1420" s="12"/>
    </row>
    <row r="1421" spans="3:4" x14ac:dyDescent="0.2">
      <c r="C1421" s="12"/>
      <c r="D1421" s="12"/>
    </row>
    <row r="1422" spans="3:4" x14ac:dyDescent="0.2">
      <c r="C1422" s="12"/>
      <c r="D1422" s="12"/>
    </row>
    <row r="1423" spans="3:4" x14ac:dyDescent="0.2">
      <c r="C1423" s="12"/>
      <c r="D1423" s="12"/>
    </row>
    <row r="1424" spans="3:4" x14ac:dyDescent="0.2">
      <c r="C1424" s="12"/>
      <c r="D1424" s="12"/>
    </row>
    <row r="1425" spans="3:4" x14ac:dyDescent="0.2">
      <c r="C1425" s="12"/>
      <c r="D1425" s="12"/>
    </row>
    <row r="1426" spans="3:4" x14ac:dyDescent="0.2">
      <c r="C1426" s="12"/>
      <c r="D1426" s="12"/>
    </row>
    <row r="1427" spans="3:4" x14ac:dyDescent="0.2">
      <c r="C1427" s="12"/>
      <c r="D1427" s="12"/>
    </row>
    <row r="1428" spans="3:4" x14ac:dyDescent="0.2">
      <c r="C1428" s="12"/>
      <c r="D1428" s="12"/>
    </row>
    <row r="1429" spans="3:4" x14ac:dyDescent="0.2">
      <c r="C1429" s="12"/>
      <c r="D1429" s="12"/>
    </row>
    <row r="1430" spans="3:4" x14ac:dyDescent="0.2">
      <c r="C1430" s="12"/>
      <c r="D1430" s="12"/>
    </row>
    <row r="1431" spans="3:4" x14ac:dyDescent="0.2">
      <c r="C1431" s="12"/>
      <c r="D1431" s="12"/>
    </row>
    <row r="1432" spans="3:4" x14ac:dyDescent="0.2">
      <c r="C1432" s="12"/>
      <c r="D1432" s="12"/>
    </row>
    <row r="1433" spans="3:4" x14ac:dyDescent="0.2">
      <c r="C1433" s="12"/>
      <c r="D1433" s="12"/>
    </row>
    <row r="1434" spans="3:4" x14ac:dyDescent="0.2">
      <c r="C1434" s="12"/>
      <c r="D1434" s="12"/>
    </row>
    <row r="1435" spans="3:4" x14ac:dyDescent="0.2">
      <c r="C1435" s="12"/>
      <c r="D1435" s="12"/>
    </row>
    <row r="1436" spans="3:4" x14ac:dyDescent="0.2">
      <c r="C1436" s="12"/>
      <c r="D1436" s="12"/>
    </row>
    <row r="1437" spans="3:4" x14ac:dyDescent="0.2">
      <c r="C1437" s="12"/>
      <c r="D1437" s="12"/>
    </row>
    <row r="1438" spans="3:4" x14ac:dyDescent="0.2">
      <c r="C1438" s="12"/>
      <c r="D1438" s="12"/>
    </row>
    <row r="1439" spans="3:4" x14ac:dyDescent="0.2">
      <c r="C1439" s="12"/>
      <c r="D1439" s="12"/>
    </row>
    <row r="1440" spans="3:4" x14ac:dyDescent="0.2">
      <c r="C1440" s="12"/>
      <c r="D1440" s="12"/>
    </row>
    <row r="1441" spans="3:4" x14ac:dyDescent="0.2">
      <c r="C1441" s="12"/>
      <c r="D1441" s="12"/>
    </row>
    <row r="1442" spans="3:4" x14ac:dyDescent="0.2">
      <c r="C1442" s="12"/>
      <c r="D1442" s="12"/>
    </row>
    <row r="1443" spans="3:4" x14ac:dyDescent="0.2">
      <c r="C1443" s="12"/>
      <c r="D1443" s="12"/>
    </row>
    <row r="1444" spans="3:4" x14ac:dyDescent="0.2">
      <c r="C1444" s="12"/>
      <c r="D1444" s="12"/>
    </row>
    <row r="1445" spans="3:4" x14ac:dyDescent="0.2">
      <c r="C1445" s="12"/>
      <c r="D1445" s="12"/>
    </row>
    <row r="1446" spans="3:4" x14ac:dyDescent="0.2">
      <c r="C1446" s="12"/>
      <c r="D1446" s="12"/>
    </row>
    <row r="1447" spans="3:4" x14ac:dyDescent="0.2">
      <c r="C1447" s="12"/>
      <c r="D1447" s="12"/>
    </row>
    <row r="1448" spans="3:4" x14ac:dyDescent="0.2">
      <c r="C1448" s="12"/>
      <c r="D1448" s="12"/>
    </row>
    <row r="1449" spans="3:4" x14ac:dyDescent="0.2">
      <c r="C1449" s="12"/>
      <c r="D1449" s="12"/>
    </row>
    <row r="1450" spans="3:4" x14ac:dyDescent="0.2">
      <c r="C1450" s="12"/>
      <c r="D1450" s="12"/>
    </row>
    <row r="1451" spans="3:4" x14ac:dyDescent="0.2">
      <c r="C1451" s="12"/>
      <c r="D1451" s="12"/>
    </row>
    <row r="1452" spans="3:4" x14ac:dyDescent="0.2">
      <c r="C1452" s="12"/>
      <c r="D1452" s="12"/>
    </row>
    <row r="1453" spans="3:4" x14ac:dyDescent="0.2">
      <c r="C1453" s="12"/>
      <c r="D1453" s="12"/>
    </row>
    <row r="1454" spans="3:4" x14ac:dyDescent="0.2">
      <c r="C1454" s="12"/>
      <c r="D1454" s="12"/>
    </row>
    <row r="1455" spans="3:4" x14ac:dyDescent="0.2">
      <c r="C1455" s="12"/>
      <c r="D1455" s="12"/>
    </row>
    <row r="1456" spans="3:4" x14ac:dyDescent="0.2">
      <c r="C1456" s="12"/>
      <c r="D1456" s="12"/>
    </row>
    <row r="1457" spans="3:4" x14ac:dyDescent="0.2">
      <c r="C1457" s="12"/>
      <c r="D1457" s="12"/>
    </row>
    <row r="1458" spans="3:4" x14ac:dyDescent="0.2">
      <c r="C1458" s="12"/>
      <c r="D1458" s="12"/>
    </row>
    <row r="1459" spans="3:4" x14ac:dyDescent="0.2">
      <c r="C1459" s="12"/>
      <c r="D1459" s="12"/>
    </row>
    <row r="1460" spans="3:4" x14ac:dyDescent="0.2">
      <c r="C1460" s="12"/>
      <c r="D1460" s="12"/>
    </row>
    <row r="1461" spans="3:4" x14ac:dyDescent="0.2">
      <c r="C1461" s="12"/>
      <c r="D1461" s="12"/>
    </row>
    <row r="1462" spans="3:4" x14ac:dyDescent="0.2">
      <c r="C1462" s="12"/>
      <c r="D1462" s="12"/>
    </row>
    <row r="1463" spans="3:4" x14ac:dyDescent="0.2">
      <c r="C1463" s="12"/>
      <c r="D1463" s="12"/>
    </row>
    <row r="1464" spans="3:4" x14ac:dyDescent="0.2">
      <c r="C1464" s="12"/>
      <c r="D1464" s="12"/>
    </row>
    <row r="1465" spans="3:4" x14ac:dyDescent="0.2">
      <c r="C1465" s="12"/>
      <c r="D1465" s="12"/>
    </row>
    <row r="1466" spans="3:4" x14ac:dyDescent="0.2">
      <c r="C1466" s="12"/>
      <c r="D1466" s="12"/>
    </row>
    <row r="1467" spans="3:4" x14ac:dyDescent="0.2">
      <c r="C1467" s="12"/>
      <c r="D1467" s="12"/>
    </row>
    <row r="1468" spans="3:4" x14ac:dyDescent="0.2">
      <c r="C1468" s="12"/>
      <c r="D1468" s="12"/>
    </row>
    <row r="1469" spans="3:4" x14ac:dyDescent="0.2">
      <c r="C1469" s="12"/>
      <c r="D1469" s="12"/>
    </row>
    <row r="1470" spans="3:4" x14ac:dyDescent="0.2">
      <c r="C1470" s="12"/>
      <c r="D1470" s="12"/>
    </row>
    <row r="1471" spans="3:4" x14ac:dyDescent="0.2">
      <c r="C1471" s="12"/>
      <c r="D1471" s="12"/>
    </row>
    <row r="1472" spans="3:4" x14ac:dyDescent="0.2">
      <c r="C1472" s="12"/>
      <c r="D1472" s="12"/>
    </row>
    <row r="1473" spans="3:4" x14ac:dyDescent="0.2">
      <c r="C1473" s="12"/>
      <c r="D1473" s="12"/>
    </row>
    <row r="1474" spans="3:4" x14ac:dyDescent="0.2">
      <c r="C1474" s="12"/>
      <c r="D1474" s="12"/>
    </row>
    <row r="1475" spans="3:4" x14ac:dyDescent="0.2">
      <c r="C1475" s="12"/>
      <c r="D1475" s="12"/>
    </row>
    <row r="1476" spans="3:4" x14ac:dyDescent="0.2">
      <c r="C1476" s="12"/>
      <c r="D1476" s="12"/>
    </row>
    <row r="1477" spans="3:4" x14ac:dyDescent="0.2">
      <c r="C1477" s="12"/>
      <c r="D1477" s="12"/>
    </row>
    <row r="1478" spans="3:4" x14ac:dyDescent="0.2">
      <c r="C1478" s="12"/>
      <c r="D1478" s="12"/>
    </row>
    <row r="1479" spans="3:4" x14ac:dyDescent="0.2">
      <c r="C1479" s="12"/>
      <c r="D1479" s="12"/>
    </row>
    <row r="1480" spans="3:4" x14ac:dyDescent="0.2">
      <c r="C1480" s="12"/>
      <c r="D1480" s="12"/>
    </row>
    <row r="1481" spans="3:4" x14ac:dyDescent="0.2">
      <c r="C1481" s="12"/>
      <c r="D1481" s="12"/>
    </row>
    <row r="1482" spans="3:4" x14ac:dyDescent="0.2">
      <c r="C1482" s="12"/>
      <c r="D1482" s="12"/>
    </row>
    <row r="1483" spans="3:4" x14ac:dyDescent="0.2">
      <c r="C1483" s="12"/>
      <c r="D1483" s="12"/>
    </row>
    <row r="1484" spans="3:4" x14ac:dyDescent="0.2">
      <c r="C1484" s="12"/>
      <c r="D1484" s="12"/>
    </row>
    <row r="1485" spans="3:4" x14ac:dyDescent="0.2">
      <c r="C1485" s="12"/>
      <c r="D1485" s="12"/>
    </row>
    <row r="1486" spans="3:4" x14ac:dyDescent="0.2">
      <c r="C1486" s="12"/>
      <c r="D1486" s="12"/>
    </row>
    <row r="1487" spans="3:4" x14ac:dyDescent="0.2">
      <c r="C1487" s="12"/>
      <c r="D1487" s="12"/>
    </row>
    <row r="1488" spans="3:4" x14ac:dyDescent="0.2">
      <c r="C1488" s="12"/>
      <c r="D1488" s="12"/>
    </row>
    <row r="1489" spans="3:4" x14ac:dyDescent="0.2">
      <c r="C1489" s="12"/>
      <c r="D1489" s="12"/>
    </row>
    <row r="1490" spans="3:4" x14ac:dyDescent="0.2">
      <c r="C1490" s="12"/>
      <c r="D1490" s="12"/>
    </row>
    <row r="1491" spans="3:4" x14ac:dyDescent="0.2">
      <c r="C1491" s="12"/>
      <c r="D1491" s="12"/>
    </row>
    <row r="1492" spans="3:4" x14ac:dyDescent="0.2">
      <c r="C1492" s="12"/>
      <c r="D1492" s="12"/>
    </row>
    <row r="1493" spans="3:4" x14ac:dyDescent="0.2">
      <c r="C1493" s="12"/>
      <c r="D1493" s="12"/>
    </row>
    <row r="1494" spans="3:4" x14ac:dyDescent="0.2">
      <c r="C1494" s="12"/>
      <c r="D1494" s="12"/>
    </row>
    <row r="1495" spans="3:4" x14ac:dyDescent="0.2">
      <c r="C1495" s="12"/>
      <c r="D1495" s="12"/>
    </row>
    <row r="1496" spans="3:4" x14ac:dyDescent="0.2">
      <c r="C1496" s="12"/>
      <c r="D1496" s="12"/>
    </row>
    <row r="1497" spans="3:4" x14ac:dyDescent="0.2">
      <c r="C1497" s="12"/>
      <c r="D1497" s="12"/>
    </row>
    <row r="1498" spans="3:4" x14ac:dyDescent="0.2">
      <c r="C1498" s="12"/>
      <c r="D1498" s="12"/>
    </row>
    <row r="1499" spans="3:4" x14ac:dyDescent="0.2">
      <c r="C1499" s="12"/>
      <c r="D1499" s="12"/>
    </row>
    <row r="1500" spans="3:4" x14ac:dyDescent="0.2">
      <c r="C1500" s="12"/>
      <c r="D1500" s="12"/>
    </row>
    <row r="1501" spans="3:4" x14ac:dyDescent="0.2">
      <c r="C1501" s="12"/>
      <c r="D1501" s="12"/>
    </row>
    <row r="1502" spans="3:4" x14ac:dyDescent="0.2">
      <c r="C1502" s="12"/>
      <c r="D1502" s="12"/>
    </row>
    <row r="1503" spans="3:4" x14ac:dyDescent="0.2">
      <c r="C1503" s="12"/>
      <c r="D1503" s="12"/>
    </row>
    <row r="1504" spans="3:4" x14ac:dyDescent="0.2">
      <c r="C1504" s="12"/>
      <c r="D1504" s="12"/>
    </row>
    <row r="1505" spans="3:4" x14ac:dyDescent="0.2">
      <c r="C1505" s="12"/>
      <c r="D1505" s="12"/>
    </row>
    <row r="1506" spans="3:4" x14ac:dyDescent="0.2">
      <c r="C1506" s="12"/>
      <c r="D1506" s="12"/>
    </row>
    <row r="1507" spans="3:4" x14ac:dyDescent="0.2">
      <c r="C1507" s="12"/>
      <c r="D1507" s="12"/>
    </row>
    <row r="1508" spans="3:4" x14ac:dyDescent="0.2">
      <c r="C1508" s="12"/>
      <c r="D1508" s="12"/>
    </row>
    <row r="1509" spans="3:4" x14ac:dyDescent="0.2">
      <c r="C1509" s="12"/>
      <c r="D1509" s="12"/>
    </row>
    <row r="1510" spans="3:4" x14ac:dyDescent="0.2">
      <c r="C1510" s="12"/>
      <c r="D1510" s="12"/>
    </row>
    <row r="1511" spans="3:4" x14ac:dyDescent="0.2">
      <c r="C1511" s="12"/>
      <c r="D1511" s="12"/>
    </row>
    <row r="1512" spans="3:4" x14ac:dyDescent="0.2">
      <c r="C1512" s="12"/>
      <c r="D1512" s="12"/>
    </row>
    <row r="1513" spans="3:4" x14ac:dyDescent="0.2">
      <c r="C1513" s="12"/>
      <c r="D1513" s="12"/>
    </row>
    <row r="1514" spans="3:4" x14ac:dyDescent="0.2">
      <c r="C1514" s="12"/>
      <c r="D1514" s="12"/>
    </row>
    <row r="1515" spans="3:4" x14ac:dyDescent="0.2">
      <c r="C1515" s="12"/>
      <c r="D1515" s="12"/>
    </row>
    <row r="1516" spans="3:4" x14ac:dyDescent="0.2">
      <c r="C1516" s="12"/>
      <c r="D1516" s="12"/>
    </row>
    <row r="1517" spans="3:4" x14ac:dyDescent="0.2">
      <c r="C1517" s="12"/>
      <c r="D1517" s="12"/>
    </row>
    <row r="1518" spans="3:4" x14ac:dyDescent="0.2">
      <c r="C1518" s="12"/>
      <c r="D1518" s="12"/>
    </row>
    <row r="1519" spans="3:4" x14ac:dyDescent="0.2">
      <c r="C1519" s="12"/>
      <c r="D1519" s="12"/>
    </row>
    <row r="1520" spans="3:4" x14ac:dyDescent="0.2">
      <c r="C1520" s="12"/>
      <c r="D1520" s="12"/>
    </row>
    <row r="1521" spans="3:4" x14ac:dyDescent="0.2">
      <c r="C1521" s="12"/>
      <c r="D1521" s="12"/>
    </row>
    <row r="1522" spans="3:4" x14ac:dyDescent="0.2">
      <c r="C1522" s="12"/>
      <c r="D1522" s="12"/>
    </row>
    <row r="1523" spans="3:4" x14ac:dyDescent="0.2">
      <c r="C1523" s="12"/>
      <c r="D1523" s="12"/>
    </row>
    <row r="1524" spans="3:4" x14ac:dyDescent="0.2">
      <c r="C1524" s="12"/>
      <c r="D1524" s="12"/>
    </row>
    <row r="1525" spans="3:4" x14ac:dyDescent="0.2">
      <c r="C1525" s="12"/>
      <c r="D1525" s="12"/>
    </row>
    <row r="1526" spans="3:4" x14ac:dyDescent="0.2">
      <c r="C1526" s="12"/>
      <c r="D1526" s="12"/>
    </row>
    <row r="1527" spans="3:4" x14ac:dyDescent="0.2">
      <c r="C1527" s="12"/>
      <c r="D1527" s="12"/>
    </row>
    <row r="1528" spans="3:4" x14ac:dyDescent="0.2">
      <c r="C1528" s="12"/>
      <c r="D1528" s="12"/>
    </row>
    <row r="1529" spans="3:4" x14ac:dyDescent="0.2">
      <c r="C1529" s="12"/>
      <c r="D1529" s="12"/>
    </row>
    <row r="1530" spans="3:4" x14ac:dyDescent="0.2">
      <c r="C1530" s="12"/>
      <c r="D1530" s="12"/>
    </row>
    <row r="1531" spans="3:4" x14ac:dyDescent="0.2">
      <c r="C1531" s="12"/>
      <c r="D1531" s="12"/>
    </row>
    <row r="1532" spans="3:4" x14ac:dyDescent="0.2">
      <c r="C1532" s="12"/>
      <c r="D1532" s="12"/>
    </row>
    <row r="1533" spans="3:4" x14ac:dyDescent="0.2">
      <c r="C1533" s="12"/>
      <c r="D1533" s="12"/>
    </row>
    <row r="1534" spans="3:4" x14ac:dyDescent="0.2">
      <c r="C1534" s="12"/>
      <c r="D1534" s="12"/>
    </row>
    <row r="1535" spans="3:4" x14ac:dyDescent="0.2">
      <c r="C1535" s="12"/>
      <c r="D1535" s="12"/>
    </row>
    <row r="1536" spans="3:4" x14ac:dyDescent="0.2">
      <c r="C1536" s="12"/>
      <c r="D1536" s="12"/>
    </row>
    <row r="1537" spans="3:4" x14ac:dyDescent="0.2">
      <c r="C1537" s="12"/>
      <c r="D1537" s="12"/>
    </row>
    <row r="1538" spans="3:4" x14ac:dyDescent="0.2">
      <c r="C1538" s="12"/>
      <c r="D1538" s="12"/>
    </row>
    <row r="1539" spans="3:4" x14ac:dyDescent="0.2">
      <c r="C1539" s="12"/>
      <c r="D1539" s="12"/>
    </row>
    <row r="1540" spans="3:4" x14ac:dyDescent="0.2">
      <c r="C1540" s="12"/>
      <c r="D1540" s="12"/>
    </row>
    <row r="1541" spans="3:4" x14ac:dyDescent="0.2">
      <c r="C1541" s="12"/>
      <c r="D1541" s="12"/>
    </row>
    <row r="1542" spans="3:4" x14ac:dyDescent="0.2">
      <c r="C1542" s="12"/>
      <c r="D1542" s="12"/>
    </row>
    <row r="1543" spans="3:4" x14ac:dyDescent="0.2">
      <c r="C1543" s="12"/>
      <c r="D1543" s="12"/>
    </row>
    <row r="1544" spans="3:4" x14ac:dyDescent="0.2">
      <c r="C1544" s="12"/>
      <c r="D1544" s="12"/>
    </row>
    <row r="1545" spans="3:4" x14ac:dyDescent="0.2">
      <c r="C1545" s="12"/>
      <c r="D1545" s="12"/>
    </row>
    <row r="1546" spans="3:4" x14ac:dyDescent="0.2">
      <c r="C1546" s="12"/>
      <c r="D1546" s="12"/>
    </row>
    <row r="1547" spans="3:4" x14ac:dyDescent="0.2">
      <c r="C1547" s="12"/>
      <c r="D1547" s="12"/>
    </row>
    <row r="1548" spans="3:4" x14ac:dyDescent="0.2">
      <c r="C1548" s="12"/>
      <c r="D1548" s="12"/>
    </row>
    <row r="1549" spans="3:4" x14ac:dyDescent="0.2">
      <c r="C1549" s="12"/>
      <c r="D1549" s="12"/>
    </row>
    <row r="1550" spans="3:4" x14ac:dyDescent="0.2">
      <c r="C1550" s="12"/>
      <c r="D1550" s="12"/>
    </row>
    <row r="1551" spans="3:4" x14ac:dyDescent="0.2">
      <c r="C1551" s="12"/>
      <c r="D1551" s="12"/>
    </row>
    <row r="1552" spans="3:4" x14ac:dyDescent="0.2">
      <c r="C1552" s="12"/>
      <c r="D1552" s="12"/>
    </row>
    <row r="1553" spans="3:4" x14ac:dyDescent="0.2">
      <c r="C1553" s="12"/>
      <c r="D1553" s="12"/>
    </row>
    <row r="1554" spans="3:4" x14ac:dyDescent="0.2">
      <c r="C1554" s="12"/>
      <c r="D1554" s="12"/>
    </row>
    <row r="1555" spans="3:4" x14ac:dyDescent="0.2">
      <c r="C1555" s="12"/>
      <c r="D1555" s="12"/>
    </row>
    <row r="1556" spans="3:4" x14ac:dyDescent="0.2">
      <c r="C1556" s="12"/>
      <c r="D1556" s="12"/>
    </row>
    <row r="1557" spans="3:4" x14ac:dyDescent="0.2">
      <c r="C1557" s="12"/>
      <c r="D1557" s="12"/>
    </row>
    <row r="1558" spans="3:4" x14ac:dyDescent="0.2">
      <c r="C1558" s="12"/>
      <c r="D1558" s="12"/>
    </row>
    <row r="1559" spans="3:4" x14ac:dyDescent="0.2">
      <c r="C1559" s="12"/>
      <c r="D1559" s="12"/>
    </row>
    <row r="1560" spans="3:4" x14ac:dyDescent="0.2">
      <c r="C1560" s="12"/>
      <c r="D1560" s="12"/>
    </row>
    <row r="1561" spans="3:4" x14ac:dyDescent="0.2">
      <c r="C1561" s="12"/>
      <c r="D1561" s="12"/>
    </row>
    <row r="1562" spans="3:4" x14ac:dyDescent="0.2">
      <c r="C1562" s="12"/>
      <c r="D1562" s="12"/>
    </row>
    <row r="1563" spans="3:4" x14ac:dyDescent="0.2">
      <c r="C1563" s="12"/>
      <c r="D1563" s="12"/>
    </row>
    <row r="1564" spans="3:4" x14ac:dyDescent="0.2">
      <c r="C1564" s="12"/>
      <c r="D1564" s="12"/>
    </row>
    <row r="1565" spans="3:4" x14ac:dyDescent="0.2">
      <c r="C1565" s="12"/>
      <c r="D1565" s="12"/>
    </row>
    <row r="1566" spans="3:4" x14ac:dyDescent="0.2">
      <c r="C1566" s="12"/>
      <c r="D1566" s="12"/>
    </row>
    <row r="1567" spans="3:4" x14ac:dyDescent="0.2">
      <c r="C1567" s="12"/>
      <c r="D1567" s="12"/>
    </row>
    <row r="1568" spans="3:4" x14ac:dyDescent="0.2">
      <c r="C1568" s="12"/>
      <c r="D1568" s="12"/>
    </row>
    <row r="1569" spans="3:4" x14ac:dyDescent="0.2">
      <c r="C1569" s="12"/>
      <c r="D1569" s="12"/>
    </row>
    <row r="1570" spans="3:4" x14ac:dyDescent="0.2">
      <c r="C1570" s="12"/>
      <c r="D1570" s="12"/>
    </row>
    <row r="1571" spans="3:4" x14ac:dyDescent="0.2">
      <c r="C1571" s="12"/>
      <c r="D1571" s="12"/>
    </row>
    <row r="1572" spans="3:4" x14ac:dyDescent="0.2">
      <c r="C1572" s="12"/>
      <c r="D1572" s="12"/>
    </row>
    <row r="1573" spans="3:4" x14ac:dyDescent="0.2">
      <c r="C1573" s="12"/>
      <c r="D1573" s="12"/>
    </row>
    <row r="1574" spans="3:4" x14ac:dyDescent="0.2">
      <c r="C1574" s="12"/>
      <c r="D1574" s="12"/>
    </row>
    <row r="1575" spans="3:4" x14ac:dyDescent="0.2">
      <c r="C1575" s="12"/>
      <c r="D1575" s="12"/>
    </row>
    <row r="1576" spans="3:4" x14ac:dyDescent="0.2">
      <c r="C1576" s="12"/>
      <c r="D1576" s="12"/>
    </row>
    <row r="1577" spans="3:4" x14ac:dyDescent="0.2">
      <c r="C1577" s="12"/>
      <c r="D1577" s="12"/>
    </row>
    <row r="1578" spans="3:4" x14ac:dyDescent="0.2">
      <c r="C1578" s="12"/>
      <c r="D1578" s="12"/>
    </row>
    <row r="1579" spans="3:4" x14ac:dyDescent="0.2">
      <c r="C1579" s="12"/>
      <c r="D1579" s="12"/>
    </row>
    <row r="1580" spans="3:4" x14ac:dyDescent="0.2">
      <c r="C1580" s="12"/>
      <c r="D1580" s="12"/>
    </row>
    <row r="1581" spans="3:4" x14ac:dyDescent="0.2">
      <c r="C1581" s="12"/>
      <c r="D1581" s="12"/>
    </row>
    <row r="1582" spans="3:4" x14ac:dyDescent="0.2">
      <c r="C1582" s="12"/>
      <c r="D1582" s="12"/>
    </row>
    <row r="1583" spans="3:4" x14ac:dyDescent="0.2">
      <c r="C1583" s="12"/>
      <c r="D1583" s="12"/>
    </row>
    <row r="1584" spans="3:4" x14ac:dyDescent="0.2">
      <c r="C1584" s="12"/>
      <c r="D1584" s="12"/>
    </row>
    <row r="1585" spans="3:4" x14ac:dyDescent="0.2">
      <c r="C1585" s="12"/>
      <c r="D1585" s="12"/>
    </row>
    <row r="1586" spans="3:4" x14ac:dyDescent="0.2">
      <c r="C1586" s="12"/>
      <c r="D1586" s="12"/>
    </row>
    <row r="1587" spans="3:4" x14ac:dyDescent="0.2">
      <c r="C1587" s="12"/>
      <c r="D1587" s="12"/>
    </row>
    <row r="1588" spans="3:4" x14ac:dyDescent="0.2">
      <c r="C1588" s="12"/>
      <c r="D1588" s="12"/>
    </row>
    <row r="1589" spans="3:4" x14ac:dyDescent="0.2">
      <c r="C1589" s="12"/>
      <c r="D1589" s="12"/>
    </row>
    <row r="1590" spans="3:4" x14ac:dyDescent="0.2">
      <c r="C1590" s="12"/>
      <c r="D1590" s="12"/>
    </row>
    <row r="1591" spans="3:4" x14ac:dyDescent="0.2">
      <c r="C1591" s="12"/>
      <c r="D1591" s="12"/>
    </row>
    <row r="1592" spans="3:4" x14ac:dyDescent="0.2">
      <c r="C1592" s="12"/>
      <c r="D1592" s="12"/>
    </row>
    <row r="1593" spans="3:4" x14ac:dyDescent="0.2">
      <c r="C1593" s="12"/>
      <c r="D1593" s="12"/>
    </row>
    <row r="1594" spans="3:4" x14ac:dyDescent="0.2">
      <c r="C1594" s="12"/>
      <c r="D1594" s="12"/>
    </row>
    <row r="1595" spans="3:4" x14ac:dyDescent="0.2">
      <c r="C1595" s="12"/>
      <c r="D1595" s="12"/>
    </row>
    <row r="1596" spans="3:4" x14ac:dyDescent="0.2">
      <c r="C1596" s="12"/>
      <c r="D1596" s="12"/>
    </row>
    <row r="1597" spans="3:4" x14ac:dyDescent="0.2">
      <c r="C1597" s="12"/>
      <c r="D1597" s="12"/>
    </row>
    <row r="1598" spans="3:4" x14ac:dyDescent="0.2">
      <c r="C1598" s="12"/>
      <c r="D1598" s="12"/>
    </row>
    <row r="1599" spans="3:4" x14ac:dyDescent="0.2">
      <c r="C1599" s="12"/>
      <c r="D1599" s="12"/>
    </row>
    <row r="1600" spans="3:4" x14ac:dyDescent="0.2">
      <c r="C1600" s="12"/>
      <c r="D1600" s="12"/>
    </row>
    <row r="1601" spans="3:4" x14ac:dyDescent="0.2">
      <c r="C1601" s="12"/>
      <c r="D1601" s="12"/>
    </row>
    <row r="1602" spans="3:4" x14ac:dyDescent="0.2">
      <c r="C1602" s="12"/>
      <c r="D1602" s="12"/>
    </row>
    <row r="1603" spans="3:4" x14ac:dyDescent="0.2">
      <c r="C1603" s="12"/>
      <c r="D1603" s="12"/>
    </row>
    <row r="1604" spans="3:4" x14ac:dyDescent="0.2">
      <c r="C1604" s="12"/>
      <c r="D1604" s="12"/>
    </row>
    <row r="1605" spans="3:4" x14ac:dyDescent="0.2">
      <c r="C1605" s="12"/>
      <c r="D1605" s="12"/>
    </row>
    <row r="1606" spans="3:4" x14ac:dyDescent="0.2">
      <c r="C1606" s="12"/>
      <c r="D1606" s="12"/>
    </row>
    <row r="1607" spans="3:4" x14ac:dyDescent="0.2">
      <c r="C1607" s="12"/>
      <c r="D1607" s="12"/>
    </row>
    <row r="1608" spans="3:4" x14ac:dyDescent="0.2">
      <c r="C1608" s="12"/>
      <c r="D1608" s="12"/>
    </row>
    <row r="1609" spans="3:4" x14ac:dyDescent="0.2">
      <c r="C1609" s="12"/>
      <c r="D1609" s="12"/>
    </row>
    <row r="1610" spans="3:4" x14ac:dyDescent="0.2">
      <c r="C1610" s="12"/>
      <c r="D1610" s="12"/>
    </row>
    <row r="1611" spans="3:4" x14ac:dyDescent="0.2">
      <c r="C1611" s="12"/>
      <c r="D1611" s="12"/>
    </row>
    <row r="1612" spans="3:4" x14ac:dyDescent="0.2">
      <c r="C1612" s="12"/>
      <c r="D1612" s="12"/>
    </row>
    <row r="1613" spans="3:4" x14ac:dyDescent="0.2">
      <c r="C1613" s="12"/>
      <c r="D1613" s="12"/>
    </row>
    <row r="1614" spans="3:4" x14ac:dyDescent="0.2">
      <c r="C1614" s="12"/>
      <c r="D1614" s="12"/>
    </row>
    <row r="1615" spans="3:4" x14ac:dyDescent="0.2">
      <c r="C1615" s="12"/>
      <c r="D1615" s="12"/>
    </row>
    <row r="1616" spans="3:4" x14ac:dyDescent="0.2">
      <c r="C1616" s="12"/>
      <c r="D1616" s="12"/>
    </row>
    <row r="1617" spans="3:4" x14ac:dyDescent="0.2">
      <c r="C1617" s="12"/>
      <c r="D1617" s="12"/>
    </row>
    <row r="1618" spans="3:4" x14ac:dyDescent="0.2">
      <c r="C1618" s="12"/>
      <c r="D1618" s="12"/>
    </row>
    <row r="1619" spans="3:4" x14ac:dyDescent="0.2">
      <c r="C1619" s="12"/>
      <c r="D1619" s="12"/>
    </row>
    <row r="1620" spans="3:4" x14ac:dyDescent="0.2">
      <c r="C1620" s="12"/>
      <c r="D1620" s="12"/>
    </row>
    <row r="1621" spans="3:4" x14ac:dyDescent="0.2">
      <c r="C1621" s="12"/>
      <c r="D1621" s="12"/>
    </row>
    <row r="1622" spans="3:4" x14ac:dyDescent="0.2">
      <c r="C1622" s="12"/>
      <c r="D1622" s="12"/>
    </row>
    <row r="1623" spans="3:4" x14ac:dyDescent="0.2">
      <c r="C1623" s="12"/>
      <c r="D1623" s="12"/>
    </row>
    <row r="1624" spans="3:4" x14ac:dyDescent="0.2">
      <c r="C1624" s="12"/>
      <c r="D1624" s="12"/>
    </row>
    <row r="1625" spans="3:4" x14ac:dyDescent="0.2">
      <c r="C1625" s="12"/>
      <c r="D1625" s="12"/>
    </row>
    <row r="1626" spans="3:4" x14ac:dyDescent="0.2">
      <c r="C1626" s="12"/>
      <c r="D1626" s="12"/>
    </row>
    <row r="1627" spans="3:4" x14ac:dyDescent="0.2">
      <c r="C1627" s="12"/>
      <c r="D1627" s="12"/>
    </row>
    <row r="1628" spans="3:4" x14ac:dyDescent="0.2">
      <c r="C1628" s="12"/>
      <c r="D1628" s="12"/>
    </row>
    <row r="1629" spans="3:4" x14ac:dyDescent="0.2">
      <c r="C1629" s="12"/>
      <c r="D1629" s="12"/>
    </row>
    <row r="1630" spans="3:4" x14ac:dyDescent="0.2">
      <c r="C1630" s="12"/>
      <c r="D1630" s="12"/>
    </row>
    <row r="1631" spans="3:4" x14ac:dyDescent="0.2">
      <c r="C1631" s="12"/>
      <c r="D1631" s="12"/>
    </row>
    <row r="1632" spans="3:4" x14ac:dyDescent="0.2">
      <c r="C1632" s="12"/>
      <c r="D1632" s="12"/>
    </row>
    <row r="1633" spans="3:4" x14ac:dyDescent="0.2">
      <c r="C1633" s="12"/>
      <c r="D1633" s="12"/>
    </row>
    <row r="1634" spans="3:4" x14ac:dyDescent="0.2">
      <c r="C1634" s="12"/>
      <c r="D1634" s="12"/>
    </row>
    <row r="1635" spans="3:4" x14ac:dyDescent="0.2">
      <c r="C1635" s="12"/>
      <c r="D1635" s="12"/>
    </row>
    <row r="1636" spans="3:4" x14ac:dyDescent="0.2">
      <c r="C1636" s="12"/>
      <c r="D1636" s="12"/>
    </row>
    <row r="1637" spans="3:4" x14ac:dyDescent="0.2">
      <c r="C1637" s="12"/>
      <c r="D1637" s="12"/>
    </row>
    <row r="1638" spans="3:4" x14ac:dyDescent="0.2">
      <c r="C1638" s="12"/>
      <c r="D1638" s="12"/>
    </row>
    <row r="1639" spans="3:4" x14ac:dyDescent="0.2">
      <c r="C1639" s="12"/>
      <c r="D1639" s="12"/>
    </row>
    <row r="1640" spans="3:4" x14ac:dyDescent="0.2">
      <c r="C1640" s="12"/>
      <c r="D1640" s="12"/>
    </row>
    <row r="1641" spans="3:4" x14ac:dyDescent="0.2">
      <c r="C1641" s="12"/>
      <c r="D1641" s="12"/>
    </row>
    <row r="1642" spans="3:4" x14ac:dyDescent="0.2">
      <c r="C1642" s="12"/>
      <c r="D1642" s="12"/>
    </row>
    <row r="1643" spans="3:4" x14ac:dyDescent="0.2">
      <c r="C1643" s="12"/>
      <c r="D1643" s="12"/>
    </row>
    <row r="1644" spans="3:4" x14ac:dyDescent="0.2">
      <c r="C1644" s="12"/>
      <c r="D1644" s="12"/>
    </row>
    <row r="1645" spans="3:4" x14ac:dyDescent="0.2">
      <c r="C1645" s="12"/>
      <c r="D1645" s="12"/>
    </row>
    <row r="1646" spans="3:4" x14ac:dyDescent="0.2">
      <c r="C1646" s="12"/>
      <c r="D1646" s="12"/>
    </row>
    <row r="1647" spans="3:4" x14ac:dyDescent="0.2">
      <c r="C1647" s="12"/>
      <c r="D1647" s="12"/>
    </row>
    <row r="1648" spans="3:4" x14ac:dyDescent="0.2">
      <c r="C1648" s="12"/>
      <c r="D1648" s="12"/>
    </row>
    <row r="1649" spans="3:4" x14ac:dyDescent="0.2">
      <c r="C1649" s="12"/>
      <c r="D1649" s="12"/>
    </row>
    <row r="1650" spans="3:4" x14ac:dyDescent="0.2">
      <c r="C1650" s="12"/>
      <c r="D1650" s="12"/>
    </row>
    <row r="1651" spans="3:4" x14ac:dyDescent="0.2">
      <c r="C1651" s="12"/>
      <c r="D1651" s="12"/>
    </row>
    <row r="1652" spans="3:4" x14ac:dyDescent="0.2">
      <c r="C1652" s="12"/>
      <c r="D1652" s="12"/>
    </row>
    <row r="1653" spans="3:4" x14ac:dyDescent="0.2">
      <c r="C1653" s="12"/>
      <c r="D1653" s="12"/>
    </row>
    <row r="1654" spans="3:4" x14ac:dyDescent="0.2">
      <c r="C1654" s="12"/>
      <c r="D1654" s="12"/>
    </row>
    <row r="1655" spans="3:4" x14ac:dyDescent="0.2">
      <c r="C1655" s="12"/>
      <c r="D1655" s="12"/>
    </row>
    <row r="1656" spans="3:4" x14ac:dyDescent="0.2">
      <c r="C1656" s="12"/>
      <c r="D1656" s="12"/>
    </row>
    <row r="1657" spans="3:4" x14ac:dyDescent="0.2">
      <c r="C1657" s="12"/>
      <c r="D1657" s="12"/>
    </row>
    <row r="1658" spans="3:4" x14ac:dyDescent="0.2">
      <c r="C1658" s="12"/>
      <c r="D1658" s="12"/>
    </row>
    <row r="1659" spans="3:4" x14ac:dyDescent="0.2">
      <c r="C1659" s="12"/>
      <c r="D1659" s="12"/>
    </row>
    <row r="1660" spans="3:4" x14ac:dyDescent="0.2">
      <c r="C1660" s="12"/>
      <c r="D1660" s="12"/>
    </row>
    <row r="1661" spans="3:4" x14ac:dyDescent="0.2">
      <c r="C1661" s="12"/>
      <c r="D1661" s="12"/>
    </row>
    <row r="1662" spans="3:4" x14ac:dyDescent="0.2">
      <c r="C1662" s="12"/>
      <c r="D1662" s="12"/>
    </row>
    <row r="1663" spans="3:4" x14ac:dyDescent="0.2">
      <c r="C1663" s="12"/>
      <c r="D1663" s="12"/>
    </row>
    <row r="1664" spans="3:4" x14ac:dyDescent="0.2">
      <c r="C1664" s="12"/>
      <c r="D1664" s="12"/>
    </row>
    <row r="1665" spans="3:4" x14ac:dyDescent="0.2">
      <c r="C1665" s="12"/>
      <c r="D1665" s="12"/>
    </row>
    <row r="1666" spans="3:4" x14ac:dyDescent="0.2">
      <c r="C1666" s="12"/>
      <c r="D1666" s="12"/>
    </row>
    <row r="1667" spans="3:4" x14ac:dyDescent="0.2">
      <c r="C1667" s="12"/>
      <c r="D1667" s="12"/>
    </row>
    <row r="1668" spans="3:4" x14ac:dyDescent="0.2">
      <c r="C1668" s="12"/>
      <c r="D1668" s="12"/>
    </row>
    <row r="1669" spans="3:4" x14ac:dyDescent="0.2">
      <c r="C1669" s="12"/>
      <c r="D1669" s="12"/>
    </row>
    <row r="1670" spans="3:4" x14ac:dyDescent="0.2">
      <c r="C1670" s="12"/>
      <c r="D1670" s="12"/>
    </row>
    <row r="1671" spans="3:4" x14ac:dyDescent="0.2">
      <c r="C1671" s="12"/>
      <c r="D1671" s="12"/>
    </row>
    <row r="1672" spans="3:4" x14ac:dyDescent="0.2">
      <c r="C1672" s="12"/>
      <c r="D1672" s="12"/>
    </row>
    <row r="1673" spans="3:4" x14ac:dyDescent="0.2">
      <c r="C1673" s="12"/>
      <c r="D1673" s="12"/>
    </row>
    <row r="1674" spans="3:4" x14ac:dyDescent="0.2">
      <c r="C1674" s="12"/>
      <c r="D1674" s="12"/>
    </row>
    <row r="1675" spans="3:4" x14ac:dyDescent="0.2">
      <c r="C1675" s="12"/>
      <c r="D1675" s="12"/>
    </row>
    <row r="1676" spans="3:4" x14ac:dyDescent="0.2">
      <c r="C1676" s="12"/>
      <c r="D1676" s="12"/>
    </row>
    <row r="1677" spans="3:4" x14ac:dyDescent="0.2">
      <c r="C1677" s="12"/>
      <c r="D1677" s="12"/>
    </row>
    <row r="1678" spans="3:4" x14ac:dyDescent="0.2">
      <c r="C1678" s="12"/>
      <c r="D1678" s="12"/>
    </row>
    <row r="1679" spans="3:4" x14ac:dyDescent="0.2">
      <c r="C1679" s="12"/>
      <c r="D1679" s="12"/>
    </row>
    <row r="1680" spans="3:4" x14ac:dyDescent="0.2">
      <c r="C1680" s="12"/>
      <c r="D1680" s="12"/>
    </row>
    <row r="1681" spans="3:4" x14ac:dyDescent="0.2">
      <c r="C1681" s="12"/>
      <c r="D1681" s="12"/>
    </row>
    <row r="1682" spans="3:4" x14ac:dyDescent="0.2">
      <c r="C1682" s="12"/>
      <c r="D1682" s="12"/>
    </row>
    <row r="1683" spans="3:4" x14ac:dyDescent="0.2">
      <c r="C1683" s="12"/>
      <c r="D1683" s="12"/>
    </row>
    <row r="1684" spans="3:4" x14ac:dyDescent="0.2">
      <c r="C1684" s="12"/>
      <c r="D1684" s="12"/>
    </row>
    <row r="1685" spans="3:4" x14ac:dyDescent="0.2">
      <c r="C1685" s="12"/>
      <c r="D1685" s="12"/>
    </row>
    <row r="1686" spans="3:4" x14ac:dyDescent="0.2">
      <c r="C1686" s="12"/>
      <c r="D1686" s="12"/>
    </row>
    <row r="1687" spans="3:4" x14ac:dyDescent="0.2">
      <c r="C1687" s="12"/>
      <c r="D1687" s="12"/>
    </row>
    <row r="1688" spans="3:4" x14ac:dyDescent="0.2">
      <c r="C1688" s="12"/>
      <c r="D1688" s="12"/>
    </row>
    <row r="1689" spans="3:4" x14ac:dyDescent="0.2">
      <c r="C1689" s="12"/>
      <c r="D1689" s="12"/>
    </row>
    <row r="1690" spans="3:4" x14ac:dyDescent="0.2">
      <c r="C1690" s="12"/>
      <c r="D1690" s="12"/>
    </row>
    <row r="1691" spans="3:4" x14ac:dyDescent="0.2">
      <c r="C1691" s="12"/>
      <c r="D1691" s="12"/>
    </row>
    <row r="1692" spans="3:4" x14ac:dyDescent="0.2">
      <c r="C1692" s="12"/>
      <c r="D1692" s="12"/>
    </row>
    <row r="1693" spans="3:4" x14ac:dyDescent="0.2">
      <c r="C1693" s="12"/>
      <c r="D1693" s="12"/>
    </row>
    <row r="1694" spans="3:4" x14ac:dyDescent="0.2">
      <c r="C1694" s="12"/>
      <c r="D1694" s="12"/>
    </row>
    <row r="1695" spans="3:4" x14ac:dyDescent="0.2">
      <c r="C1695" s="12"/>
      <c r="D1695" s="12"/>
    </row>
    <row r="1696" spans="3:4" x14ac:dyDescent="0.2">
      <c r="C1696" s="12"/>
      <c r="D1696" s="12"/>
    </row>
    <row r="1697" spans="3:4" x14ac:dyDescent="0.2">
      <c r="C1697" s="12"/>
      <c r="D1697" s="12"/>
    </row>
    <row r="1698" spans="3:4" x14ac:dyDescent="0.2">
      <c r="C1698" s="12"/>
      <c r="D1698" s="12"/>
    </row>
    <row r="1699" spans="3:4" x14ac:dyDescent="0.2">
      <c r="C1699" s="12"/>
      <c r="D1699" s="12"/>
    </row>
    <row r="1700" spans="3:4" x14ac:dyDescent="0.2">
      <c r="C1700" s="12"/>
      <c r="D1700" s="12"/>
    </row>
    <row r="1701" spans="3:4" x14ac:dyDescent="0.2">
      <c r="C1701" s="12"/>
      <c r="D1701" s="12"/>
    </row>
    <row r="1702" spans="3:4" x14ac:dyDescent="0.2">
      <c r="C1702" s="12"/>
      <c r="D1702" s="12"/>
    </row>
    <row r="1703" spans="3:4" x14ac:dyDescent="0.2">
      <c r="C1703" s="12"/>
      <c r="D1703" s="12"/>
    </row>
    <row r="1704" spans="3:4" x14ac:dyDescent="0.2">
      <c r="C1704" s="12"/>
      <c r="D1704" s="12"/>
    </row>
    <row r="1705" spans="3:4" x14ac:dyDescent="0.2">
      <c r="C1705" s="12"/>
      <c r="D1705" s="12"/>
    </row>
    <row r="1706" spans="3:4" x14ac:dyDescent="0.2">
      <c r="C1706" s="12"/>
      <c r="D1706" s="12"/>
    </row>
    <row r="1707" spans="3:4" x14ac:dyDescent="0.2">
      <c r="C1707" s="12"/>
      <c r="D1707" s="12"/>
    </row>
    <row r="1708" spans="3:4" x14ac:dyDescent="0.2">
      <c r="C1708" s="12"/>
      <c r="D1708" s="12"/>
    </row>
    <row r="1709" spans="3:4" x14ac:dyDescent="0.2">
      <c r="C1709" s="12"/>
      <c r="D1709" s="12"/>
    </row>
    <row r="1710" spans="3:4" x14ac:dyDescent="0.2">
      <c r="C1710" s="12"/>
      <c r="D1710" s="12"/>
    </row>
    <row r="1711" spans="3:4" x14ac:dyDescent="0.2">
      <c r="C1711" s="12"/>
      <c r="D1711" s="12"/>
    </row>
    <row r="1712" spans="3:4" x14ac:dyDescent="0.2">
      <c r="C1712" s="12"/>
      <c r="D1712" s="12"/>
    </row>
    <row r="1713" spans="3:4" x14ac:dyDescent="0.2">
      <c r="C1713" s="12"/>
      <c r="D1713" s="12"/>
    </row>
    <row r="1714" spans="3:4" x14ac:dyDescent="0.2">
      <c r="C1714" s="12"/>
      <c r="D1714" s="12"/>
    </row>
    <row r="1715" spans="3:4" x14ac:dyDescent="0.2">
      <c r="C1715" s="12"/>
      <c r="D1715" s="12"/>
    </row>
    <row r="1716" spans="3:4" x14ac:dyDescent="0.2">
      <c r="C1716" s="12"/>
      <c r="D1716" s="12"/>
    </row>
    <row r="1717" spans="3:4" x14ac:dyDescent="0.2">
      <c r="C1717" s="12"/>
      <c r="D1717" s="12"/>
    </row>
    <row r="1718" spans="3:4" x14ac:dyDescent="0.2">
      <c r="C1718" s="12"/>
      <c r="D1718" s="12"/>
    </row>
    <row r="1719" spans="3:4" x14ac:dyDescent="0.2">
      <c r="C1719" s="12"/>
      <c r="D1719" s="12"/>
    </row>
    <row r="1720" spans="3:4" x14ac:dyDescent="0.2">
      <c r="C1720" s="12"/>
      <c r="D1720" s="12"/>
    </row>
    <row r="1721" spans="3:4" x14ac:dyDescent="0.2">
      <c r="C1721" s="12"/>
      <c r="D1721" s="12"/>
    </row>
    <row r="1722" spans="3:4" x14ac:dyDescent="0.2">
      <c r="C1722" s="12"/>
      <c r="D1722" s="12"/>
    </row>
    <row r="1723" spans="3:4" x14ac:dyDescent="0.2">
      <c r="C1723" s="12"/>
      <c r="D1723" s="12"/>
    </row>
    <row r="1724" spans="3:4" x14ac:dyDescent="0.2">
      <c r="C1724" s="12"/>
      <c r="D1724" s="12"/>
    </row>
    <row r="1725" spans="3:4" x14ac:dyDescent="0.2">
      <c r="C1725" s="12"/>
      <c r="D1725" s="12"/>
    </row>
    <row r="1726" spans="3:4" x14ac:dyDescent="0.2">
      <c r="C1726" s="12"/>
      <c r="D1726" s="12"/>
    </row>
    <row r="1727" spans="3:4" x14ac:dyDescent="0.2">
      <c r="C1727" s="12"/>
      <c r="D1727" s="12"/>
    </row>
    <row r="1728" spans="3:4" x14ac:dyDescent="0.2">
      <c r="C1728" s="12"/>
      <c r="D1728" s="12"/>
    </row>
    <row r="1729" spans="3:4" x14ac:dyDescent="0.2">
      <c r="C1729" s="12"/>
      <c r="D1729" s="12"/>
    </row>
    <row r="1730" spans="3:4" x14ac:dyDescent="0.2">
      <c r="C1730" s="12"/>
      <c r="D1730" s="12"/>
    </row>
    <row r="1731" spans="3:4" x14ac:dyDescent="0.2">
      <c r="C1731" s="12"/>
      <c r="D1731" s="12"/>
    </row>
    <row r="1732" spans="3:4" x14ac:dyDescent="0.2">
      <c r="C1732" s="12"/>
      <c r="D1732" s="12"/>
    </row>
    <row r="1733" spans="3:4" x14ac:dyDescent="0.2">
      <c r="C1733" s="12"/>
      <c r="D1733" s="12"/>
    </row>
    <row r="1734" spans="3:4" x14ac:dyDescent="0.2">
      <c r="C1734" s="12"/>
      <c r="D1734" s="12"/>
    </row>
    <row r="1735" spans="3:4" x14ac:dyDescent="0.2">
      <c r="C1735" s="12"/>
      <c r="D1735" s="12"/>
    </row>
    <row r="1736" spans="3:4" x14ac:dyDescent="0.2">
      <c r="C1736" s="12"/>
      <c r="D1736" s="12"/>
    </row>
    <row r="1737" spans="3:4" x14ac:dyDescent="0.2">
      <c r="C1737" s="12"/>
      <c r="D1737" s="12"/>
    </row>
    <row r="1738" spans="3:4" x14ac:dyDescent="0.2">
      <c r="C1738" s="12"/>
      <c r="D1738" s="12"/>
    </row>
    <row r="1739" spans="3:4" x14ac:dyDescent="0.2">
      <c r="C1739" s="12"/>
      <c r="D1739" s="12"/>
    </row>
    <row r="1740" spans="3:4" x14ac:dyDescent="0.2">
      <c r="C1740" s="12"/>
      <c r="D1740" s="12"/>
    </row>
    <row r="1741" spans="3:4" x14ac:dyDescent="0.2">
      <c r="C1741" s="12"/>
      <c r="D1741" s="12"/>
    </row>
    <row r="1742" spans="3:4" x14ac:dyDescent="0.2">
      <c r="C1742" s="12"/>
      <c r="D1742" s="12"/>
    </row>
    <row r="1743" spans="3:4" x14ac:dyDescent="0.2">
      <c r="C1743" s="12"/>
      <c r="D1743" s="12"/>
    </row>
    <row r="1744" spans="3:4" x14ac:dyDescent="0.2">
      <c r="C1744" s="12"/>
      <c r="D1744" s="12"/>
    </row>
    <row r="1745" spans="3:4" x14ac:dyDescent="0.2">
      <c r="C1745" s="12"/>
      <c r="D1745" s="12"/>
    </row>
    <row r="1746" spans="3:4" x14ac:dyDescent="0.2">
      <c r="C1746" s="12"/>
      <c r="D1746" s="12"/>
    </row>
    <row r="1747" spans="3:4" x14ac:dyDescent="0.2">
      <c r="C1747" s="12"/>
      <c r="D1747" s="12"/>
    </row>
    <row r="1748" spans="3:4" x14ac:dyDescent="0.2">
      <c r="C1748" s="12"/>
      <c r="D1748" s="12"/>
    </row>
    <row r="1749" spans="3:4" x14ac:dyDescent="0.2">
      <c r="C1749" s="12"/>
      <c r="D1749" s="12"/>
    </row>
    <row r="1750" spans="3:4" x14ac:dyDescent="0.2">
      <c r="C1750" s="12"/>
      <c r="D1750" s="12"/>
    </row>
    <row r="1751" spans="3:4" x14ac:dyDescent="0.2">
      <c r="C1751" s="12"/>
      <c r="D1751" s="12"/>
    </row>
    <row r="1752" spans="3:4" x14ac:dyDescent="0.2">
      <c r="C1752" s="12"/>
      <c r="D1752" s="12"/>
    </row>
    <row r="1753" spans="3:4" x14ac:dyDescent="0.2">
      <c r="C1753" s="12"/>
      <c r="D1753" s="12"/>
    </row>
    <row r="1754" spans="3:4" x14ac:dyDescent="0.2">
      <c r="C1754" s="12"/>
      <c r="D1754" s="12"/>
    </row>
    <row r="1755" spans="3:4" x14ac:dyDescent="0.2">
      <c r="C1755" s="12"/>
      <c r="D1755" s="12"/>
    </row>
    <row r="1756" spans="3:4" x14ac:dyDescent="0.2">
      <c r="C1756" s="12"/>
      <c r="D1756" s="12"/>
    </row>
    <row r="1757" spans="3:4" x14ac:dyDescent="0.2">
      <c r="C1757" s="12"/>
      <c r="D1757" s="12"/>
    </row>
    <row r="1758" spans="3:4" x14ac:dyDescent="0.2">
      <c r="C1758" s="12"/>
      <c r="D1758" s="12"/>
    </row>
    <row r="1759" spans="3:4" x14ac:dyDescent="0.2">
      <c r="C1759" s="12"/>
      <c r="D1759" s="12"/>
    </row>
    <row r="1760" spans="3:4" x14ac:dyDescent="0.2">
      <c r="C1760" s="12"/>
      <c r="D1760" s="12"/>
    </row>
    <row r="1761" spans="3:4" x14ac:dyDescent="0.2">
      <c r="C1761" s="12"/>
      <c r="D1761" s="12"/>
    </row>
    <row r="1762" spans="3:4" x14ac:dyDescent="0.2">
      <c r="C1762" s="12"/>
      <c r="D1762" s="12"/>
    </row>
    <row r="1763" spans="3:4" x14ac:dyDescent="0.2">
      <c r="C1763" s="12"/>
      <c r="D1763" s="12"/>
    </row>
    <row r="1764" spans="3:4" x14ac:dyDescent="0.2">
      <c r="C1764" s="12"/>
      <c r="D1764" s="12"/>
    </row>
    <row r="1765" spans="3:4" x14ac:dyDescent="0.2">
      <c r="C1765" s="12"/>
      <c r="D1765" s="12"/>
    </row>
    <row r="1766" spans="3:4" x14ac:dyDescent="0.2">
      <c r="C1766" s="12"/>
      <c r="D1766" s="12"/>
    </row>
    <row r="1767" spans="3:4" x14ac:dyDescent="0.2">
      <c r="C1767" s="12"/>
      <c r="D1767" s="12"/>
    </row>
    <row r="1768" spans="3:4" x14ac:dyDescent="0.2">
      <c r="C1768" s="12"/>
      <c r="D1768" s="12"/>
    </row>
    <row r="1769" spans="3:4" x14ac:dyDescent="0.2">
      <c r="C1769" s="12"/>
      <c r="D1769" s="12"/>
    </row>
    <row r="1770" spans="3:4" x14ac:dyDescent="0.2">
      <c r="C1770" s="12"/>
      <c r="D1770" s="12"/>
    </row>
    <row r="1771" spans="3:4" x14ac:dyDescent="0.2">
      <c r="C1771" s="12"/>
      <c r="D1771" s="12"/>
    </row>
    <row r="1772" spans="3:4" x14ac:dyDescent="0.2">
      <c r="C1772" s="12"/>
      <c r="D1772" s="12"/>
    </row>
    <row r="1773" spans="3:4" x14ac:dyDescent="0.2">
      <c r="C1773" s="12"/>
      <c r="D1773" s="12"/>
    </row>
    <row r="1774" spans="3:4" x14ac:dyDescent="0.2">
      <c r="C1774" s="12"/>
      <c r="D1774" s="12"/>
    </row>
    <row r="1775" spans="3:4" x14ac:dyDescent="0.2">
      <c r="C1775" s="12"/>
      <c r="D1775" s="12"/>
    </row>
    <row r="1776" spans="3:4" x14ac:dyDescent="0.2">
      <c r="C1776" s="12"/>
      <c r="D1776" s="12"/>
    </row>
    <row r="1777" spans="3:4" x14ac:dyDescent="0.2">
      <c r="C1777" s="12"/>
      <c r="D1777" s="12"/>
    </row>
    <row r="1778" spans="3:4" x14ac:dyDescent="0.2">
      <c r="C1778" s="12"/>
      <c r="D1778" s="12"/>
    </row>
    <row r="1779" spans="3:4" x14ac:dyDescent="0.2">
      <c r="C1779" s="12"/>
      <c r="D1779" s="12"/>
    </row>
    <row r="1780" spans="3:4" x14ac:dyDescent="0.2">
      <c r="C1780" s="12"/>
      <c r="D1780" s="12"/>
    </row>
    <row r="1781" spans="3:4" x14ac:dyDescent="0.2">
      <c r="C1781" s="12"/>
      <c r="D1781" s="12"/>
    </row>
    <row r="1782" spans="3:4" x14ac:dyDescent="0.2">
      <c r="C1782" s="12"/>
      <c r="D1782" s="12"/>
    </row>
    <row r="1783" spans="3:4" x14ac:dyDescent="0.2">
      <c r="C1783" s="12"/>
      <c r="D1783" s="12"/>
    </row>
    <row r="1784" spans="3:4" x14ac:dyDescent="0.2">
      <c r="C1784" s="12"/>
      <c r="D1784" s="12"/>
    </row>
    <row r="1785" spans="3:4" x14ac:dyDescent="0.2">
      <c r="C1785" s="12"/>
      <c r="D1785" s="12"/>
    </row>
    <row r="1786" spans="3:4" x14ac:dyDescent="0.2">
      <c r="C1786" s="12"/>
      <c r="D1786" s="12"/>
    </row>
    <row r="1787" spans="3:4" x14ac:dyDescent="0.2">
      <c r="C1787" s="12"/>
      <c r="D1787" s="12"/>
    </row>
    <row r="1788" spans="3:4" x14ac:dyDescent="0.2">
      <c r="C1788" s="12"/>
      <c r="D1788" s="12"/>
    </row>
    <row r="1789" spans="3:4" x14ac:dyDescent="0.2">
      <c r="C1789" s="12"/>
      <c r="D1789" s="12"/>
    </row>
    <row r="1790" spans="3:4" x14ac:dyDescent="0.2">
      <c r="C1790" s="12"/>
      <c r="D1790" s="12"/>
    </row>
    <row r="1791" spans="3:4" x14ac:dyDescent="0.2">
      <c r="C1791" s="12"/>
      <c r="D1791" s="12"/>
    </row>
    <row r="1792" spans="3:4" x14ac:dyDescent="0.2">
      <c r="C1792" s="12"/>
      <c r="D1792" s="12"/>
    </row>
    <row r="1793" spans="3:4" x14ac:dyDescent="0.2">
      <c r="C1793" s="12"/>
      <c r="D1793" s="12"/>
    </row>
    <row r="1794" spans="3:4" x14ac:dyDescent="0.2">
      <c r="C1794" s="12"/>
      <c r="D1794" s="12"/>
    </row>
    <row r="1795" spans="3:4" x14ac:dyDescent="0.2">
      <c r="C1795" s="12"/>
      <c r="D1795" s="12"/>
    </row>
    <row r="1796" spans="3:4" x14ac:dyDescent="0.2">
      <c r="C1796" s="12"/>
      <c r="D1796" s="12"/>
    </row>
    <row r="1797" spans="3:4" x14ac:dyDescent="0.2">
      <c r="C1797" s="12"/>
      <c r="D1797" s="12"/>
    </row>
    <row r="1798" spans="3:4" x14ac:dyDescent="0.2">
      <c r="C1798" s="12"/>
      <c r="D1798" s="12"/>
    </row>
    <row r="1799" spans="3:4" x14ac:dyDescent="0.2">
      <c r="C1799" s="12"/>
      <c r="D1799" s="12"/>
    </row>
    <row r="1800" spans="3:4" x14ac:dyDescent="0.2">
      <c r="C1800" s="12"/>
      <c r="D1800" s="12"/>
    </row>
    <row r="1801" spans="3:4" x14ac:dyDescent="0.2">
      <c r="C1801" s="12"/>
      <c r="D1801" s="12"/>
    </row>
    <row r="1802" spans="3:4" x14ac:dyDescent="0.2">
      <c r="C1802" s="12"/>
      <c r="D1802" s="12"/>
    </row>
    <row r="1803" spans="3:4" x14ac:dyDescent="0.2">
      <c r="C1803" s="12"/>
      <c r="D1803" s="12"/>
    </row>
    <row r="1804" spans="3:4" x14ac:dyDescent="0.2">
      <c r="C1804" s="12"/>
      <c r="D1804" s="12"/>
    </row>
    <row r="1805" spans="3:4" x14ac:dyDescent="0.2">
      <c r="C1805" s="12"/>
      <c r="D1805" s="12"/>
    </row>
    <row r="1806" spans="3:4" x14ac:dyDescent="0.2">
      <c r="C1806" s="12"/>
      <c r="D1806" s="12"/>
    </row>
    <row r="1807" spans="3:4" x14ac:dyDescent="0.2">
      <c r="C1807" s="12"/>
      <c r="D1807" s="12"/>
    </row>
    <row r="1808" spans="3:4" x14ac:dyDescent="0.2">
      <c r="C1808" s="12"/>
      <c r="D1808" s="12"/>
    </row>
    <row r="1809" spans="3:4" x14ac:dyDescent="0.2">
      <c r="C1809" s="12"/>
      <c r="D1809" s="12"/>
    </row>
    <row r="1810" spans="3:4" x14ac:dyDescent="0.2">
      <c r="C1810" s="12"/>
      <c r="D1810" s="12"/>
    </row>
    <row r="1811" spans="3:4" x14ac:dyDescent="0.2">
      <c r="C1811" s="12"/>
      <c r="D1811" s="12"/>
    </row>
    <row r="1812" spans="3:4" x14ac:dyDescent="0.2">
      <c r="C1812" s="12"/>
      <c r="D1812" s="12"/>
    </row>
    <row r="1813" spans="3:4" x14ac:dyDescent="0.2">
      <c r="C1813" s="12"/>
      <c r="D1813" s="12"/>
    </row>
    <row r="1814" spans="3:4" x14ac:dyDescent="0.2">
      <c r="C1814" s="12"/>
      <c r="D1814" s="12"/>
    </row>
    <row r="1815" spans="3:4" x14ac:dyDescent="0.2">
      <c r="C1815" s="12"/>
      <c r="D1815" s="12"/>
    </row>
    <row r="1816" spans="3:4" x14ac:dyDescent="0.2">
      <c r="C1816" s="12"/>
      <c r="D1816" s="12"/>
    </row>
    <row r="1817" spans="3:4" x14ac:dyDescent="0.2">
      <c r="C1817" s="12"/>
      <c r="D1817" s="12"/>
    </row>
    <row r="1818" spans="3:4" x14ac:dyDescent="0.2">
      <c r="C1818" s="12"/>
      <c r="D1818" s="12"/>
    </row>
    <row r="1819" spans="3:4" x14ac:dyDescent="0.2">
      <c r="C1819" s="12"/>
      <c r="D1819" s="12"/>
    </row>
    <row r="1820" spans="3:4" x14ac:dyDescent="0.2">
      <c r="C1820" s="12"/>
      <c r="D1820" s="12"/>
    </row>
    <row r="1821" spans="3:4" x14ac:dyDescent="0.2">
      <c r="C1821" s="12"/>
      <c r="D1821" s="12"/>
    </row>
    <row r="1822" spans="3:4" x14ac:dyDescent="0.2">
      <c r="C1822" s="12"/>
      <c r="D1822" s="12"/>
    </row>
    <row r="1823" spans="3:4" x14ac:dyDescent="0.2">
      <c r="C1823" s="12"/>
      <c r="D1823" s="12"/>
    </row>
    <row r="1824" spans="3:4" x14ac:dyDescent="0.2">
      <c r="C1824" s="12"/>
      <c r="D1824" s="12"/>
    </row>
    <row r="1825" spans="3:4" x14ac:dyDescent="0.2">
      <c r="C1825" s="12"/>
      <c r="D1825" s="12"/>
    </row>
    <row r="1826" spans="3:4" x14ac:dyDescent="0.2">
      <c r="C1826" s="12"/>
      <c r="D1826" s="12"/>
    </row>
    <row r="1827" spans="3:4" x14ac:dyDescent="0.2">
      <c r="C1827" s="12"/>
      <c r="D1827" s="12"/>
    </row>
    <row r="1828" spans="3:4" x14ac:dyDescent="0.2">
      <c r="C1828" s="12"/>
      <c r="D1828" s="12"/>
    </row>
    <row r="1829" spans="3:4" x14ac:dyDescent="0.2">
      <c r="C1829" s="12"/>
      <c r="D1829" s="12"/>
    </row>
    <row r="1830" spans="3:4" x14ac:dyDescent="0.2">
      <c r="C1830" s="12"/>
      <c r="D1830" s="12"/>
    </row>
    <row r="1831" spans="3:4" x14ac:dyDescent="0.2">
      <c r="C1831" s="12"/>
      <c r="D1831" s="12"/>
    </row>
    <row r="1832" spans="3:4" x14ac:dyDescent="0.2">
      <c r="C1832" s="12"/>
      <c r="D1832" s="12"/>
    </row>
    <row r="1833" spans="3:4" x14ac:dyDescent="0.2">
      <c r="C1833" s="12"/>
      <c r="D1833" s="12"/>
    </row>
    <row r="1834" spans="3:4" x14ac:dyDescent="0.2">
      <c r="C1834" s="12"/>
      <c r="D1834" s="12"/>
    </row>
    <row r="1835" spans="3:4" x14ac:dyDescent="0.2">
      <c r="C1835" s="12"/>
      <c r="D1835" s="12"/>
    </row>
    <row r="1836" spans="3:4" x14ac:dyDescent="0.2">
      <c r="C1836" s="12"/>
      <c r="D1836" s="12"/>
    </row>
    <row r="1837" spans="3:4" x14ac:dyDescent="0.2">
      <c r="C1837" s="12"/>
      <c r="D1837" s="12"/>
    </row>
    <row r="1838" spans="3:4" x14ac:dyDescent="0.2">
      <c r="C1838" s="12"/>
      <c r="D1838" s="12"/>
    </row>
    <row r="1839" spans="3:4" x14ac:dyDescent="0.2">
      <c r="C1839" s="12"/>
      <c r="D1839" s="12"/>
    </row>
    <row r="1840" spans="3:4" x14ac:dyDescent="0.2">
      <c r="C1840" s="12"/>
      <c r="D1840" s="12"/>
    </row>
    <row r="1841" spans="3:4" x14ac:dyDescent="0.2">
      <c r="C1841" s="12"/>
      <c r="D1841" s="12"/>
    </row>
    <row r="1842" spans="3:4" x14ac:dyDescent="0.2">
      <c r="C1842" s="12"/>
      <c r="D1842" s="12"/>
    </row>
    <row r="1843" spans="3:4" x14ac:dyDescent="0.2">
      <c r="C1843" s="12"/>
      <c r="D1843" s="12"/>
    </row>
    <row r="1844" spans="3:4" x14ac:dyDescent="0.2">
      <c r="C1844" s="12"/>
      <c r="D1844" s="12"/>
    </row>
    <row r="1845" spans="3:4" x14ac:dyDescent="0.2">
      <c r="C1845" s="12"/>
      <c r="D1845" s="12"/>
    </row>
    <row r="1846" spans="3:4" x14ac:dyDescent="0.2">
      <c r="C1846" s="12"/>
      <c r="D1846" s="12"/>
    </row>
    <row r="1847" spans="3:4" x14ac:dyDescent="0.2">
      <c r="C1847" s="12"/>
      <c r="D1847" s="12"/>
    </row>
    <row r="1848" spans="3:4" x14ac:dyDescent="0.2">
      <c r="C1848" s="12"/>
      <c r="D1848" s="12"/>
    </row>
    <row r="1849" spans="3:4" x14ac:dyDescent="0.2">
      <c r="C1849" s="12"/>
      <c r="D1849" s="12"/>
    </row>
    <row r="1850" spans="3:4" x14ac:dyDescent="0.2">
      <c r="C1850" s="12"/>
      <c r="D1850" s="12"/>
    </row>
    <row r="1851" spans="3:4" x14ac:dyDescent="0.2">
      <c r="C1851" s="12"/>
      <c r="D1851" s="12"/>
    </row>
    <row r="1852" spans="3:4" x14ac:dyDescent="0.2">
      <c r="C1852" s="12"/>
      <c r="D1852" s="12"/>
    </row>
    <row r="1853" spans="3:4" x14ac:dyDescent="0.2">
      <c r="C1853" s="12"/>
      <c r="D1853" s="12"/>
    </row>
    <row r="1854" spans="3:4" x14ac:dyDescent="0.2">
      <c r="C1854" s="12"/>
      <c r="D1854" s="12"/>
    </row>
    <row r="1855" spans="3:4" x14ac:dyDescent="0.2">
      <c r="C1855" s="12"/>
      <c r="D1855" s="12"/>
    </row>
    <row r="1856" spans="3:4" x14ac:dyDescent="0.2">
      <c r="C1856" s="12"/>
      <c r="D1856" s="12"/>
    </row>
    <row r="1857" spans="3:4" x14ac:dyDescent="0.2">
      <c r="C1857" s="12"/>
      <c r="D1857" s="12"/>
    </row>
    <row r="1858" spans="3:4" x14ac:dyDescent="0.2">
      <c r="C1858" s="12"/>
      <c r="D1858" s="12"/>
    </row>
    <row r="1859" spans="3:4" x14ac:dyDescent="0.2">
      <c r="C1859" s="12"/>
      <c r="D1859" s="12"/>
    </row>
    <row r="1860" spans="3:4" x14ac:dyDescent="0.2">
      <c r="C1860" s="12"/>
      <c r="D1860" s="12"/>
    </row>
    <row r="1861" spans="3:4" x14ac:dyDescent="0.2">
      <c r="C1861" s="12"/>
      <c r="D1861" s="12"/>
    </row>
    <row r="1862" spans="3:4" x14ac:dyDescent="0.2">
      <c r="C1862" s="12"/>
      <c r="D1862" s="12"/>
    </row>
    <row r="1863" spans="3:4" x14ac:dyDescent="0.2">
      <c r="C1863" s="12"/>
      <c r="D1863" s="12"/>
    </row>
    <row r="1864" spans="3:4" x14ac:dyDescent="0.2">
      <c r="C1864" s="12"/>
      <c r="D1864" s="12"/>
    </row>
    <row r="1865" spans="3:4" x14ac:dyDescent="0.2">
      <c r="C1865" s="12"/>
      <c r="D1865" s="12"/>
    </row>
    <row r="1866" spans="3:4" x14ac:dyDescent="0.2">
      <c r="C1866" s="12"/>
      <c r="D1866" s="12"/>
    </row>
    <row r="1867" spans="3:4" x14ac:dyDescent="0.2">
      <c r="C1867" s="12"/>
      <c r="D1867" s="12"/>
    </row>
    <row r="1868" spans="3:4" x14ac:dyDescent="0.2">
      <c r="C1868" s="12"/>
      <c r="D1868" s="12"/>
    </row>
    <row r="1869" spans="3:4" x14ac:dyDescent="0.2">
      <c r="C1869" s="12"/>
      <c r="D1869" s="12"/>
    </row>
    <row r="1870" spans="3:4" x14ac:dyDescent="0.2">
      <c r="C1870" s="12"/>
      <c r="D1870" s="12"/>
    </row>
    <row r="1871" spans="3:4" x14ac:dyDescent="0.2">
      <c r="C1871" s="12"/>
      <c r="D1871" s="12"/>
    </row>
    <row r="1872" spans="3:4" x14ac:dyDescent="0.2">
      <c r="C1872" s="12"/>
      <c r="D1872" s="12"/>
    </row>
    <row r="1873" spans="3:4" x14ac:dyDescent="0.2">
      <c r="C1873" s="12"/>
      <c r="D1873" s="12"/>
    </row>
    <row r="1874" spans="3:4" x14ac:dyDescent="0.2">
      <c r="C1874" s="12"/>
      <c r="D1874" s="12"/>
    </row>
    <row r="1875" spans="3:4" x14ac:dyDescent="0.2">
      <c r="C1875" s="12"/>
      <c r="D1875" s="12"/>
    </row>
    <row r="1876" spans="3:4" x14ac:dyDescent="0.2">
      <c r="C1876" s="12"/>
      <c r="D1876" s="12"/>
    </row>
    <row r="1877" spans="3:4" x14ac:dyDescent="0.2">
      <c r="C1877" s="12"/>
      <c r="D1877" s="12"/>
    </row>
    <row r="1878" spans="3:4" x14ac:dyDescent="0.2">
      <c r="C1878" s="12"/>
      <c r="D1878" s="12"/>
    </row>
    <row r="1879" spans="3:4" x14ac:dyDescent="0.2">
      <c r="C1879" s="12"/>
      <c r="D1879" s="12"/>
    </row>
    <row r="1880" spans="3:4" x14ac:dyDescent="0.2">
      <c r="C1880" s="12"/>
      <c r="D1880" s="12"/>
    </row>
    <row r="1881" spans="3:4" x14ac:dyDescent="0.2">
      <c r="C1881" s="12"/>
      <c r="D1881" s="12"/>
    </row>
    <row r="1882" spans="3:4" x14ac:dyDescent="0.2">
      <c r="C1882" s="12"/>
      <c r="D1882" s="12"/>
    </row>
    <row r="1883" spans="3:4" x14ac:dyDescent="0.2">
      <c r="C1883" s="12"/>
      <c r="D1883" s="12"/>
    </row>
    <row r="1884" spans="3:4" x14ac:dyDescent="0.2">
      <c r="C1884" s="12"/>
      <c r="D1884" s="12"/>
    </row>
    <row r="1885" spans="3:4" x14ac:dyDescent="0.2">
      <c r="C1885" s="12"/>
      <c r="D1885" s="12"/>
    </row>
    <row r="1886" spans="3:4" x14ac:dyDescent="0.2">
      <c r="C1886" s="12"/>
      <c r="D1886" s="12"/>
    </row>
    <row r="1887" spans="3:4" x14ac:dyDescent="0.2">
      <c r="C1887" s="12"/>
      <c r="D1887" s="12"/>
    </row>
    <row r="1888" spans="3:4" x14ac:dyDescent="0.2">
      <c r="C1888" s="12"/>
      <c r="D1888" s="12"/>
    </row>
    <row r="1889" spans="3:4" x14ac:dyDescent="0.2">
      <c r="C1889" s="12"/>
      <c r="D1889" s="12"/>
    </row>
    <row r="1890" spans="3:4" x14ac:dyDescent="0.2">
      <c r="C1890" s="12"/>
      <c r="D1890" s="12"/>
    </row>
    <row r="1891" spans="3:4" x14ac:dyDescent="0.2">
      <c r="C1891" s="12"/>
      <c r="D1891" s="12"/>
    </row>
    <row r="1892" spans="3:4" x14ac:dyDescent="0.2">
      <c r="C1892" s="12"/>
      <c r="D1892" s="12"/>
    </row>
    <row r="1893" spans="3:4" x14ac:dyDescent="0.2">
      <c r="C1893" s="12"/>
      <c r="D1893" s="12"/>
    </row>
    <row r="1894" spans="3:4" x14ac:dyDescent="0.2">
      <c r="C1894" s="12"/>
      <c r="D1894" s="12"/>
    </row>
    <row r="1895" spans="3:4" x14ac:dyDescent="0.2">
      <c r="C1895" s="12"/>
      <c r="D1895" s="12"/>
    </row>
    <row r="1896" spans="3:4" x14ac:dyDescent="0.2">
      <c r="C1896" s="12"/>
      <c r="D1896" s="12"/>
    </row>
    <row r="1897" spans="3:4" x14ac:dyDescent="0.2">
      <c r="C1897" s="12"/>
      <c r="D1897" s="12"/>
    </row>
    <row r="1898" spans="3:4" x14ac:dyDescent="0.2">
      <c r="C1898" s="12"/>
      <c r="D1898" s="12"/>
    </row>
    <row r="1899" spans="3:4" x14ac:dyDescent="0.2">
      <c r="C1899" s="12"/>
      <c r="D1899" s="12"/>
    </row>
    <row r="1900" spans="3:4" x14ac:dyDescent="0.2">
      <c r="C1900" s="12"/>
      <c r="D1900" s="12"/>
    </row>
    <row r="1901" spans="3:4" x14ac:dyDescent="0.2">
      <c r="C1901" s="12"/>
      <c r="D1901" s="12"/>
    </row>
    <row r="1902" spans="3:4" x14ac:dyDescent="0.2">
      <c r="C1902" s="12"/>
      <c r="D1902" s="12"/>
    </row>
    <row r="1903" spans="3:4" x14ac:dyDescent="0.2">
      <c r="C1903" s="12"/>
      <c r="D1903" s="12"/>
    </row>
    <row r="1904" spans="3:4" x14ac:dyDescent="0.2">
      <c r="C1904" s="12"/>
      <c r="D1904" s="12"/>
    </row>
    <row r="1905" spans="3:4" x14ac:dyDescent="0.2">
      <c r="C1905" s="12"/>
      <c r="D1905" s="12"/>
    </row>
    <row r="1906" spans="3:4" x14ac:dyDescent="0.2">
      <c r="C1906" s="12"/>
      <c r="D1906" s="12"/>
    </row>
    <row r="1907" spans="3:4" x14ac:dyDescent="0.2">
      <c r="C1907" s="12"/>
      <c r="D1907" s="12"/>
    </row>
    <row r="1908" spans="3:4" x14ac:dyDescent="0.2">
      <c r="C1908" s="12"/>
      <c r="D1908" s="12"/>
    </row>
    <row r="1909" spans="3:4" x14ac:dyDescent="0.2">
      <c r="C1909" s="12"/>
      <c r="D1909" s="12"/>
    </row>
    <row r="1910" spans="3:4" x14ac:dyDescent="0.2">
      <c r="C1910" s="12"/>
      <c r="D1910" s="12"/>
    </row>
    <row r="1911" spans="3:4" x14ac:dyDescent="0.2">
      <c r="C1911" s="12"/>
      <c r="D1911" s="12"/>
    </row>
    <row r="1912" spans="3:4" x14ac:dyDescent="0.2">
      <c r="C1912" s="12"/>
      <c r="D1912" s="12"/>
    </row>
    <row r="1913" spans="3:4" x14ac:dyDescent="0.2">
      <c r="C1913" s="12"/>
      <c r="D1913" s="12"/>
    </row>
    <row r="1914" spans="3:4" x14ac:dyDescent="0.2">
      <c r="C1914" s="12"/>
      <c r="D1914" s="12"/>
    </row>
    <row r="1915" spans="3:4" x14ac:dyDescent="0.2">
      <c r="C1915" s="12"/>
      <c r="D1915" s="12"/>
    </row>
    <row r="1916" spans="3:4" x14ac:dyDescent="0.2">
      <c r="C1916" s="12"/>
      <c r="D1916" s="12"/>
    </row>
    <row r="1917" spans="3:4" x14ac:dyDescent="0.2">
      <c r="C1917" s="12"/>
      <c r="D1917" s="12"/>
    </row>
    <row r="1918" spans="3:4" x14ac:dyDescent="0.2">
      <c r="C1918" s="12"/>
      <c r="D1918" s="12"/>
    </row>
    <row r="1919" spans="3:4" x14ac:dyDescent="0.2">
      <c r="C1919" s="12"/>
      <c r="D1919" s="12"/>
    </row>
    <row r="1920" spans="3:4" x14ac:dyDescent="0.2">
      <c r="C1920" s="12"/>
      <c r="D1920" s="12"/>
    </row>
    <row r="1921" spans="3:4" x14ac:dyDescent="0.2">
      <c r="C1921" s="12"/>
      <c r="D1921" s="12"/>
    </row>
    <row r="1922" spans="3:4" x14ac:dyDescent="0.2">
      <c r="C1922" s="12"/>
      <c r="D1922" s="12"/>
    </row>
    <row r="1923" spans="3:4" x14ac:dyDescent="0.2">
      <c r="C1923" s="12"/>
      <c r="D1923" s="12"/>
    </row>
    <row r="1924" spans="3:4" x14ac:dyDescent="0.2">
      <c r="C1924" s="12"/>
      <c r="D1924" s="12"/>
    </row>
    <row r="1925" spans="3:4" x14ac:dyDescent="0.2">
      <c r="C1925" s="12"/>
      <c r="D1925" s="12"/>
    </row>
    <row r="1926" spans="3:4" x14ac:dyDescent="0.2">
      <c r="C1926" s="12"/>
      <c r="D1926" s="12"/>
    </row>
    <row r="1927" spans="3:4" x14ac:dyDescent="0.2">
      <c r="C1927" s="12"/>
      <c r="D1927" s="12"/>
    </row>
    <row r="1928" spans="3:4" x14ac:dyDescent="0.2">
      <c r="C1928" s="12"/>
      <c r="D1928" s="12"/>
    </row>
    <row r="1929" spans="3:4" x14ac:dyDescent="0.2">
      <c r="C1929" s="12"/>
      <c r="D1929" s="12"/>
    </row>
    <row r="1930" spans="3:4" x14ac:dyDescent="0.2">
      <c r="C1930" s="12"/>
      <c r="D1930" s="12"/>
    </row>
    <row r="1931" spans="3:4" x14ac:dyDescent="0.2">
      <c r="C1931" s="12"/>
      <c r="D1931" s="12"/>
    </row>
    <row r="1932" spans="3:4" x14ac:dyDescent="0.2">
      <c r="C1932" s="12"/>
      <c r="D1932" s="12"/>
    </row>
    <row r="1933" spans="3:4" x14ac:dyDescent="0.2">
      <c r="C1933" s="12"/>
      <c r="D1933" s="12"/>
    </row>
    <row r="1934" spans="3:4" x14ac:dyDescent="0.2">
      <c r="C1934" s="12"/>
      <c r="D1934" s="12"/>
    </row>
    <row r="1935" spans="3:4" x14ac:dyDescent="0.2">
      <c r="C1935" s="12"/>
      <c r="D1935" s="12"/>
    </row>
    <row r="1936" spans="3:4" x14ac:dyDescent="0.2">
      <c r="C1936" s="12"/>
      <c r="D1936" s="12"/>
    </row>
    <row r="1937" spans="3:4" x14ac:dyDescent="0.2">
      <c r="C1937" s="12"/>
      <c r="D1937" s="12"/>
    </row>
    <row r="1938" spans="3:4" x14ac:dyDescent="0.2">
      <c r="C1938" s="12"/>
      <c r="D1938" s="12"/>
    </row>
    <row r="1939" spans="3:4" x14ac:dyDescent="0.2">
      <c r="C1939" s="12"/>
      <c r="D1939" s="12"/>
    </row>
    <row r="1940" spans="3:4" x14ac:dyDescent="0.2">
      <c r="C1940" s="12"/>
      <c r="D1940" s="12"/>
    </row>
    <row r="1941" spans="3:4" x14ac:dyDescent="0.2">
      <c r="C1941" s="12"/>
      <c r="D1941" s="12"/>
    </row>
    <row r="1942" spans="3:4" x14ac:dyDescent="0.2">
      <c r="C1942" s="12"/>
      <c r="D1942" s="12"/>
    </row>
    <row r="1943" spans="3:4" x14ac:dyDescent="0.2">
      <c r="C1943" s="12"/>
      <c r="D1943" s="12"/>
    </row>
    <row r="1944" spans="3:4" x14ac:dyDescent="0.2">
      <c r="C1944" s="12"/>
      <c r="D1944" s="12"/>
    </row>
    <row r="1945" spans="3:4" x14ac:dyDescent="0.2">
      <c r="C1945" s="12"/>
      <c r="D1945" s="12"/>
    </row>
    <row r="1946" spans="3:4" x14ac:dyDescent="0.2">
      <c r="C1946" s="12"/>
      <c r="D1946" s="12"/>
    </row>
    <row r="1947" spans="3:4" x14ac:dyDescent="0.2">
      <c r="C1947" s="12"/>
      <c r="D1947" s="12"/>
    </row>
    <row r="1948" spans="3:4" x14ac:dyDescent="0.2">
      <c r="C1948" s="12"/>
      <c r="D1948" s="12"/>
    </row>
    <row r="1949" spans="3:4" x14ac:dyDescent="0.2">
      <c r="C1949" s="12"/>
      <c r="D1949" s="12"/>
    </row>
    <row r="1950" spans="3:4" x14ac:dyDescent="0.2">
      <c r="C1950" s="12"/>
      <c r="D1950" s="12"/>
    </row>
    <row r="1951" spans="3:4" x14ac:dyDescent="0.2">
      <c r="C1951" s="12"/>
      <c r="D1951" s="12"/>
    </row>
    <row r="1952" spans="3:4" x14ac:dyDescent="0.2">
      <c r="C1952" s="12"/>
      <c r="D1952" s="12"/>
    </row>
    <row r="1953" spans="3:4" x14ac:dyDescent="0.2">
      <c r="C1953" s="12"/>
      <c r="D1953" s="12"/>
    </row>
    <row r="1954" spans="3:4" x14ac:dyDescent="0.2">
      <c r="C1954" s="12"/>
      <c r="D1954" s="12"/>
    </row>
    <row r="1955" spans="3:4" x14ac:dyDescent="0.2">
      <c r="C1955" s="12"/>
      <c r="D1955" s="12"/>
    </row>
    <row r="1956" spans="3:4" x14ac:dyDescent="0.2">
      <c r="C1956" s="12"/>
      <c r="D1956" s="12"/>
    </row>
    <row r="1957" spans="3:4" x14ac:dyDescent="0.2">
      <c r="C1957" s="12"/>
      <c r="D1957" s="12"/>
    </row>
    <row r="1958" spans="3:4" x14ac:dyDescent="0.2">
      <c r="C1958" s="12"/>
      <c r="D1958" s="12"/>
    </row>
    <row r="1959" spans="3:4" x14ac:dyDescent="0.2">
      <c r="C1959" s="12"/>
      <c r="D1959" s="12"/>
    </row>
    <row r="1960" spans="3:4" x14ac:dyDescent="0.2">
      <c r="C1960" s="12"/>
      <c r="D1960" s="12"/>
    </row>
    <row r="1961" spans="3:4" x14ac:dyDescent="0.2">
      <c r="C1961" s="12"/>
      <c r="D1961" s="12"/>
    </row>
    <row r="1962" spans="3:4" x14ac:dyDescent="0.2">
      <c r="C1962" s="12"/>
      <c r="D1962" s="12"/>
    </row>
    <row r="1963" spans="3:4" x14ac:dyDescent="0.2">
      <c r="C1963" s="12"/>
      <c r="D1963" s="12"/>
    </row>
    <row r="1964" spans="3:4" x14ac:dyDescent="0.2">
      <c r="C1964" s="12"/>
      <c r="D1964" s="12"/>
    </row>
    <row r="1965" spans="3:4" x14ac:dyDescent="0.2">
      <c r="C1965" s="12"/>
      <c r="D1965" s="12"/>
    </row>
    <row r="1966" spans="3:4" x14ac:dyDescent="0.2">
      <c r="C1966" s="12"/>
      <c r="D1966" s="12"/>
    </row>
    <row r="1967" spans="3:4" x14ac:dyDescent="0.2">
      <c r="C1967" s="12"/>
      <c r="D1967" s="12"/>
    </row>
    <row r="1968" spans="3:4" x14ac:dyDescent="0.2">
      <c r="C1968" s="12"/>
      <c r="D1968" s="12"/>
    </row>
    <row r="1969" spans="3:4" x14ac:dyDescent="0.2">
      <c r="C1969" s="12"/>
      <c r="D1969" s="12"/>
    </row>
    <row r="1970" spans="3:4" x14ac:dyDescent="0.2">
      <c r="C1970" s="12"/>
      <c r="D1970" s="12"/>
    </row>
    <row r="1971" spans="3:4" x14ac:dyDescent="0.2">
      <c r="C1971" s="12"/>
      <c r="D1971" s="12"/>
    </row>
    <row r="1972" spans="3:4" x14ac:dyDescent="0.2">
      <c r="C1972" s="12"/>
      <c r="D1972" s="12"/>
    </row>
    <row r="1973" spans="3:4" x14ac:dyDescent="0.2">
      <c r="C1973" s="12"/>
      <c r="D1973" s="12"/>
    </row>
    <row r="1974" spans="3:4" x14ac:dyDescent="0.2">
      <c r="C1974" s="12"/>
      <c r="D1974" s="12"/>
    </row>
    <row r="1975" spans="3:4" x14ac:dyDescent="0.2">
      <c r="C1975" s="12"/>
      <c r="D1975" s="12"/>
    </row>
    <row r="1976" spans="3:4" x14ac:dyDescent="0.2">
      <c r="C1976" s="12"/>
      <c r="D1976" s="12"/>
    </row>
    <row r="1977" spans="3:4" x14ac:dyDescent="0.2">
      <c r="C1977" s="12"/>
      <c r="D1977" s="12"/>
    </row>
    <row r="1978" spans="3:4" x14ac:dyDescent="0.2">
      <c r="C1978" s="12"/>
      <c r="D1978" s="12"/>
    </row>
    <row r="1979" spans="3:4" x14ac:dyDescent="0.2">
      <c r="C1979" s="12"/>
      <c r="D1979" s="12"/>
    </row>
    <row r="1980" spans="3:4" x14ac:dyDescent="0.2">
      <c r="C1980" s="12"/>
      <c r="D1980" s="12"/>
    </row>
    <row r="1981" spans="3:4" x14ac:dyDescent="0.2">
      <c r="C1981" s="12"/>
      <c r="D1981" s="12"/>
    </row>
    <row r="1982" spans="3:4" x14ac:dyDescent="0.2">
      <c r="C1982" s="12"/>
      <c r="D1982" s="12"/>
    </row>
    <row r="1983" spans="3:4" x14ac:dyDescent="0.2">
      <c r="C1983" s="12"/>
      <c r="D1983" s="12"/>
    </row>
    <row r="1984" spans="3:4" x14ac:dyDescent="0.2">
      <c r="C1984" s="12"/>
      <c r="D1984" s="12"/>
    </row>
    <row r="1985" spans="3:4" x14ac:dyDescent="0.2">
      <c r="C1985" s="12"/>
      <c r="D1985" s="12"/>
    </row>
    <row r="1986" spans="3:4" x14ac:dyDescent="0.2">
      <c r="C1986" s="12"/>
      <c r="D1986" s="12"/>
    </row>
    <row r="1987" spans="3:4" x14ac:dyDescent="0.2">
      <c r="C1987" s="12"/>
      <c r="D1987" s="12"/>
    </row>
    <row r="1988" spans="3:4" x14ac:dyDescent="0.2">
      <c r="C1988" s="12"/>
      <c r="D1988" s="12"/>
    </row>
    <row r="1989" spans="3:4" x14ac:dyDescent="0.2">
      <c r="C1989" s="12"/>
      <c r="D1989" s="12"/>
    </row>
    <row r="1990" spans="3:4" x14ac:dyDescent="0.2">
      <c r="C1990" s="12"/>
      <c r="D1990" s="12"/>
    </row>
    <row r="1991" spans="3:4" x14ac:dyDescent="0.2">
      <c r="C1991" s="12"/>
      <c r="D1991" s="12"/>
    </row>
    <row r="1992" spans="3:4" x14ac:dyDescent="0.2">
      <c r="C1992" s="12"/>
      <c r="D1992" s="12"/>
    </row>
    <row r="1993" spans="3:4" x14ac:dyDescent="0.2">
      <c r="C1993" s="12"/>
      <c r="D1993" s="12"/>
    </row>
    <row r="1994" spans="3:4" x14ac:dyDescent="0.2">
      <c r="C1994" s="12"/>
      <c r="D1994" s="12"/>
    </row>
    <row r="1995" spans="3:4" x14ac:dyDescent="0.2">
      <c r="C1995" s="12"/>
      <c r="D1995" s="12"/>
    </row>
    <row r="1996" spans="3:4" x14ac:dyDescent="0.2">
      <c r="C1996" s="12"/>
      <c r="D1996" s="12"/>
    </row>
    <row r="1997" spans="3:4" x14ac:dyDescent="0.2">
      <c r="C1997" s="12"/>
      <c r="D1997" s="12"/>
    </row>
    <row r="1998" spans="3:4" x14ac:dyDescent="0.2">
      <c r="C1998" s="12"/>
      <c r="D1998" s="12"/>
    </row>
    <row r="1999" spans="3:4" x14ac:dyDescent="0.2">
      <c r="C1999" s="12"/>
      <c r="D1999" s="12"/>
    </row>
    <row r="2000" spans="3:4" x14ac:dyDescent="0.2">
      <c r="C2000" s="12"/>
      <c r="D2000" s="12"/>
    </row>
    <row r="2001" spans="3:4" x14ac:dyDescent="0.2">
      <c r="C2001" s="12"/>
      <c r="D2001" s="12"/>
    </row>
    <row r="2002" spans="3:4" x14ac:dyDescent="0.2">
      <c r="C2002" s="12"/>
      <c r="D2002" s="12"/>
    </row>
    <row r="2003" spans="3:4" x14ac:dyDescent="0.2">
      <c r="C2003" s="12"/>
      <c r="D2003" s="12"/>
    </row>
    <row r="2004" spans="3:4" x14ac:dyDescent="0.2">
      <c r="C2004" s="12"/>
      <c r="D2004" s="12"/>
    </row>
    <row r="2005" spans="3:4" x14ac:dyDescent="0.2">
      <c r="C2005" s="12"/>
      <c r="D2005" s="12"/>
    </row>
    <row r="2006" spans="3:4" x14ac:dyDescent="0.2">
      <c r="C2006" s="12"/>
      <c r="D2006" s="12"/>
    </row>
    <row r="2007" spans="3:4" x14ac:dyDescent="0.2">
      <c r="C2007" s="12"/>
      <c r="D2007" s="12"/>
    </row>
    <row r="2008" spans="3:4" x14ac:dyDescent="0.2">
      <c r="C2008" s="12"/>
      <c r="D2008" s="12"/>
    </row>
    <row r="2009" spans="3:4" x14ac:dyDescent="0.2">
      <c r="C2009" s="12"/>
      <c r="D2009" s="12"/>
    </row>
    <row r="2010" spans="3:4" x14ac:dyDescent="0.2">
      <c r="C2010" s="12"/>
      <c r="D2010" s="12"/>
    </row>
    <row r="2011" spans="3:4" x14ac:dyDescent="0.2">
      <c r="C2011" s="12"/>
      <c r="D2011" s="12"/>
    </row>
    <row r="2012" spans="3:4" x14ac:dyDescent="0.2">
      <c r="C2012" s="12"/>
      <c r="D2012" s="12"/>
    </row>
    <row r="2013" spans="3:4" x14ac:dyDescent="0.2">
      <c r="C2013" s="12"/>
      <c r="D2013" s="12"/>
    </row>
    <row r="2014" spans="3:4" x14ac:dyDescent="0.2">
      <c r="C2014" s="12"/>
      <c r="D2014" s="12"/>
    </row>
    <row r="2015" spans="3:4" x14ac:dyDescent="0.2">
      <c r="C2015" s="12"/>
      <c r="D2015" s="12"/>
    </row>
    <row r="2016" spans="3:4" x14ac:dyDescent="0.2">
      <c r="C2016" s="12"/>
      <c r="D2016" s="12"/>
    </row>
    <row r="2017" spans="3:4" x14ac:dyDescent="0.2">
      <c r="C2017" s="12"/>
      <c r="D2017" s="12"/>
    </row>
    <row r="2018" spans="3:4" x14ac:dyDescent="0.2">
      <c r="C2018" s="12"/>
      <c r="D2018" s="12"/>
    </row>
    <row r="2019" spans="3:4" x14ac:dyDescent="0.2">
      <c r="C2019" s="12"/>
      <c r="D2019" s="12"/>
    </row>
    <row r="2020" spans="3:4" x14ac:dyDescent="0.2">
      <c r="C2020" s="12"/>
      <c r="D2020" s="12"/>
    </row>
    <row r="2021" spans="3:4" x14ac:dyDescent="0.2">
      <c r="C2021" s="12"/>
      <c r="D2021" s="12"/>
    </row>
    <row r="2022" spans="3:4" x14ac:dyDescent="0.2">
      <c r="C2022" s="12"/>
      <c r="D2022" s="12"/>
    </row>
    <row r="2023" spans="3:4" x14ac:dyDescent="0.2">
      <c r="C2023" s="12"/>
      <c r="D2023" s="12"/>
    </row>
    <row r="2024" spans="3:4" x14ac:dyDescent="0.2">
      <c r="C2024" s="12"/>
      <c r="D2024" s="12"/>
    </row>
    <row r="2025" spans="3:4" x14ac:dyDescent="0.2">
      <c r="C2025" s="12"/>
      <c r="D2025" s="12"/>
    </row>
    <row r="2026" spans="3:4" x14ac:dyDescent="0.2">
      <c r="C2026" s="12"/>
      <c r="D2026" s="12"/>
    </row>
    <row r="2027" spans="3:4" x14ac:dyDescent="0.2">
      <c r="C2027" s="12"/>
      <c r="D2027" s="12"/>
    </row>
    <row r="2028" spans="3:4" x14ac:dyDescent="0.2">
      <c r="C2028" s="12"/>
      <c r="D2028" s="12"/>
    </row>
    <row r="2029" spans="3:4" x14ac:dyDescent="0.2">
      <c r="C2029" s="12"/>
      <c r="D2029" s="12"/>
    </row>
    <row r="2030" spans="3:4" x14ac:dyDescent="0.2">
      <c r="C2030" s="12"/>
      <c r="D2030" s="12"/>
    </row>
    <row r="2031" spans="3:4" x14ac:dyDescent="0.2">
      <c r="C2031" s="12"/>
      <c r="D2031" s="12"/>
    </row>
    <row r="2032" spans="3:4" x14ac:dyDescent="0.2">
      <c r="C2032" s="12"/>
      <c r="D2032" s="12"/>
    </row>
    <row r="2033" spans="3:4" x14ac:dyDescent="0.2">
      <c r="C2033" s="12"/>
      <c r="D2033" s="12"/>
    </row>
    <row r="2034" spans="3:4" x14ac:dyDescent="0.2">
      <c r="C2034" s="12"/>
      <c r="D2034" s="12"/>
    </row>
    <row r="2035" spans="3:4" x14ac:dyDescent="0.2">
      <c r="C2035" s="12"/>
      <c r="D2035" s="12"/>
    </row>
    <row r="2036" spans="3:4" x14ac:dyDescent="0.2">
      <c r="C2036" s="12"/>
      <c r="D2036" s="12"/>
    </row>
    <row r="2037" spans="3:4" x14ac:dyDescent="0.2">
      <c r="C2037" s="12"/>
      <c r="D2037" s="12"/>
    </row>
    <row r="2038" spans="3:4" x14ac:dyDescent="0.2">
      <c r="C2038" s="12"/>
      <c r="D2038" s="12"/>
    </row>
    <row r="2039" spans="3:4" x14ac:dyDescent="0.2">
      <c r="C2039" s="12"/>
      <c r="D2039" s="12"/>
    </row>
    <row r="2040" spans="3:4" x14ac:dyDescent="0.2">
      <c r="C2040" s="12"/>
      <c r="D2040" s="12"/>
    </row>
    <row r="2041" spans="3:4" x14ac:dyDescent="0.2">
      <c r="C2041" s="12"/>
      <c r="D2041" s="12"/>
    </row>
    <row r="2042" spans="3:4" x14ac:dyDescent="0.2">
      <c r="C2042" s="12"/>
      <c r="D2042" s="12"/>
    </row>
    <row r="2043" spans="3:4" x14ac:dyDescent="0.2">
      <c r="C2043" s="12"/>
      <c r="D2043" s="12"/>
    </row>
    <row r="2044" spans="3:4" x14ac:dyDescent="0.2">
      <c r="C2044" s="12"/>
      <c r="D2044" s="12"/>
    </row>
    <row r="2045" spans="3:4" x14ac:dyDescent="0.2">
      <c r="C2045" s="12"/>
      <c r="D2045" s="12"/>
    </row>
    <row r="2046" spans="3:4" x14ac:dyDescent="0.2">
      <c r="C2046" s="12"/>
      <c r="D2046" s="12"/>
    </row>
    <row r="2047" spans="3:4" x14ac:dyDescent="0.2">
      <c r="C2047" s="12"/>
      <c r="D2047" s="12"/>
    </row>
    <row r="2048" spans="3:4" x14ac:dyDescent="0.2">
      <c r="C2048" s="12"/>
      <c r="D2048" s="12"/>
    </row>
    <row r="2049" spans="3:4" x14ac:dyDescent="0.2">
      <c r="C2049" s="12"/>
      <c r="D2049" s="12"/>
    </row>
    <row r="2050" spans="3:4" x14ac:dyDescent="0.2">
      <c r="C2050" s="12"/>
      <c r="D2050" s="12"/>
    </row>
    <row r="2051" spans="3:4" x14ac:dyDescent="0.2">
      <c r="C2051" s="12"/>
      <c r="D2051" s="12"/>
    </row>
    <row r="2052" spans="3:4" x14ac:dyDescent="0.2">
      <c r="C2052" s="12"/>
      <c r="D2052" s="12"/>
    </row>
    <row r="2053" spans="3:4" x14ac:dyDescent="0.2">
      <c r="C2053" s="12"/>
      <c r="D2053" s="12"/>
    </row>
    <row r="2054" spans="3:4" x14ac:dyDescent="0.2">
      <c r="C2054" s="12"/>
      <c r="D2054" s="12"/>
    </row>
    <row r="2055" spans="3:4" x14ac:dyDescent="0.2">
      <c r="C2055" s="12"/>
      <c r="D2055" s="12"/>
    </row>
    <row r="2056" spans="3:4" x14ac:dyDescent="0.2">
      <c r="C2056" s="12"/>
      <c r="D2056" s="12"/>
    </row>
    <row r="2057" spans="3:4" x14ac:dyDescent="0.2">
      <c r="C2057" s="12"/>
      <c r="D2057" s="12"/>
    </row>
    <row r="2058" spans="3:4" x14ac:dyDescent="0.2">
      <c r="C2058" s="12"/>
      <c r="D2058" s="12"/>
    </row>
    <row r="2059" spans="3:4" x14ac:dyDescent="0.2">
      <c r="C2059" s="12"/>
      <c r="D2059" s="12"/>
    </row>
    <row r="2060" spans="3:4" x14ac:dyDescent="0.2">
      <c r="C2060" s="12"/>
      <c r="D2060" s="12"/>
    </row>
    <row r="2061" spans="3:4" x14ac:dyDescent="0.2">
      <c r="C2061" s="12"/>
      <c r="D2061" s="12"/>
    </row>
    <row r="2062" spans="3:4" x14ac:dyDescent="0.2">
      <c r="C2062" s="12"/>
      <c r="D2062" s="12"/>
    </row>
    <row r="2063" spans="3:4" x14ac:dyDescent="0.2">
      <c r="C2063" s="12"/>
      <c r="D2063" s="12"/>
    </row>
    <row r="2064" spans="3:4" x14ac:dyDescent="0.2">
      <c r="C2064" s="12"/>
      <c r="D2064" s="12"/>
    </row>
    <row r="2065" spans="3:4" x14ac:dyDescent="0.2">
      <c r="C2065" s="12"/>
      <c r="D2065" s="12"/>
    </row>
    <row r="2066" spans="3:4" x14ac:dyDescent="0.2">
      <c r="C2066" s="12"/>
      <c r="D2066" s="12"/>
    </row>
    <row r="2067" spans="3:4" x14ac:dyDescent="0.2">
      <c r="C2067" s="12"/>
      <c r="D2067" s="12"/>
    </row>
    <row r="2068" spans="3:4" x14ac:dyDescent="0.2">
      <c r="C2068" s="12"/>
      <c r="D2068" s="12"/>
    </row>
    <row r="2069" spans="3:4" x14ac:dyDescent="0.2">
      <c r="C2069" s="12"/>
      <c r="D2069" s="12"/>
    </row>
    <row r="2070" spans="3:4" x14ac:dyDescent="0.2">
      <c r="C2070" s="12"/>
      <c r="D2070" s="12"/>
    </row>
    <row r="2071" spans="3:4" x14ac:dyDescent="0.2">
      <c r="C2071" s="12"/>
      <c r="D2071" s="12"/>
    </row>
    <row r="2072" spans="3:4" x14ac:dyDescent="0.2">
      <c r="C2072" s="12"/>
      <c r="D2072" s="12"/>
    </row>
    <row r="2073" spans="3:4" x14ac:dyDescent="0.2">
      <c r="C2073" s="12"/>
      <c r="D2073" s="12"/>
    </row>
    <row r="2074" spans="3:4" x14ac:dyDescent="0.2">
      <c r="C2074" s="12"/>
      <c r="D2074" s="12"/>
    </row>
    <row r="2075" spans="3:4" x14ac:dyDescent="0.2">
      <c r="C2075" s="12"/>
      <c r="D2075" s="12"/>
    </row>
    <row r="2076" spans="3:4" x14ac:dyDescent="0.2">
      <c r="C2076" s="12"/>
      <c r="D2076" s="12"/>
    </row>
    <row r="2077" spans="3:4" x14ac:dyDescent="0.2">
      <c r="C2077" s="12"/>
      <c r="D2077" s="12"/>
    </row>
    <row r="2078" spans="3:4" x14ac:dyDescent="0.2">
      <c r="C2078" s="12"/>
      <c r="D2078" s="12"/>
    </row>
    <row r="2079" spans="3:4" x14ac:dyDescent="0.2">
      <c r="C2079" s="12"/>
      <c r="D2079" s="12"/>
    </row>
    <row r="2080" spans="3:4" x14ac:dyDescent="0.2">
      <c r="C2080" s="12"/>
      <c r="D2080" s="12"/>
    </row>
    <row r="2081" spans="3:4" x14ac:dyDescent="0.2">
      <c r="C2081" s="12"/>
      <c r="D2081" s="12"/>
    </row>
    <row r="2082" spans="3:4" x14ac:dyDescent="0.2">
      <c r="C2082" s="12"/>
      <c r="D2082" s="12"/>
    </row>
    <row r="2083" spans="3:4" x14ac:dyDescent="0.2">
      <c r="C2083" s="12"/>
      <c r="D2083" s="12"/>
    </row>
    <row r="2084" spans="3:4" x14ac:dyDescent="0.2">
      <c r="C2084" s="12"/>
      <c r="D2084" s="12"/>
    </row>
    <row r="2085" spans="3:4" x14ac:dyDescent="0.2">
      <c r="C2085" s="12"/>
      <c r="D2085" s="12"/>
    </row>
    <row r="2086" spans="3:4" x14ac:dyDescent="0.2">
      <c r="C2086" s="12"/>
      <c r="D2086" s="12"/>
    </row>
    <row r="2087" spans="3:4" x14ac:dyDescent="0.2">
      <c r="C2087" s="12"/>
      <c r="D2087" s="12"/>
    </row>
    <row r="2088" spans="3:4" x14ac:dyDescent="0.2">
      <c r="C2088" s="12"/>
      <c r="D2088" s="12"/>
    </row>
    <row r="2089" spans="3:4" x14ac:dyDescent="0.2">
      <c r="C2089" s="12"/>
      <c r="D2089" s="12"/>
    </row>
    <row r="2090" spans="3:4" x14ac:dyDescent="0.2">
      <c r="C2090" s="12"/>
      <c r="D2090" s="12"/>
    </row>
    <row r="2091" spans="3:4" x14ac:dyDescent="0.2">
      <c r="C2091" s="12"/>
      <c r="D2091" s="12"/>
    </row>
    <row r="2092" spans="3:4" x14ac:dyDescent="0.2">
      <c r="C2092" s="12"/>
      <c r="D2092" s="12"/>
    </row>
    <row r="2093" spans="3:4" x14ac:dyDescent="0.2">
      <c r="C2093" s="12"/>
      <c r="D2093" s="12"/>
    </row>
    <row r="2094" spans="3:4" x14ac:dyDescent="0.2">
      <c r="C2094" s="12"/>
      <c r="D2094" s="12"/>
    </row>
    <row r="2095" spans="3:4" x14ac:dyDescent="0.2">
      <c r="C2095" s="12"/>
      <c r="D2095" s="12"/>
    </row>
    <row r="2096" spans="3:4" x14ac:dyDescent="0.2">
      <c r="C2096" s="12"/>
      <c r="D2096" s="12"/>
    </row>
    <row r="2097" spans="3:4" x14ac:dyDescent="0.2">
      <c r="C2097" s="12"/>
      <c r="D2097" s="12"/>
    </row>
    <row r="2098" spans="3:4" x14ac:dyDescent="0.2">
      <c r="C2098" s="12"/>
      <c r="D2098" s="12"/>
    </row>
    <row r="2099" spans="3:4" x14ac:dyDescent="0.2">
      <c r="C2099" s="12"/>
      <c r="D2099" s="12"/>
    </row>
    <row r="2100" spans="3:4" x14ac:dyDescent="0.2">
      <c r="C2100" s="12"/>
      <c r="D2100" s="12"/>
    </row>
    <row r="2101" spans="3:4" x14ac:dyDescent="0.2">
      <c r="C2101" s="12"/>
      <c r="D2101" s="12"/>
    </row>
    <row r="2102" spans="3:4" x14ac:dyDescent="0.2">
      <c r="C2102" s="12"/>
      <c r="D2102" s="12"/>
    </row>
    <row r="2103" spans="3:4" x14ac:dyDescent="0.2">
      <c r="C2103" s="12"/>
      <c r="D2103" s="12"/>
    </row>
    <row r="2104" spans="3:4" x14ac:dyDescent="0.2">
      <c r="C2104" s="12"/>
      <c r="D2104" s="12"/>
    </row>
    <row r="2105" spans="3:4" x14ac:dyDescent="0.2">
      <c r="C2105" s="12"/>
      <c r="D2105" s="12"/>
    </row>
    <row r="2106" spans="3:4" x14ac:dyDescent="0.2">
      <c r="C2106" s="12"/>
      <c r="D2106" s="12"/>
    </row>
    <row r="2107" spans="3:4" x14ac:dyDescent="0.2">
      <c r="C2107" s="12"/>
      <c r="D2107" s="12"/>
    </row>
    <row r="2108" spans="3:4" x14ac:dyDescent="0.2">
      <c r="C2108" s="12"/>
      <c r="D2108" s="12"/>
    </row>
    <row r="2109" spans="3:4" x14ac:dyDescent="0.2">
      <c r="C2109" s="12"/>
      <c r="D2109" s="12"/>
    </row>
    <row r="2110" spans="3:4" x14ac:dyDescent="0.2">
      <c r="C2110" s="12"/>
      <c r="D2110" s="12"/>
    </row>
    <row r="2111" spans="3:4" x14ac:dyDescent="0.2">
      <c r="C2111" s="12"/>
      <c r="D2111" s="12"/>
    </row>
    <row r="2112" spans="3:4" x14ac:dyDescent="0.2">
      <c r="C2112" s="12"/>
      <c r="D2112" s="12"/>
    </row>
    <row r="2113" spans="3:4" x14ac:dyDescent="0.2">
      <c r="C2113" s="12"/>
      <c r="D2113" s="12"/>
    </row>
    <row r="2114" spans="3:4" x14ac:dyDescent="0.2">
      <c r="C2114" s="12"/>
      <c r="D2114" s="12"/>
    </row>
    <row r="2115" spans="3:4" x14ac:dyDescent="0.2">
      <c r="C2115" s="12"/>
      <c r="D2115" s="12"/>
    </row>
    <row r="2116" spans="3:4" x14ac:dyDescent="0.2">
      <c r="C2116" s="12"/>
      <c r="D2116" s="12"/>
    </row>
    <row r="2117" spans="3:4" x14ac:dyDescent="0.2">
      <c r="C2117" s="12"/>
      <c r="D2117" s="12"/>
    </row>
    <row r="2118" spans="3:4" x14ac:dyDescent="0.2">
      <c r="C2118" s="12"/>
      <c r="D2118" s="12"/>
    </row>
    <row r="2119" spans="3:4" x14ac:dyDescent="0.2">
      <c r="C2119" s="12"/>
      <c r="D2119" s="12"/>
    </row>
    <row r="2120" spans="3:4" x14ac:dyDescent="0.2">
      <c r="C2120" s="12"/>
      <c r="D2120" s="12"/>
    </row>
    <row r="2121" spans="3:4" x14ac:dyDescent="0.2">
      <c r="C2121" s="12"/>
      <c r="D2121" s="12"/>
    </row>
    <row r="2122" spans="3:4" x14ac:dyDescent="0.2">
      <c r="C2122" s="12"/>
      <c r="D2122" s="12"/>
    </row>
    <row r="2123" spans="3:4" x14ac:dyDescent="0.2">
      <c r="C2123" s="12"/>
      <c r="D2123" s="12"/>
    </row>
    <row r="2124" spans="3:4" x14ac:dyDescent="0.2">
      <c r="C2124" s="12"/>
      <c r="D2124" s="12"/>
    </row>
    <row r="2125" spans="3:4" x14ac:dyDescent="0.2">
      <c r="C2125" s="12"/>
      <c r="D2125" s="12"/>
    </row>
    <row r="2126" spans="3:4" x14ac:dyDescent="0.2">
      <c r="C2126" s="12"/>
      <c r="D2126" s="12"/>
    </row>
    <row r="2127" spans="3:4" x14ac:dyDescent="0.2">
      <c r="C2127" s="12"/>
      <c r="D2127" s="12"/>
    </row>
    <row r="2128" spans="3:4" x14ac:dyDescent="0.2">
      <c r="C2128" s="12"/>
      <c r="D2128" s="12"/>
    </row>
    <row r="2129" spans="3:4" x14ac:dyDescent="0.2">
      <c r="C2129" s="12"/>
      <c r="D2129" s="12"/>
    </row>
    <row r="2130" spans="3:4" x14ac:dyDescent="0.2">
      <c r="C2130" s="12"/>
      <c r="D2130" s="12"/>
    </row>
    <row r="2131" spans="3:4" x14ac:dyDescent="0.2">
      <c r="C2131" s="12"/>
      <c r="D2131" s="12"/>
    </row>
    <row r="2132" spans="3:4" x14ac:dyDescent="0.2">
      <c r="C2132" s="12"/>
      <c r="D2132" s="12"/>
    </row>
    <row r="2133" spans="3:4" x14ac:dyDescent="0.2">
      <c r="C2133" s="12"/>
      <c r="D2133" s="12"/>
    </row>
    <row r="2134" spans="3:4" x14ac:dyDescent="0.2">
      <c r="C2134" s="12"/>
      <c r="D2134" s="12"/>
    </row>
    <row r="2135" spans="3:4" x14ac:dyDescent="0.2">
      <c r="C2135" s="12"/>
      <c r="D2135" s="12"/>
    </row>
    <row r="2136" spans="3:4" x14ac:dyDescent="0.2">
      <c r="C2136" s="12"/>
      <c r="D2136" s="12"/>
    </row>
    <row r="2137" spans="3:4" x14ac:dyDescent="0.2">
      <c r="C2137" s="12"/>
      <c r="D2137" s="12"/>
    </row>
    <row r="2138" spans="3:4" x14ac:dyDescent="0.2">
      <c r="C2138" s="12"/>
      <c r="D2138" s="12"/>
    </row>
    <row r="2139" spans="3:4" x14ac:dyDescent="0.2">
      <c r="C2139" s="12"/>
      <c r="D2139" s="12"/>
    </row>
    <row r="2140" spans="3:4" x14ac:dyDescent="0.2">
      <c r="C2140" s="12"/>
      <c r="D2140" s="12"/>
    </row>
    <row r="2141" spans="3:4" x14ac:dyDescent="0.2">
      <c r="C2141" s="12"/>
      <c r="D2141" s="12"/>
    </row>
    <row r="2142" spans="3:4" x14ac:dyDescent="0.2">
      <c r="C2142" s="12"/>
      <c r="D2142" s="12"/>
    </row>
    <row r="2143" spans="3:4" x14ac:dyDescent="0.2">
      <c r="C2143" s="12"/>
      <c r="D2143" s="12"/>
    </row>
    <row r="2144" spans="3:4" x14ac:dyDescent="0.2">
      <c r="C2144" s="12"/>
      <c r="D2144" s="12"/>
    </row>
    <row r="2145" spans="3:4" x14ac:dyDescent="0.2">
      <c r="C2145" s="12"/>
      <c r="D2145" s="12"/>
    </row>
    <row r="2146" spans="3:4" x14ac:dyDescent="0.2">
      <c r="C2146" s="12"/>
      <c r="D2146" s="12"/>
    </row>
    <row r="2147" spans="3:4" x14ac:dyDescent="0.2">
      <c r="C2147" s="12"/>
      <c r="D2147" s="12"/>
    </row>
    <row r="2148" spans="3:4" x14ac:dyDescent="0.2">
      <c r="C2148" s="12"/>
      <c r="D2148" s="12"/>
    </row>
    <row r="2149" spans="3:4" x14ac:dyDescent="0.2">
      <c r="C2149" s="12"/>
      <c r="D2149" s="12"/>
    </row>
    <row r="2150" spans="3:4" x14ac:dyDescent="0.2">
      <c r="C2150" s="12"/>
      <c r="D2150" s="12"/>
    </row>
    <row r="2151" spans="3:4" x14ac:dyDescent="0.2">
      <c r="C2151" s="12"/>
      <c r="D2151" s="12"/>
    </row>
    <row r="2152" spans="3:4" x14ac:dyDescent="0.2">
      <c r="C2152" s="12"/>
      <c r="D2152" s="12"/>
    </row>
    <row r="2153" spans="3:4" x14ac:dyDescent="0.2">
      <c r="C2153" s="12"/>
      <c r="D2153" s="12"/>
    </row>
    <row r="2154" spans="3:4" x14ac:dyDescent="0.2">
      <c r="C2154" s="12"/>
      <c r="D2154" s="12"/>
    </row>
    <row r="2155" spans="3:4" x14ac:dyDescent="0.2">
      <c r="C2155" s="12"/>
      <c r="D2155" s="12"/>
    </row>
    <row r="2156" spans="3:4" x14ac:dyDescent="0.2">
      <c r="C2156" s="12"/>
      <c r="D2156" s="12"/>
    </row>
    <row r="2157" spans="3:4" x14ac:dyDescent="0.2">
      <c r="C2157" s="12"/>
      <c r="D2157" s="12"/>
    </row>
    <row r="2158" spans="3:4" x14ac:dyDescent="0.2">
      <c r="C2158" s="12"/>
      <c r="D2158" s="12"/>
    </row>
    <row r="2159" spans="3:4" x14ac:dyDescent="0.2">
      <c r="C2159" s="12"/>
      <c r="D2159" s="12"/>
    </row>
    <row r="2160" spans="3:4" x14ac:dyDescent="0.2">
      <c r="C2160" s="12"/>
      <c r="D2160" s="12"/>
    </row>
    <row r="2161" spans="3:4" x14ac:dyDescent="0.2">
      <c r="C2161" s="12"/>
      <c r="D2161" s="12"/>
    </row>
    <row r="2162" spans="3:4" x14ac:dyDescent="0.2">
      <c r="C2162" s="12"/>
      <c r="D2162" s="12"/>
    </row>
    <row r="2163" spans="3:4" x14ac:dyDescent="0.2">
      <c r="C2163" s="12"/>
      <c r="D2163" s="12"/>
    </row>
    <row r="2164" spans="3:4" x14ac:dyDescent="0.2">
      <c r="C2164" s="12"/>
      <c r="D2164" s="12"/>
    </row>
    <row r="2165" spans="3:4" x14ac:dyDescent="0.2">
      <c r="C2165" s="12"/>
      <c r="D2165" s="12"/>
    </row>
    <row r="2166" spans="3:4" x14ac:dyDescent="0.2">
      <c r="C2166" s="12"/>
      <c r="D2166" s="12"/>
    </row>
    <row r="2167" spans="3:4" x14ac:dyDescent="0.2">
      <c r="C2167" s="12"/>
      <c r="D2167" s="12"/>
    </row>
    <row r="2168" spans="3:4" x14ac:dyDescent="0.2">
      <c r="C2168" s="12"/>
      <c r="D2168" s="12"/>
    </row>
    <row r="2169" spans="3:4" x14ac:dyDescent="0.2">
      <c r="C2169" s="12"/>
      <c r="D2169" s="12"/>
    </row>
    <row r="2170" spans="3:4" x14ac:dyDescent="0.2">
      <c r="C2170" s="12"/>
      <c r="D2170" s="12"/>
    </row>
    <row r="2171" spans="3:4" x14ac:dyDescent="0.2">
      <c r="C2171" s="12"/>
      <c r="D2171" s="12"/>
    </row>
    <row r="2172" spans="3:4" x14ac:dyDescent="0.2">
      <c r="C2172" s="12"/>
      <c r="D2172" s="12"/>
    </row>
    <row r="2173" spans="3:4" x14ac:dyDescent="0.2">
      <c r="C2173" s="12"/>
      <c r="D2173" s="12"/>
    </row>
    <row r="2174" spans="3:4" x14ac:dyDescent="0.2">
      <c r="C2174" s="12"/>
      <c r="D2174" s="12"/>
    </row>
    <row r="2175" spans="3:4" x14ac:dyDescent="0.2">
      <c r="C2175" s="12"/>
      <c r="D2175" s="12"/>
    </row>
    <row r="2176" spans="3:4" x14ac:dyDescent="0.2">
      <c r="C2176" s="12"/>
      <c r="D2176" s="12"/>
    </row>
    <row r="2177" spans="3:4" x14ac:dyDescent="0.2">
      <c r="C2177" s="12"/>
      <c r="D2177" s="12"/>
    </row>
    <row r="2178" spans="3:4" x14ac:dyDescent="0.2">
      <c r="C2178" s="12"/>
      <c r="D2178" s="12"/>
    </row>
    <row r="2179" spans="3:4" x14ac:dyDescent="0.2">
      <c r="C2179" s="12"/>
      <c r="D2179" s="12"/>
    </row>
    <row r="2180" spans="3:4" x14ac:dyDescent="0.2">
      <c r="C2180" s="12"/>
      <c r="D2180" s="12"/>
    </row>
    <row r="2181" spans="3:4" x14ac:dyDescent="0.2">
      <c r="C2181" s="12"/>
      <c r="D2181" s="12"/>
    </row>
    <row r="2182" spans="3:4" x14ac:dyDescent="0.2">
      <c r="C2182" s="12"/>
      <c r="D2182" s="12"/>
    </row>
    <row r="2183" spans="3:4" x14ac:dyDescent="0.2">
      <c r="C2183" s="12"/>
      <c r="D2183" s="12"/>
    </row>
    <row r="2184" spans="3:4" x14ac:dyDescent="0.2">
      <c r="C2184" s="12"/>
      <c r="D2184" s="12"/>
    </row>
    <row r="2185" spans="3:4" x14ac:dyDescent="0.2">
      <c r="C2185" s="12"/>
      <c r="D2185" s="12"/>
    </row>
    <row r="2186" spans="3:4" x14ac:dyDescent="0.2">
      <c r="C2186" s="12"/>
      <c r="D2186" s="12"/>
    </row>
    <row r="2187" spans="3:4" x14ac:dyDescent="0.2">
      <c r="C2187" s="12"/>
      <c r="D2187" s="12"/>
    </row>
    <row r="2188" spans="3:4" x14ac:dyDescent="0.2">
      <c r="C2188" s="12"/>
      <c r="D2188" s="12"/>
    </row>
    <row r="2189" spans="3:4" x14ac:dyDescent="0.2">
      <c r="C2189" s="12"/>
      <c r="D2189" s="12"/>
    </row>
    <row r="2190" spans="3:4" x14ac:dyDescent="0.2">
      <c r="C2190" s="12"/>
      <c r="D2190" s="12"/>
    </row>
    <row r="2191" spans="3:4" x14ac:dyDescent="0.2">
      <c r="C2191" s="12"/>
      <c r="D2191" s="12"/>
    </row>
    <row r="2192" spans="3:4" x14ac:dyDescent="0.2">
      <c r="C2192" s="12"/>
      <c r="D2192" s="12"/>
    </row>
    <row r="2193" spans="3:4" x14ac:dyDescent="0.2">
      <c r="C2193" s="12"/>
      <c r="D2193" s="12"/>
    </row>
    <row r="2194" spans="3:4" x14ac:dyDescent="0.2">
      <c r="C2194" s="12"/>
      <c r="D2194" s="12"/>
    </row>
    <row r="2195" spans="3:4" x14ac:dyDescent="0.2">
      <c r="C2195" s="12"/>
      <c r="D2195" s="12"/>
    </row>
    <row r="2196" spans="3:4" x14ac:dyDescent="0.2">
      <c r="C2196" s="12"/>
      <c r="D2196" s="12"/>
    </row>
    <row r="2197" spans="3:4" x14ac:dyDescent="0.2">
      <c r="C2197" s="12"/>
      <c r="D2197" s="12"/>
    </row>
    <row r="2198" spans="3:4" x14ac:dyDescent="0.2">
      <c r="C2198" s="12"/>
      <c r="D2198" s="12"/>
    </row>
    <row r="2199" spans="3:4" x14ac:dyDescent="0.2">
      <c r="C2199" s="12"/>
      <c r="D2199" s="12"/>
    </row>
    <row r="2200" spans="3:4" x14ac:dyDescent="0.2">
      <c r="C2200" s="12"/>
      <c r="D2200" s="12"/>
    </row>
    <row r="2201" spans="3:4" x14ac:dyDescent="0.2">
      <c r="C2201" s="12"/>
      <c r="D2201" s="12"/>
    </row>
    <row r="2202" spans="3:4" x14ac:dyDescent="0.2">
      <c r="C2202" s="12"/>
      <c r="D2202" s="12"/>
    </row>
    <row r="2203" spans="3:4" x14ac:dyDescent="0.2">
      <c r="C2203" s="12"/>
      <c r="D2203" s="12"/>
    </row>
    <row r="2204" spans="3:4" x14ac:dyDescent="0.2">
      <c r="C2204" s="12"/>
      <c r="D2204" s="12"/>
    </row>
    <row r="2205" spans="3:4" x14ac:dyDescent="0.2">
      <c r="C2205" s="12"/>
      <c r="D2205" s="12"/>
    </row>
    <row r="2206" spans="3:4" x14ac:dyDescent="0.2">
      <c r="C2206" s="12"/>
      <c r="D2206" s="12"/>
    </row>
    <row r="2207" spans="3:4" x14ac:dyDescent="0.2">
      <c r="C2207" s="12"/>
      <c r="D2207" s="12"/>
    </row>
    <row r="2208" spans="3:4" x14ac:dyDescent="0.2">
      <c r="C2208" s="12"/>
      <c r="D2208" s="12"/>
    </row>
    <row r="2209" spans="3:4" x14ac:dyDescent="0.2">
      <c r="C2209" s="12"/>
      <c r="D2209" s="12"/>
    </row>
    <row r="2210" spans="3:4" x14ac:dyDescent="0.2">
      <c r="C2210" s="12"/>
      <c r="D2210" s="12"/>
    </row>
    <row r="2211" spans="3:4" x14ac:dyDescent="0.2">
      <c r="C2211" s="12"/>
      <c r="D2211" s="12"/>
    </row>
    <row r="2212" spans="3:4" x14ac:dyDescent="0.2">
      <c r="C2212" s="12"/>
      <c r="D2212" s="12"/>
    </row>
    <row r="2213" spans="3:4" x14ac:dyDescent="0.2">
      <c r="C2213" s="12"/>
      <c r="D2213" s="12"/>
    </row>
    <row r="2214" spans="3:4" x14ac:dyDescent="0.2">
      <c r="C2214" s="12"/>
      <c r="D2214" s="12"/>
    </row>
    <row r="2215" spans="3:4" x14ac:dyDescent="0.2">
      <c r="C2215" s="12"/>
      <c r="D2215" s="12"/>
    </row>
    <row r="2216" spans="3:4" x14ac:dyDescent="0.2">
      <c r="C2216" s="12"/>
      <c r="D2216" s="12"/>
    </row>
    <row r="2217" spans="3:4" x14ac:dyDescent="0.2">
      <c r="C2217" s="12"/>
      <c r="D2217" s="12"/>
    </row>
    <row r="2218" spans="3:4" x14ac:dyDescent="0.2">
      <c r="C2218" s="12"/>
      <c r="D2218" s="12"/>
    </row>
    <row r="2219" spans="3:4" x14ac:dyDescent="0.2">
      <c r="C2219" s="12"/>
      <c r="D2219" s="12"/>
    </row>
    <row r="2220" spans="3:4" x14ac:dyDescent="0.2">
      <c r="C2220" s="12"/>
      <c r="D2220" s="12"/>
    </row>
    <row r="2221" spans="3:4" x14ac:dyDescent="0.2">
      <c r="C2221" s="12"/>
      <c r="D2221" s="12"/>
    </row>
    <row r="2222" spans="3:4" x14ac:dyDescent="0.2">
      <c r="C2222" s="12"/>
      <c r="D2222" s="12"/>
    </row>
    <row r="2223" spans="3:4" x14ac:dyDescent="0.2">
      <c r="C2223" s="12"/>
      <c r="D2223" s="12"/>
    </row>
    <row r="2224" spans="3:4" x14ac:dyDescent="0.2">
      <c r="C2224" s="12"/>
      <c r="D2224" s="12"/>
    </row>
    <row r="2225" spans="3:4" x14ac:dyDescent="0.2">
      <c r="C2225" s="12"/>
      <c r="D2225" s="12"/>
    </row>
    <row r="2226" spans="3:4" x14ac:dyDescent="0.2">
      <c r="C2226" s="12"/>
      <c r="D2226" s="12"/>
    </row>
    <row r="2227" spans="3:4" x14ac:dyDescent="0.2">
      <c r="C2227" s="12"/>
      <c r="D2227" s="12"/>
    </row>
    <row r="2228" spans="3:4" x14ac:dyDescent="0.2">
      <c r="C2228" s="12"/>
      <c r="D2228" s="12"/>
    </row>
    <row r="2229" spans="3:4" x14ac:dyDescent="0.2">
      <c r="C2229" s="12"/>
      <c r="D2229" s="12"/>
    </row>
    <row r="2230" spans="3:4" x14ac:dyDescent="0.2">
      <c r="C2230" s="12"/>
      <c r="D2230" s="12"/>
    </row>
    <row r="2231" spans="3:4" x14ac:dyDescent="0.2">
      <c r="C2231" s="12"/>
      <c r="D2231" s="12"/>
    </row>
    <row r="2232" spans="3:4" x14ac:dyDescent="0.2">
      <c r="C2232" s="12"/>
      <c r="D2232" s="12"/>
    </row>
    <row r="2233" spans="3:4" x14ac:dyDescent="0.2">
      <c r="C2233" s="12"/>
      <c r="D2233" s="12"/>
    </row>
    <row r="2234" spans="3:4" x14ac:dyDescent="0.2">
      <c r="C2234" s="12"/>
      <c r="D2234" s="12"/>
    </row>
    <row r="2235" spans="3:4" x14ac:dyDescent="0.2">
      <c r="C2235" s="12"/>
      <c r="D2235" s="12"/>
    </row>
    <row r="2236" spans="3:4" x14ac:dyDescent="0.2">
      <c r="C2236" s="12"/>
      <c r="D2236" s="12"/>
    </row>
    <row r="2237" spans="3:4" x14ac:dyDescent="0.2">
      <c r="C2237" s="12"/>
      <c r="D2237" s="12"/>
    </row>
    <row r="2238" spans="3:4" x14ac:dyDescent="0.2">
      <c r="C2238" s="12"/>
      <c r="D2238" s="12"/>
    </row>
    <row r="2239" spans="3:4" x14ac:dyDescent="0.2">
      <c r="C2239" s="12"/>
      <c r="D2239" s="12"/>
    </row>
    <row r="2240" spans="3:4" x14ac:dyDescent="0.2">
      <c r="C2240" s="12"/>
      <c r="D2240" s="12"/>
    </row>
    <row r="2241" spans="3:4" x14ac:dyDescent="0.2">
      <c r="C2241" s="12"/>
      <c r="D2241" s="12"/>
    </row>
    <row r="2242" spans="3:4" x14ac:dyDescent="0.2">
      <c r="C2242" s="12"/>
      <c r="D2242" s="12"/>
    </row>
    <row r="2243" spans="3:4" x14ac:dyDescent="0.2">
      <c r="C2243" s="12"/>
      <c r="D2243" s="12"/>
    </row>
    <row r="2244" spans="3:4" x14ac:dyDescent="0.2">
      <c r="C2244" s="12"/>
      <c r="D2244" s="12"/>
    </row>
    <row r="2245" spans="3:4" x14ac:dyDescent="0.2">
      <c r="C2245" s="12"/>
      <c r="D2245" s="12"/>
    </row>
    <row r="2246" spans="3:4" x14ac:dyDescent="0.2">
      <c r="C2246" s="12"/>
      <c r="D2246" s="12"/>
    </row>
    <row r="2247" spans="3:4" x14ac:dyDescent="0.2">
      <c r="C2247" s="12"/>
      <c r="D2247" s="12"/>
    </row>
    <row r="2248" spans="3:4" x14ac:dyDescent="0.2">
      <c r="C2248" s="12"/>
      <c r="D2248" s="12"/>
    </row>
    <row r="2249" spans="3:4" x14ac:dyDescent="0.2">
      <c r="C2249" s="12"/>
      <c r="D2249" s="12"/>
    </row>
    <row r="2250" spans="3:4" x14ac:dyDescent="0.2">
      <c r="C2250" s="12"/>
      <c r="D2250" s="12"/>
    </row>
    <row r="2251" spans="3:4" x14ac:dyDescent="0.2">
      <c r="C2251" s="12"/>
      <c r="D2251" s="12"/>
    </row>
    <row r="2252" spans="3:4" x14ac:dyDescent="0.2">
      <c r="C2252" s="12"/>
      <c r="D2252" s="12"/>
    </row>
    <row r="2253" spans="3:4" x14ac:dyDescent="0.2">
      <c r="C2253" s="12"/>
      <c r="D2253" s="12"/>
    </row>
    <row r="2254" spans="3:4" x14ac:dyDescent="0.2">
      <c r="C2254" s="12"/>
      <c r="D2254" s="12"/>
    </row>
    <row r="2255" spans="3:4" x14ac:dyDescent="0.2">
      <c r="C2255" s="12"/>
      <c r="D2255" s="12"/>
    </row>
    <row r="2256" spans="3:4" x14ac:dyDescent="0.2">
      <c r="C2256" s="12"/>
      <c r="D2256" s="12"/>
    </row>
    <row r="2257" spans="3:4" x14ac:dyDescent="0.2">
      <c r="C2257" s="12"/>
      <c r="D2257" s="12"/>
    </row>
    <row r="2258" spans="3:4" x14ac:dyDescent="0.2">
      <c r="C2258" s="12"/>
      <c r="D2258" s="12"/>
    </row>
    <row r="2259" spans="3:4" x14ac:dyDescent="0.2">
      <c r="C2259" s="12"/>
      <c r="D2259" s="12"/>
    </row>
    <row r="2260" spans="3:4" x14ac:dyDescent="0.2">
      <c r="C2260" s="12"/>
      <c r="D2260" s="12"/>
    </row>
    <row r="2261" spans="3:4" x14ac:dyDescent="0.2">
      <c r="C2261" s="12"/>
      <c r="D2261" s="12"/>
    </row>
    <row r="2262" spans="3:4" x14ac:dyDescent="0.2">
      <c r="C2262" s="12"/>
      <c r="D2262" s="12"/>
    </row>
    <row r="2263" spans="3:4" x14ac:dyDescent="0.2">
      <c r="C2263" s="12"/>
      <c r="D2263" s="12"/>
    </row>
    <row r="2264" spans="3:4" x14ac:dyDescent="0.2">
      <c r="C2264" s="12"/>
      <c r="D2264" s="12"/>
    </row>
    <row r="2265" spans="3:4" x14ac:dyDescent="0.2">
      <c r="C2265" s="12"/>
      <c r="D2265" s="12"/>
    </row>
    <row r="2266" spans="3:4" x14ac:dyDescent="0.2">
      <c r="C2266" s="12"/>
      <c r="D2266" s="12"/>
    </row>
    <row r="2267" spans="3:4" x14ac:dyDescent="0.2">
      <c r="C2267" s="12"/>
      <c r="D2267" s="12"/>
    </row>
    <row r="2268" spans="3:4" x14ac:dyDescent="0.2">
      <c r="C2268" s="12"/>
      <c r="D2268" s="12"/>
    </row>
    <row r="2269" spans="3:4" x14ac:dyDescent="0.2">
      <c r="C2269" s="12"/>
      <c r="D2269" s="12"/>
    </row>
    <row r="2270" spans="3:4" x14ac:dyDescent="0.2">
      <c r="C2270" s="12"/>
      <c r="D2270" s="12"/>
    </row>
    <row r="2271" spans="3:4" x14ac:dyDescent="0.2">
      <c r="C2271" s="12"/>
      <c r="D2271" s="12"/>
    </row>
    <row r="2272" spans="3:4" x14ac:dyDescent="0.2">
      <c r="C2272" s="12"/>
      <c r="D2272" s="12"/>
    </row>
    <row r="2273" spans="3:4" x14ac:dyDescent="0.2">
      <c r="C2273" s="12"/>
      <c r="D2273" s="12"/>
    </row>
    <row r="2274" spans="3:4" x14ac:dyDescent="0.2">
      <c r="C2274" s="12"/>
      <c r="D2274" s="12"/>
    </row>
    <row r="2275" spans="3:4" x14ac:dyDescent="0.2">
      <c r="C2275" s="12"/>
      <c r="D2275" s="12"/>
    </row>
    <row r="2276" spans="3:4" x14ac:dyDescent="0.2">
      <c r="C2276" s="12"/>
      <c r="D2276" s="12"/>
    </row>
    <row r="2277" spans="3:4" x14ac:dyDescent="0.2">
      <c r="C2277" s="12"/>
      <c r="D2277" s="12"/>
    </row>
    <row r="2278" spans="3:4" x14ac:dyDescent="0.2">
      <c r="C2278" s="12"/>
      <c r="D2278" s="12"/>
    </row>
    <row r="2279" spans="3:4" x14ac:dyDescent="0.2">
      <c r="C2279" s="12"/>
      <c r="D2279" s="12"/>
    </row>
    <row r="2280" spans="3:4" x14ac:dyDescent="0.2">
      <c r="C2280" s="12"/>
      <c r="D2280" s="12"/>
    </row>
    <row r="2281" spans="3:4" x14ac:dyDescent="0.2">
      <c r="C2281" s="12"/>
      <c r="D2281" s="12"/>
    </row>
    <row r="2282" spans="3:4" x14ac:dyDescent="0.2">
      <c r="C2282" s="12"/>
      <c r="D2282" s="12"/>
    </row>
    <row r="2283" spans="3:4" x14ac:dyDescent="0.2">
      <c r="C2283" s="12"/>
      <c r="D2283" s="12"/>
    </row>
    <row r="2284" spans="3:4" x14ac:dyDescent="0.2">
      <c r="C2284" s="12"/>
      <c r="D2284" s="12"/>
    </row>
    <row r="2285" spans="3:4" x14ac:dyDescent="0.2">
      <c r="C2285" s="12"/>
      <c r="D2285" s="12"/>
    </row>
    <row r="2286" spans="3:4" x14ac:dyDescent="0.2">
      <c r="C2286" s="12"/>
      <c r="D2286" s="12"/>
    </row>
    <row r="2287" spans="3:4" x14ac:dyDescent="0.2">
      <c r="C2287" s="12"/>
      <c r="D2287" s="12"/>
    </row>
    <row r="2288" spans="3:4" x14ac:dyDescent="0.2">
      <c r="C2288" s="12"/>
      <c r="D2288" s="12"/>
    </row>
    <row r="2289" spans="3:4" x14ac:dyDescent="0.2">
      <c r="C2289" s="12"/>
      <c r="D2289" s="12"/>
    </row>
    <row r="2290" spans="3:4" x14ac:dyDescent="0.2">
      <c r="C2290" s="12"/>
      <c r="D2290" s="12"/>
    </row>
    <row r="2291" spans="3:4" x14ac:dyDescent="0.2">
      <c r="C2291" s="12"/>
      <c r="D2291" s="12"/>
    </row>
    <row r="2292" spans="3:4" x14ac:dyDescent="0.2">
      <c r="C2292" s="12"/>
      <c r="D2292" s="12"/>
    </row>
    <row r="2293" spans="3:4" x14ac:dyDescent="0.2">
      <c r="C2293" s="12"/>
      <c r="D2293" s="12"/>
    </row>
    <row r="2294" spans="3:4" x14ac:dyDescent="0.2">
      <c r="C2294" s="12"/>
      <c r="D2294" s="12"/>
    </row>
    <row r="2295" spans="3:4" x14ac:dyDescent="0.2">
      <c r="C2295" s="12"/>
      <c r="D2295" s="12"/>
    </row>
    <row r="2296" spans="3:4" x14ac:dyDescent="0.2">
      <c r="C2296" s="12"/>
      <c r="D2296" s="12"/>
    </row>
    <row r="2297" spans="3:4" x14ac:dyDescent="0.2">
      <c r="C2297" s="12"/>
      <c r="D2297" s="12"/>
    </row>
    <row r="2298" spans="3:4" x14ac:dyDescent="0.2">
      <c r="C2298" s="12"/>
      <c r="D2298" s="12"/>
    </row>
    <row r="2299" spans="3:4" x14ac:dyDescent="0.2">
      <c r="C2299" s="12"/>
      <c r="D2299" s="12"/>
    </row>
    <row r="2300" spans="3:4" x14ac:dyDescent="0.2">
      <c r="C2300" s="12"/>
      <c r="D2300" s="12"/>
    </row>
    <row r="2301" spans="3:4" x14ac:dyDescent="0.2">
      <c r="C2301" s="12"/>
      <c r="D2301" s="12"/>
    </row>
    <row r="2302" spans="3:4" x14ac:dyDescent="0.2">
      <c r="C2302" s="12"/>
      <c r="D2302" s="12"/>
    </row>
    <row r="2303" spans="3:4" x14ac:dyDescent="0.2">
      <c r="C2303" s="12"/>
      <c r="D2303" s="12"/>
    </row>
    <row r="2304" spans="3:4" x14ac:dyDescent="0.2">
      <c r="C2304" s="12"/>
      <c r="D2304" s="12"/>
    </row>
    <row r="2305" spans="3:4" x14ac:dyDescent="0.2">
      <c r="C2305" s="12"/>
      <c r="D2305" s="12"/>
    </row>
    <row r="2306" spans="3:4" x14ac:dyDescent="0.2">
      <c r="C2306" s="12"/>
      <c r="D2306" s="12"/>
    </row>
    <row r="2307" spans="3:4" x14ac:dyDescent="0.2">
      <c r="C2307" s="12"/>
      <c r="D2307" s="12"/>
    </row>
    <row r="2308" spans="3:4" x14ac:dyDescent="0.2">
      <c r="C2308" s="12"/>
      <c r="D2308" s="12"/>
    </row>
    <row r="2309" spans="3:4" x14ac:dyDescent="0.2">
      <c r="C2309" s="12"/>
      <c r="D2309" s="12"/>
    </row>
    <row r="2310" spans="3:4" x14ac:dyDescent="0.2">
      <c r="C2310" s="12"/>
      <c r="D2310" s="12"/>
    </row>
    <row r="2311" spans="3:4" x14ac:dyDescent="0.2">
      <c r="C2311" s="12"/>
      <c r="D2311" s="12"/>
    </row>
    <row r="2312" spans="3:4" x14ac:dyDescent="0.2">
      <c r="C2312" s="12"/>
      <c r="D2312" s="12"/>
    </row>
    <row r="2313" spans="3:4" x14ac:dyDescent="0.2">
      <c r="C2313" s="12"/>
      <c r="D2313" s="12"/>
    </row>
    <row r="2314" spans="3:4" x14ac:dyDescent="0.2">
      <c r="C2314" s="12"/>
      <c r="D2314" s="12"/>
    </row>
    <row r="2315" spans="3:4" x14ac:dyDescent="0.2">
      <c r="C2315" s="12"/>
      <c r="D2315" s="12"/>
    </row>
    <row r="2316" spans="3:4" x14ac:dyDescent="0.2">
      <c r="C2316" s="12"/>
      <c r="D2316" s="12"/>
    </row>
    <row r="2317" spans="3:4" x14ac:dyDescent="0.2">
      <c r="C2317" s="12"/>
      <c r="D2317" s="12"/>
    </row>
    <row r="2318" spans="3:4" x14ac:dyDescent="0.2">
      <c r="C2318" s="12"/>
      <c r="D2318" s="12"/>
    </row>
    <row r="2319" spans="3:4" x14ac:dyDescent="0.2">
      <c r="C2319" s="12"/>
      <c r="D2319" s="12"/>
    </row>
    <row r="2320" spans="3:4" x14ac:dyDescent="0.2">
      <c r="C2320" s="12"/>
      <c r="D2320" s="12"/>
    </row>
    <row r="2321" spans="3:4" x14ac:dyDescent="0.2">
      <c r="C2321" s="12"/>
      <c r="D2321" s="12"/>
    </row>
    <row r="2322" spans="3:4" x14ac:dyDescent="0.2">
      <c r="C2322" s="12"/>
      <c r="D2322" s="12"/>
    </row>
    <row r="2323" spans="3:4" x14ac:dyDescent="0.2">
      <c r="C2323" s="12"/>
      <c r="D2323" s="12"/>
    </row>
    <row r="2324" spans="3:4" x14ac:dyDescent="0.2">
      <c r="C2324" s="12"/>
      <c r="D2324" s="12"/>
    </row>
    <row r="2325" spans="3:4" x14ac:dyDescent="0.2">
      <c r="C2325" s="12"/>
      <c r="D2325" s="12"/>
    </row>
    <row r="2326" spans="3:4" x14ac:dyDescent="0.2">
      <c r="C2326" s="12"/>
      <c r="D2326" s="12"/>
    </row>
    <row r="2327" spans="3:4" x14ac:dyDescent="0.2">
      <c r="C2327" s="12"/>
      <c r="D2327" s="12"/>
    </row>
    <row r="2328" spans="3:4" x14ac:dyDescent="0.2">
      <c r="C2328" s="12"/>
      <c r="D2328" s="12"/>
    </row>
    <row r="2329" spans="3:4" x14ac:dyDescent="0.2">
      <c r="C2329" s="12"/>
      <c r="D2329" s="12"/>
    </row>
    <row r="2330" spans="3:4" x14ac:dyDescent="0.2">
      <c r="C2330" s="12"/>
      <c r="D2330" s="12"/>
    </row>
    <row r="2331" spans="3:4" x14ac:dyDescent="0.2">
      <c r="C2331" s="12"/>
      <c r="D2331" s="12"/>
    </row>
    <row r="2332" spans="3:4" x14ac:dyDescent="0.2">
      <c r="C2332" s="12"/>
      <c r="D2332" s="12"/>
    </row>
    <row r="2333" spans="3:4" x14ac:dyDescent="0.2">
      <c r="C2333" s="12"/>
      <c r="D2333" s="12"/>
    </row>
    <row r="2334" spans="3:4" x14ac:dyDescent="0.2">
      <c r="C2334" s="12"/>
      <c r="D2334" s="12"/>
    </row>
    <row r="2335" spans="3:4" x14ac:dyDescent="0.2">
      <c r="C2335" s="12"/>
      <c r="D2335" s="12"/>
    </row>
    <row r="2336" spans="3:4" x14ac:dyDescent="0.2">
      <c r="C2336" s="12"/>
      <c r="D2336" s="12"/>
    </row>
    <row r="2337" spans="3:4" x14ac:dyDescent="0.2">
      <c r="C2337" s="12"/>
      <c r="D2337" s="12"/>
    </row>
    <row r="2338" spans="3:4" x14ac:dyDescent="0.2">
      <c r="C2338" s="12"/>
      <c r="D2338" s="12"/>
    </row>
    <row r="2339" spans="3:4" x14ac:dyDescent="0.2">
      <c r="C2339" s="12"/>
      <c r="D2339" s="12"/>
    </row>
    <row r="2340" spans="3:4" x14ac:dyDescent="0.2">
      <c r="C2340" s="12"/>
      <c r="D2340" s="12"/>
    </row>
    <row r="2341" spans="3:4" x14ac:dyDescent="0.2">
      <c r="C2341" s="12"/>
      <c r="D2341" s="12"/>
    </row>
    <row r="2342" spans="3:4" x14ac:dyDescent="0.2">
      <c r="C2342" s="12"/>
      <c r="D2342" s="12"/>
    </row>
    <row r="2343" spans="3:4" x14ac:dyDescent="0.2">
      <c r="C2343" s="12"/>
      <c r="D2343" s="12"/>
    </row>
    <row r="2344" spans="3:4" x14ac:dyDescent="0.2">
      <c r="C2344" s="12"/>
      <c r="D2344" s="12"/>
    </row>
    <row r="2345" spans="3:4" x14ac:dyDescent="0.2">
      <c r="C2345" s="12"/>
      <c r="D2345" s="12"/>
    </row>
    <row r="2346" spans="3:4" x14ac:dyDescent="0.2">
      <c r="C2346" s="12"/>
      <c r="D2346" s="12"/>
    </row>
    <row r="2347" spans="3:4" x14ac:dyDescent="0.2">
      <c r="C2347" s="12"/>
      <c r="D2347" s="12"/>
    </row>
    <row r="2348" spans="3:4" x14ac:dyDescent="0.2">
      <c r="C2348" s="12"/>
      <c r="D2348" s="12"/>
    </row>
    <row r="2349" spans="3:4" x14ac:dyDescent="0.2">
      <c r="C2349" s="12"/>
      <c r="D2349" s="12"/>
    </row>
    <row r="2350" spans="3:4" x14ac:dyDescent="0.2">
      <c r="C2350" s="12"/>
      <c r="D2350" s="12"/>
    </row>
    <row r="2351" spans="3:4" x14ac:dyDescent="0.2">
      <c r="C2351" s="12"/>
      <c r="D2351" s="12"/>
    </row>
    <row r="2352" spans="3:4" x14ac:dyDescent="0.2">
      <c r="C2352" s="12"/>
      <c r="D2352" s="12"/>
    </row>
    <row r="2353" spans="3:4" x14ac:dyDescent="0.2">
      <c r="C2353" s="12"/>
      <c r="D2353" s="12"/>
    </row>
    <row r="2354" spans="3:4" x14ac:dyDescent="0.2">
      <c r="C2354" s="12"/>
      <c r="D2354" s="12"/>
    </row>
    <row r="2355" spans="3:4" x14ac:dyDescent="0.2">
      <c r="C2355" s="12"/>
      <c r="D2355" s="12"/>
    </row>
    <row r="2356" spans="3:4" x14ac:dyDescent="0.2">
      <c r="C2356" s="12"/>
      <c r="D2356" s="12"/>
    </row>
    <row r="2357" spans="3:4" x14ac:dyDescent="0.2">
      <c r="C2357" s="12"/>
      <c r="D2357" s="12"/>
    </row>
    <row r="2358" spans="3:4" x14ac:dyDescent="0.2">
      <c r="C2358" s="12"/>
      <c r="D2358" s="12"/>
    </row>
    <row r="2359" spans="3:4" x14ac:dyDescent="0.2">
      <c r="C2359" s="12"/>
      <c r="D2359" s="12"/>
    </row>
    <row r="2360" spans="3:4" x14ac:dyDescent="0.2">
      <c r="C2360" s="12"/>
      <c r="D2360" s="12"/>
    </row>
    <row r="2361" spans="3:4" x14ac:dyDescent="0.2">
      <c r="C2361" s="12"/>
      <c r="D2361" s="12"/>
    </row>
    <row r="2362" spans="3:4" x14ac:dyDescent="0.2">
      <c r="C2362" s="12"/>
      <c r="D2362" s="12"/>
    </row>
    <row r="2363" spans="3:4" x14ac:dyDescent="0.2">
      <c r="C2363" s="12"/>
      <c r="D2363" s="12"/>
    </row>
    <row r="2364" spans="3:4" x14ac:dyDescent="0.2">
      <c r="C2364" s="12"/>
      <c r="D2364" s="12"/>
    </row>
    <row r="2365" spans="3:4" x14ac:dyDescent="0.2">
      <c r="C2365" s="12"/>
      <c r="D2365" s="12"/>
    </row>
    <row r="2366" spans="3:4" x14ac:dyDescent="0.2">
      <c r="C2366" s="12"/>
      <c r="D2366" s="12"/>
    </row>
    <row r="2367" spans="3:4" x14ac:dyDescent="0.2">
      <c r="C2367" s="12"/>
      <c r="D2367" s="12"/>
    </row>
    <row r="2368" spans="3:4" x14ac:dyDescent="0.2">
      <c r="C2368" s="12"/>
      <c r="D2368" s="12"/>
    </row>
    <row r="2369" spans="3:4" x14ac:dyDescent="0.2">
      <c r="C2369" s="12"/>
      <c r="D2369" s="12"/>
    </row>
    <row r="2370" spans="3:4" x14ac:dyDescent="0.2">
      <c r="C2370" s="12"/>
      <c r="D2370" s="12"/>
    </row>
    <row r="2371" spans="3:4" x14ac:dyDescent="0.2">
      <c r="C2371" s="12"/>
      <c r="D2371" s="12"/>
    </row>
    <row r="2372" spans="3:4" x14ac:dyDescent="0.2">
      <c r="C2372" s="12"/>
      <c r="D2372" s="12"/>
    </row>
    <row r="2373" spans="3:4" x14ac:dyDescent="0.2">
      <c r="C2373" s="12"/>
      <c r="D2373" s="12"/>
    </row>
    <row r="2374" spans="3:4" x14ac:dyDescent="0.2">
      <c r="C2374" s="12"/>
      <c r="D2374" s="12"/>
    </row>
    <row r="2375" spans="3:4" x14ac:dyDescent="0.2">
      <c r="C2375" s="12"/>
      <c r="D2375" s="12"/>
    </row>
    <row r="2376" spans="3:4" x14ac:dyDescent="0.2">
      <c r="C2376" s="12"/>
      <c r="D2376" s="12"/>
    </row>
    <row r="2377" spans="3:4" x14ac:dyDescent="0.2">
      <c r="C2377" s="12"/>
      <c r="D2377" s="12"/>
    </row>
    <row r="2378" spans="3:4" x14ac:dyDescent="0.2">
      <c r="C2378" s="12"/>
      <c r="D2378" s="12"/>
    </row>
    <row r="2379" spans="3:4" x14ac:dyDescent="0.2">
      <c r="C2379" s="12"/>
      <c r="D2379" s="12"/>
    </row>
    <row r="2380" spans="3:4" x14ac:dyDescent="0.2">
      <c r="C2380" s="12"/>
      <c r="D2380" s="12"/>
    </row>
    <row r="2381" spans="3:4" x14ac:dyDescent="0.2">
      <c r="C2381" s="12"/>
      <c r="D2381" s="12"/>
    </row>
    <row r="2382" spans="3:4" x14ac:dyDescent="0.2">
      <c r="C2382" s="12"/>
      <c r="D2382" s="12"/>
    </row>
    <row r="2383" spans="3:4" x14ac:dyDescent="0.2">
      <c r="C2383" s="12"/>
      <c r="D2383" s="12"/>
    </row>
    <row r="2384" spans="3:4" x14ac:dyDescent="0.2">
      <c r="C2384" s="12"/>
      <c r="D2384" s="12"/>
    </row>
    <row r="2385" spans="3:4" x14ac:dyDescent="0.2">
      <c r="C2385" s="12"/>
      <c r="D2385" s="12"/>
    </row>
    <row r="2386" spans="3:4" x14ac:dyDescent="0.2">
      <c r="C2386" s="12"/>
      <c r="D2386" s="12"/>
    </row>
    <row r="2387" spans="3:4" x14ac:dyDescent="0.2">
      <c r="C2387" s="12"/>
      <c r="D2387" s="12"/>
    </row>
    <row r="2388" spans="3:4" x14ac:dyDescent="0.2">
      <c r="C2388" s="12"/>
      <c r="D2388" s="12"/>
    </row>
    <row r="2389" spans="3:4" x14ac:dyDescent="0.2">
      <c r="C2389" s="12"/>
      <c r="D2389" s="12"/>
    </row>
    <row r="2390" spans="3:4" x14ac:dyDescent="0.2">
      <c r="C2390" s="12"/>
      <c r="D2390" s="12"/>
    </row>
    <row r="2391" spans="3:4" x14ac:dyDescent="0.2">
      <c r="C2391" s="12"/>
      <c r="D2391" s="12"/>
    </row>
    <row r="2392" spans="3:4" x14ac:dyDescent="0.2">
      <c r="C2392" s="12"/>
      <c r="D2392" s="12"/>
    </row>
    <row r="2393" spans="3:4" x14ac:dyDescent="0.2">
      <c r="C2393" s="12"/>
      <c r="D2393" s="12"/>
    </row>
    <row r="2394" spans="3:4" x14ac:dyDescent="0.2">
      <c r="C2394" s="12"/>
      <c r="D2394" s="12"/>
    </row>
    <row r="2395" spans="3:4" x14ac:dyDescent="0.2">
      <c r="C2395" s="12"/>
      <c r="D2395" s="12"/>
    </row>
    <row r="2396" spans="3:4" x14ac:dyDescent="0.2">
      <c r="C2396" s="12"/>
      <c r="D2396" s="12"/>
    </row>
    <row r="2397" spans="3:4" x14ac:dyDescent="0.2">
      <c r="C2397" s="12"/>
      <c r="D2397" s="12"/>
    </row>
    <row r="2398" spans="3:4" x14ac:dyDescent="0.2">
      <c r="C2398" s="12"/>
      <c r="D2398" s="12"/>
    </row>
    <row r="2399" spans="3:4" x14ac:dyDescent="0.2">
      <c r="C2399" s="12"/>
      <c r="D2399" s="12"/>
    </row>
    <row r="2400" spans="3:4" x14ac:dyDescent="0.2">
      <c r="C2400" s="12"/>
      <c r="D2400" s="12"/>
    </row>
    <row r="2401" spans="3:4" x14ac:dyDescent="0.2">
      <c r="C2401" s="12"/>
      <c r="D2401" s="12"/>
    </row>
    <row r="2402" spans="3:4" x14ac:dyDescent="0.2">
      <c r="C2402" s="12"/>
      <c r="D2402" s="12"/>
    </row>
    <row r="2403" spans="3:4" x14ac:dyDescent="0.2">
      <c r="C2403" s="12"/>
      <c r="D2403" s="12"/>
    </row>
    <row r="2404" spans="3:4" x14ac:dyDescent="0.2">
      <c r="C2404" s="12"/>
      <c r="D2404" s="12"/>
    </row>
    <row r="2405" spans="3:4" x14ac:dyDescent="0.2">
      <c r="C2405" s="12"/>
      <c r="D2405" s="12"/>
    </row>
    <row r="2406" spans="3:4" x14ac:dyDescent="0.2">
      <c r="C2406" s="12"/>
      <c r="D2406" s="12"/>
    </row>
    <row r="2407" spans="3:4" x14ac:dyDescent="0.2">
      <c r="C2407" s="12"/>
      <c r="D2407" s="12"/>
    </row>
    <row r="2408" spans="3:4" x14ac:dyDescent="0.2">
      <c r="C2408" s="12"/>
      <c r="D2408" s="12"/>
    </row>
    <row r="2409" spans="3:4" x14ac:dyDescent="0.2">
      <c r="C2409" s="12"/>
      <c r="D2409" s="12"/>
    </row>
    <row r="2410" spans="3:4" x14ac:dyDescent="0.2">
      <c r="C2410" s="12"/>
      <c r="D2410" s="12"/>
    </row>
    <row r="2411" spans="3:4" x14ac:dyDescent="0.2">
      <c r="C2411" s="12"/>
      <c r="D2411" s="12"/>
    </row>
    <row r="2412" spans="3:4" x14ac:dyDescent="0.2">
      <c r="C2412" s="12"/>
      <c r="D2412" s="12"/>
    </row>
    <row r="2413" spans="3:4" x14ac:dyDescent="0.2">
      <c r="C2413" s="12"/>
      <c r="D2413" s="12"/>
    </row>
    <row r="2414" spans="3:4" x14ac:dyDescent="0.2">
      <c r="C2414" s="12"/>
      <c r="D2414" s="12"/>
    </row>
    <row r="2415" spans="3:4" x14ac:dyDescent="0.2">
      <c r="C2415" s="12"/>
      <c r="D2415" s="12"/>
    </row>
    <row r="2416" spans="3:4" x14ac:dyDescent="0.2">
      <c r="C2416" s="12"/>
      <c r="D2416" s="12"/>
    </row>
    <row r="2417" spans="3:4" x14ac:dyDescent="0.2">
      <c r="C2417" s="12"/>
      <c r="D2417" s="12"/>
    </row>
    <row r="2418" spans="3:4" x14ac:dyDescent="0.2">
      <c r="C2418" s="12"/>
      <c r="D2418" s="12"/>
    </row>
    <row r="2419" spans="3:4" x14ac:dyDescent="0.2">
      <c r="C2419" s="12"/>
      <c r="D2419" s="12"/>
    </row>
    <row r="2420" spans="3:4" x14ac:dyDescent="0.2">
      <c r="C2420" s="12"/>
      <c r="D2420" s="12"/>
    </row>
    <row r="2421" spans="3:4" x14ac:dyDescent="0.2">
      <c r="C2421" s="12"/>
      <c r="D2421" s="12"/>
    </row>
    <row r="2422" spans="3:4" x14ac:dyDescent="0.2">
      <c r="C2422" s="12"/>
      <c r="D2422" s="12"/>
    </row>
    <row r="2423" spans="3:4" x14ac:dyDescent="0.2">
      <c r="C2423" s="12"/>
      <c r="D2423" s="12"/>
    </row>
    <row r="2424" spans="3:4" x14ac:dyDescent="0.2">
      <c r="C2424" s="12"/>
      <c r="D2424" s="12"/>
    </row>
    <row r="2425" spans="3:4" x14ac:dyDescent="0.2">
      <c r="C2425" s="12"/>
      <c r="D2425" s="12"/>
    </row>
    <row r="2426" spans="3:4" x14ac:dyDescent="0.2">
      <c r="C2426" s="12"/>
      <c r="D2426" s="12"/>
    </row>
    <row r="2427" spans="3:4" x14ac:dyDescent="0.2">
      <c r="C2427" s="12"/>
      <c r="D2427" s="12"/>
    </row>
    <row r="2428" spans="3:4" x14ac:dyDescent="0.2">
      <c r="C2428" s="12"/>
      <c r="D2428" s="12"/>
    </row>
    <row r="2429" spans="3:4" x14ac:dyDescent="0.2">
      <c r="C2429" s="12"/>
      <c r="D2429" s="12"/>
    </row>
    <row r="2430" spans="3:4" x14ac:dyDescent="0.2">
      <c r="C2430" s="12"/>
      <c r="D2430" s="12"/>
    </row>
    <row r="2431" spans="3:4" x14ac:dyDescent="0.2">
      <c r="C2431" s="12"/>
      <c r="D2431" s="12"/>
    </row>
    <row r="2432" spans="3:4" x14ac:dyDescent="0.2">
      <c r="C2432" s="12"/>
      <c r="D2432" s="12"/>
    </row>
    <row r="2433" spans="3:4" x14ac:dyDescent="0.2">
      <c r="C2433" s="12"/>
      <c r="D2433" s="12"/>
    </row>
    <row r="2434" spans="3:4" x14ac:dyDescent="0.2">
      <c r="C2434" s="12"/>
      <c r="D2434" s="12"/>
    </row>
    <row r="2435" spans="3:4" x14ac:dyDescent="0.2">
      <c r="C2435" s="12"/>
      <c r="D2435" s="12"/>
    </row>
    <row r="2436" spans="3:4" x14ac:dyDescent="0.2">
      <c r="C2436" s="12"/>
      <c r="D2436" s="12"/>
    </row>
    <row r="2437" spans="3:4" x14ac:dyDescent="0.2">
      <c r="C2437" s="12"/>
      <c r="D2437" s="12"/>
    </row>
    <row r="2438" spans="3:4" x14ac:dyDescent="0.2">
      <c r="C2438" s="12"/>
      <c r="D2438" s="12"/>
    </row>
    <row r="2439" spans="3:4" x14ac:dyDescent="0.2">
      <c r="C2439" s="12"/>
      <c r="D2439" s="12"/>
    </row>
    <row r="2440" spans="3:4" x14ac:dyDescent="0.2">
      <c r="C2440" s="12"/>
      <c r="D2440" s="12"/>
    </row>
    <row r="2441" spans="3:4" x14ac:dyDescent="0.2">
      <c r="C2441" s="12"/>
      <c r="D2441" s="12"/>
    </row>
    <row r="2442" spans="3:4" x14ac:dyDescent="0.2">
      <c r="C2442" s="12"/>
      <c r="D2442" s="12"/>
    </row>
    <row r="2443" spans="3:4" x14ac:dyDescent="0.2">
      <c r="C2443" s="12"/>
      <c r="D2443" s="12"/>
    </row>
    <row r="2444" spans="3:4" x14ac:dyDescent="0.2">
      <c r="C2444" s="12"/>
      <c r="D2444" s="12"/>
    </row>
    <row r="2445" spans="3:4" x14ac:dyDescent="0.2">
      <c r="C2445" s="12"/>
      <c r="D2445" s="12"/>
    </row>
    <row r="2446" spans="3:4" x14ac:dyDescent="0.2">
      <c r="C2446" s="12"/>
      <c r="D2446" s="12"/>
    </row>
    <row r="2447" spans="3:4" x14ac:dyDescent="0.2">
      <c r="C2447" s="12"/>
      <c r="D2447" s="12"/>
    </row>
    <row r="2448" spans="3:4" x14ac:dyDescent="0.2">
      <c r="C2448" s="12"/>
      <c r="D2448" s="12"/>
    </row>
    <row r="2449" spans="3:4" x14ac:dyDescent="0.2">
      <c r="C2449" s="12"/>
      <c r="D2449" s="12"/>
    </row>
    <row r="2450" spans="3:4" x14ac:dyDescent="0.2">
      <c r="C2450" s="12"/>
      <c r="D2450" s="12"/>
    </row>
    <row r="2451" spans="3:4" x14ac:dyDescent="0.2">
      <c r="C2451" s="12"/>
      <c r="D2451" s="12"/>
    </row>
    <row r="2452" spans="3:4" x14ac:dyDescent="0.2">
      <c r="C2452" s="12"/>
      <c r="D2452" s="12"/>
    </row>
    <row r="2453" spans="3:4" x14ac:dyDescent="0.2">
      <c r="C2453" s="12"/>
      <c r="D2453" s="12"/>
    </row>
    <row r="2454" spans="3:4" x14ac:dyDescent="0.2">
      <c r="C2454" s="12"/>
      <c r="D2454" s="12"/>
    </row>
    <row r="2455" spans="3:4" x14ac:dyDescent="0.2">
      <c r="C2455" s="12"/>
      <c r="D2455" s="12"/>
    </row>
    <row r="2456" spans="3:4" x14ac:dyDescent="0.2">
      <c r="C2456" s="12"/>
      <c r="D2456" s="12"/>
    </row>
    <row r="2457" spans="3:4" x14ac:dyDescent="0.2">
      <c r="C2457" s="12"/>
      <c r="D2457" s="12"/>
    </row>
    <row r="2458" spans="3:4" x14ac:dyDescent="0.2">
      <c r="C2458" s="12"/>
      <c r="D2458" s="12"/>
    </row>
    <row r="2459" spans="3:4" x14ac:dyDescent="0.2">
      <c r="C2459" s="12"/>
      <c r="D2459" s="12"/>
    </row>
    <row r="2460" spans="3:4" x14ac:dyDescent="0.2">
      <c r="C2460" s="12"/>
      <c r="D2460" s="12"/>
    </row>
    <row r="2461" spans="3:4" x14ac:dyDescent="0.2">
      <c r="C2461" s="12"/>
      <c r="D2461" s="12"/>
    </row>
    <row r="2462" spans="3:4" x14ac:dyDescent="0.2">
      <c r="C2462" s="12"/>
      <c r="D2462" s="12"/>
    </row>
    <row r="2463" spans="3:4" x14ac:dyDescent="0.2">
      <c r="C2463" s="12"/>
      <c r="D2463" s="12"/>
    </row>
    <row r="2464" spans="3:4" x14ac:dyDescent="0.2">
      <c r="C2464" s="12"/>
      <c r="D2464" s="12"/>
    </row>
    <row r="2465" spans="3:4" x14ac:dyDescent="0.2">
      <c r="C2465" s="12"/>
      <c r="D2465" s="12"/>
    </row>
    <row r="2466" spans="3:4" x14ac:dyDescent="0.2">
      <c r="C2466" s="12"/>
      <c r="D2466" s="12"/>
    </row>
    <row r="2467" spans="3:4" x14ac:dyDescent="0.2">
      <c r="C2467" s="12"/>
      <c r="D2467" s="12"/>
    </row>
    <row r="2468" spans="3:4" x14ac:dyDescent="0.2">
      <c r="C2468" s="12"/>
      <c r="D2468" s="12"/>
    </row>
    <row r="2469" spans="3:4" x14ac:dyDescent="0.2">
      <c r="C2469" s="12"/>
      <c r="D2469" s="12"/>
    </row>
    <row r="2470" spans="3:4" x14ac:dyDescent="0.2">
      <c r="C2470" s="12"/>
      <c r="D2470" s="12"/>
    </row>
    <row r="2471" spans="3:4" x14ac:dyDescent="0.2">
      <c r="C2471" s="12"/>
      <c r="D2471" s="12"/>
    </row>
    <row r="2472" spans="3:4" x14ac:dyDescent="0.2">
      <c r="C2472" s="12"/>
      <c r="D2472" s="12"/>
    </row>
    <row r="2473" spans="3:4" x14ac:dyDescent="0.2">
      <c r="C2473" s="12"/>
      <c r="D2473" s="12"/>
    </row>
    <row r="2474" spans="3:4" x14ac:dyDescent="0.2">
      <c r="C2474" s="12"/>
      <c r="D2474" s="12"/>
    </row>
    <row r="2475" spans="3:4" x14ac:dyDescent="0.2">
      <c r="C2475" s="12"/>
      <c r="D2475" s="12"/>
    </row>
    <row r="2476" spans="3:4" x14ac:dyDescent="0.2">
      <c r="C2476" s="12"/>
      <c r="D2476" s="12"/>
    </row>
    <row r="2477" spans="3:4" x14ac:dyDescent="0.2">
      <c r="C2477" s="12"/>
      <c r="D2477" s="12"/>
    </row>
    <row r="2478" spans="3:4" x14ac:dyDescent="0.2">
      <c r="C2478" s="12"/>
      <c r="D2478" s="12"/>
    </row>
    <row r="2479" spans="3:4" x14ac:dyDescent="0.2">
      <c r="C2479" s="12"/>
      <c r="D2479" s="12"/>
    </row>
    <row r="2480" spans="3:4" x14ac:dyDescent="0.2">
      <c r="C2480" s="12"/>
      <c r="D2480" s="12"/>
    </row>
    <row r="2481" spans="3:4" x14ac:dyDescent="0.2">
      <c r="C2481" s="12"/>
      <c r="D2481" s="12"/>
    </row>
    <row r="2482" spans="3:4" x14ac:dyDescent="0.2">
      <c r="C2482" s="12"/>
      <c r="D2482" s="12"/>
    </row>
    <row r="2483" spans="3:4" x14ac:dyDescent="0.2">
      <c r="C2483" s="12"/>
      <c r="D2483" s="12"/>
    </row>
    <row r="2484" spans="3:4" x14ac:dyDescent="0.2">
      <c r="C2484" s="12"/>
      <c r="D2484" s="12"/>
    </row>
    <row r="2485" spans="3:4" x14ac:dyDescent="0.2">
      <c r="C2485" s="12"/>
      <c r="D2485" s="12"/>
    </row>
    <row r="2486" spans="3:4" x14ac:dyDescent="0.2">
      <c r="C2486" s="12"/>
      <c r="D2486" s="12"/>
    </row>
    <row r="2487" spans="3:4" x14ac:dyDescent="0.2">
      <c r="C2487" s="12"/>
      <c r="D2487" s="12"/>
    </row>
    <row r="2488" spans="3:4" x14ac:dyDescent="0.2">
      <c r="C2488" s="12"/>
      <c r="D2488" s="12"/>
    </row>
    <row r="2489" spans="3:4" x14ac:dyDescent="0.2">
      <c r="C2489" s="12"/>
      <c r="D2489" s="12"/>
    </row>
    <row r="2490" spans="3:4" x14ac:dyDescent="0.2">
      <c r="C2490" s="12"/>
      <c r="D2490" s="12"/>
    </row>
    <row r="2491" spans="3:4" x14ac:dyDescent="0.2">
      <c r="C2491" s="12"/>
      <c r="D2491" s="12"/>
    </row>
    <row r="2492" spans="3:4" x14ac:dyDescent="0.2">
      <c r="C2492" s="12"/>
      <c r="D2492" s="12"/>
    </row>
    <row r="2493" spans="3:4" x14ac:dyDescent="0.2">
      <c r="C2493" s="12"/>
      <c r="D2493" s="12"/>
    </row>
    <row r="2494" spans="3:4" x14ac:dyDescent="0.2">
      <c r="C2494" s="12"/>
      <c r="D2494" s="12"/>
    </row>
    <row r="2495" spans="3:4" x14ac:dyDescent="0.2">
      <c r="C2495" s="12"/>
      <c r="D2495" s="12"/>
    </row>
    <row r="2496" spans="3:4" x14ac:dyDescent="0.2">
      <c r="C2496" s="12"/>
      <c r="D2496" s="12"/>
    </row>
    <row r="2497" spans="3:4" x14ac:dyDescent="0.2">
      <c r="C2497" s="12"/>
      <c r="D2497" s="12"/>
    </row>
    <row r="2498" spans="3:4" x14ac:dyDescent="0.2">
      <c r="C2498" s="12"/>
      <c r="D2498" s="12"/>
    </row>
    <row r="2499" spans="3:4" x14ac:dyDescent="0.2">
      <c r="C2499" s="12"/>
      <c r="D2499" s="12"/>
    </row>
    <row r="2500" spans="3:4" x14ac:dyDescent="0.2">
      <c r="C2500" s="12"/>
      <c r="D2500" s="12"/>
    </row>
    <row r="2501" spans="3:4" x14ac:dyDescent="0.2">
      <c r="C2501" s="12"/>
      <c r="D2501" s="12"/>
    </row>
    <row r="2502" spans="3:4" x14ac:dyDescent="0.2">
      <c r="C2502" s="12"/>
      <c r="D2502" s="12"/>
    </row>
    <row r="2503" spans="3:4" x14ac:dyDescent="0.2">
      <c r="C2503" s="12"/>
      <c r="D2503" s="12"/>
    </row>
    <row r="2504" spans="3:4" x14ac:dyDescent="0.2">
      <c r="C2504" s="12"/>
      <c r="D2504" s="12"/>
    </row>
    <row r="2505" spans="3:4" x14ac:dyDescent="0.2">
      <c r="C2505" s="12"/>
      <c r="D2505" s="12"/>
    </row>
    <row r="2506" spans="3:4" x14ac:dyDescent="0.2">
      <c r="C2506" s="12"/>
      <c r="D2506" s="12"/>
    </row>
    <row r="2507" spans="3:4" x14ac:dyDescent="0.2">
      <c r="C2507" s="12"/>
      <c r="D2507" s="12"/>
    </row>
    <row r="2508" spans="3:4" x14ac:dyDescent="0.2">
      <c r="C2508" s="12"/>
      <c r="D2508" s="12"/>
    </row>
    <row r="2509" spans="3:4" x14ac:dyDescent="0.2">
      <c r="C2509" s="12"/>
      <c r="D2509" s="12"/>
    </row>
    <row r="2510" spans="3:4" x14ac:dyDescent="0.2">
      <c r="C2510" s="12"/>
      <c r="D2510" s="12"/>
    </row>
    <row r="2511" spans="3:4" x14ac:dyDescent="0.2">
      <c r="C2511" s="12"/>
      <c r="D2511" s="12"/>
    </row>
    <row r="2512" spans="3:4" x14ac:dyDescent="0.2">
      <c r="C2512" s="12"/>
      <c r="D2512" s="12"/>
    </row>
    <row r="2513" spans="3:4" x14ac:dyDescent="0.2">
      <c r="C2513" s="12"/>
      <c r="D2513" s="12"/>
    </row>
    <row r="2514" spans="3:4" x14ac:dyDescent="0.2">
      <c r="C2514" s="12"/>
      <c r="D2514" s="12"/>
    </row>
    <row r="2515" spans="3:4" x14ac:dyDescent="0.2">
      <c r="C2515" s="12"/>
      <c r="D2515" s="12"/>
    </row>
    <row r="2516" spans="3:4" x14ac:dyDescent="0.2">
      <c r="C2516" s="12"/>
      <c r="D2516" s="12"/>
    </row>
    <row r="2517" spans="3:4" x14ac:dyDescent="0.2">
      <c r="C2517" s="12"/>
      <c r="D2517" s="12"/>
    </row>
    <row r="2518" spans="3:4" x14ac:dyDescent="0.2">
      <c r="C2518" s="12"/>
      <c r="D2518" s="12"/>
    </row>
    <row r="2519" spans="3:4" x14ac:dyDescent="0.2">
      <c r="C2519" s="12"/>
      <c r="D2519" s="12"/>
    </row>
    <row r="2520" spans="3:4" x14ac:dyDescent="0.2">
      <c r="C2520" s="12"/>
      <c r="D2520" s="12"/>
    </row>
    <row r="2521" spans="3:4" x14ac:dyDescent="0.2">
      <c r="C2521" s="12"/>
      <c r="D2521" s="12"/>
    </row>
    <row r="2522" spans="3:4" x14ac:dyDescent="0.2">
      <c r="C2522" s="12"/>
      <c r="D2522" s="12"/>
    </row>
    <row r="2523" spans="3:4" x14ac:dyDescent="0.2">
      <c r="C2523" s="12"/>
      <c r="D2523" s="12"/>
    </row>
    <row r="2524" spans="3:4" x14ac:dyDescent="0.2">
      <c r="C2524" s="12"/>
      <c r="D2524" s="12"/>
    </row>
    <row r="2525" spans="3:4" x14ac:dyDescent="0.2">
      <c r="C2525" s="12"/>
      <c r="D2525" s="12"/>
    </row>
    <row r="2526" spans="3:4" x14ac:dyDescent="0.2">
      <c r="C2526" s="12"/>
      <c r="D2526" s="12"/>
    </row>
    <row r="2527" spans="3:4" x14ac:dyDescent="0.2">
      <c r="C2527" s="12"/>
      <c r="D2527" s="12"/>
    </row>
    <row r="2528" spans="3:4" x14ac:dyDescent="0.2">
      <c r="C2528" s="12"/>
      <c r="D2528" s="12"/>
    </row>
    <row r="2529" spans="3:4" x14ac:dyDescent="0.2">
      <c r="C2529" s="12"/>
      <c r="D2529" s="12"/>
    </row>
    <row r="2530" spans="3:4" x14ac:dyDescent="0.2">
      <c r="C2530" s="12"/>
      <c r="D2530" s="12"/>
    </row>
    <row r="2531" spans="3:4" x14ac:dyDescent="0.2">
      <c r="C2531" s="12"/>
      <c r="D2531" s="12"/>
    </row>
    <row r="2532" spans="3:4" x14ac:dyDescent="0.2">
      <c r="C2532" s="12"/>
      <c r="D2532" s="12"/>
    </row>
    <row r="2533" spans="3:4" x14ac:dyDescent="0.2">
      <c r="C2533" s="12"/>
      <c r="D2533" s="12"/>
    </row>
    <row r="2534" spans="3:4" x14ac:dyDescent="0.2">
      <c r="C2534" s="12"/>
      <c r="D2534" s="12"/>
    </row>
    <row r="2535" spans="3:4" x14ac:dyDescent="0.2">
      <c r="C2535" s="12"/>
      <c r="D2535" s="12"/>
    </row>
    <row r="2536" spans="3:4" x14ac:dyDescent="0.2">
      <c r="C2536" s="12"/>
      <c r="D2536" s="12"/>
    </row>
    <row r="2537" spans="3:4" x14ac:dyDescent="0.2">
      <c r="C2537" s="12"/>
      <c r="D2537" s="12"/>
    </row>
    <row r="2538" spans="3:4" x14ac:dyDescent="0.2">
      <c r="C2538" s="12"/>
      <c r="D2538" s="12"/>
    </row>
    <row r="2539" spans="3:4" x14ac:dyDescent="0.2">
      <c r="C2539" s="12"/>
      <c r="D2539" s="12"/>
    </row>
    <row r="2540" spans="3:4" x14ac:dyDescent="0.2">
      <c r="C2540" s="12"/>
      <c r="D2540" s="12"/>
    </row>
    <row r="2541" spans="3:4" x14ac:dyDescent="0.2">
      <c r="C2541" s="12"/>
      <c r="D2541" s="12"/>
    </row>
    <row r="2542" spans="3:4" x14ac:dyDescent="0.2">
      <c r="C2542" s="12"/>
      <c r="D2542" s="12"/>
    </row>
    <row r="2543" spans="3:4" x14ac:dyDescent="0.2">
      <c r="C2543" s="12"/>
      <c r="D2543" s="12"/>
    </row>
    <row r="2544" spans="3:4" x14ac:dyDescent="0.2">
      <c r="C2544" s="12"/>
      <c r="D2544" s="12"/>
    </row>
    <row r="2545" spans="3:4" x14ac:dyDescent="0.2">
      <c r="C2545" s="12"/>
      <c r="D2545" s="12"/>
    </row>
    <row r="2546" spans="3:4" x14ac:dyDescent="0.2">
      <c r="C2546" s="12"/>
      <c r="D2546" s="12"/>
    </row>
    <row r="2547" spans="3:4" x14ac:dyDescent="0.2">
      <c r="C2547" s="12"/>
      <c r="D2547" s="12"/>
    </row>
    <row r="2548" spans="3:4" x14ac:dyDescent="0.2">
      <c r="C2548" s="12"/>
      <c r="D2548" s="12"/>
    </row>
    <row r="2549" spans="3:4" x14ac:dyDescent="0.2">
      <c r="C2549" s="12"/>
      <c r="D2549" s="12"/>
    </row>
    <row r="2550" spans="3:4" x14ac:dyDescent="0.2">
      <c r="C2550" s="12"/>
      <c r="D2550" s="12"/>
    </row>
    <row r="2551" spans="3:4" x14ac:dyDescent="0.2">
      <c r="C2551" s="12"/>
      <c r="D2551" s="12"/>
    </row>
    <row r="2552" spans="3:4" x14ac:dyDescent="0.2">
      <c r="C2552" s="12"/>
      <c r="D2552" s="12"/>
    </row>
    <row r="2553" spans="3:4" x14ac:dyDescent="0.2">
      <c r="C2553" s="12"/>
      <c r="D2553" s="12"/>
    </row>
    <row r="2554" spans="3:4" x14ac:dyDescent="0.2">
      <c r="C2554" s="12"/>
      <c r="D2554" s="12"/>
    </row>
    <row r="2555" spans="3:4" x14ac:dyDescent="0.2">
      <c r="C2555" s="12"/>
      <c r="D2555" s="12"/>
    </row>
    <row r="2556" spans="3:4" x14ac:dyDescent="0.2">
      <c r="C2556" s="12"/>
      <c r="D2556" s="12"/>
    </row>
    <row r="2557" spans="3:4" x14ac:dyDescent="0.2">
      <c r="C2557" s="12"/>
      <c r="D2557" s="12"/>
    </row>
    <row r="2558" spans="3:4" x14ac:dyDescent="0.2">
      <c r="C2558" s="12"/>
      <c r="D2558" s="12"/>
    </row>
    <row r="2559" spans="3:4" x14ac:dyDescent="0.2">
      <c r="C2559" s="12"/>
      <c r="D2559" s="12"/>
    </row>
    <row r="2560" spans="3:4" x14ac:dyDescent="0.2">
      <c r="C2560" s="12"/>
      <c r="D2560" s="12"/>
    </row>
    <row r="2561" spans="3:4" x14ac:dyDescent="0.2">
      <c r="C2561" s="12"/>
      <c r="D2561" s="12"/>
    </row>
    <row r="2562" spans="3:4" x14ac:dyDescent="0.2">
      <c r="C2562" s="12"/>
      <c r="D2562" s="12"/>
    </row>
    <row r="2563" spans="3:4" x14ac:dyDescent="0.2">
      <c r="C2563" s="12"/>
      <c r="D2563" s="12"/>
    </row>
    <row r="2564" spans="3:4" x14ac:dyDescent="0.2">
      <c r="C2564" s="12"/>
      <c r="D2564" s="12"/>
    </row>
    <row r="2565" spans="3:4" x14ac:dyDescent="0.2">
      <c r="C2565" s="12"/>
      <c r="D2565" s="12"/>
    </row>
    <row r="2566" spans="3:4" x14ac:dyDescent="0.2">
      <c r="C2566" s="12"/>
      <c r="D2566" s="12"/>
    </row>
    <row r="2567" spans="3:4" x14ac:dyDescent="0.2">
      <c r="C2567" s="12"/>
      <c r="D2567" s="12"/>
    </row>
    <row r="2568" spans="3:4" x14ac:dyDescent="0.2">
      <c r="C2568" s="12"/>
      <c r="D2568" s="12"/>
    </row>
    <row r="2569" spans="3:4" x14ac:dyDescent="0.2">
      <c r="C2569" s="12"/>
      <c r="D2569" s="12"/>
    </row>
    <row r="2570" spans="3:4" x14ac:dyDescent="0.2">
      <c r="C2570" s="12"/>
      <c r="D2570" s="12"/>
    </row>
    <row r="2571" spans="3:4" x14ac:dyDescent="0.2">
      <c r="C2571" s="12"/>
      <c r="D2571" s="12"/>
    </row>
    <row r="2572" spans="3:4" x14ac:dyDescent="0.2">
      <c r="C2572" s="12"/>
      <c r="D2572" s="12"/>
    </row>
    <row r="2573" spans="3:4" x14ac:dyDescent="0.2">
      <c r="C2573" s="12"/>
      <c r="D2573" s="12"/>
    </row>
    <row r="2574" spans="3:4" x14ac:dyDescent="0.2">
      <c r="C2574" s="12"/>
      <c r="D2574" s="12"/>
    </row>
    <row r="2575" spans="3:4" x14ac:dyDescent="0.2">
      <c r="C2575" s="12"/>
      <c r="D2575" s="12"/>
    </row>
    <row r="2576" spans="3:4" x14ac:dyDescent="0.2">
      <c r="C2576" s="12"/>
      <c r="D2576" s="12"/>
    </row>
    <row r="2577" spans="3:4" x14ac:dyDescent="0.2">
      <c r="C2577" s="12"/>
      <c r="D2577" s="12"/>
    </row>
    <row r="2578" spans="3:4" x14ac:dyDescent="0.2">
      <c r="C2578" s="12"/>
      <c r="D2578" s="12"/>
    </row>
    <row r="2579" spans="3:4" x14ac:dyDescent="0.2">
      <c r="C2579" s="12"/>
      <c r="D2579" s="12"/>
    </row>
    <row r="2580" spans="3:4" x14ac:dyDescent="0.2">
      <c r="C2580" s="12"/>
      <c r="D2580" s="12"/>
    </row>
    <row r="2581" spans="3:4" x14ac:dyDescent="0.2">
      <c r="C2581" s="12"/>
      <c r="D2581" s="12"/>
    </row>
    <row r="2582" spans="3:4" x14ac:dyDescent="0.2">
      <c r="C2582" s="12"/>
      <c r="D2582" s="12"/>
    </row>
    <row r="2583" spans="3:4" x14ac:dyDescent="0.2">
      <c r="C2583" s="12"/>
      <c r="D2583" s="12"/>
    </row>
    <row r="2584" spans="3:4" x14ac:dyDescent="0.2">
      <c r="C2584" s="12"/>
      <c r="D2584" s="12"/>
    </row>
    <row r="2585" spans="3:4" x14ac:dyDescent="0.2">
      <c r="C2585" s="12"/>
      <c r="D2585" s="12"/>
    </row>
    <row r="2586" spans="3:4" x14ac:dyDescent="0.2">
      <c r="C2586" s="12"/>
      <c r="D2586" s="12"/>
    </row>
    <row r="2587" spans="3:4" x14ac:dyDescent="0.2">
      <c r="C2587" s="12"/>
      <c r="D2587" s="12"/>
    </row>
    <row r="2588" spans="3:4" x14ac:dyDescent="0.2">
      <c r="C2588" s="12"/>
      <c r="D2588" s="12"/>
    </row>
    <row r="2589" spans="3:4" x14ac:dyDescent="0.2">
      <c r="C2589" s="12"/>
      <c r="D2589" s="12"/>
    </row>
    <row r="2590" spans="3:4" x14ac:dyDescent="0.2">
      <c r="C2590" s="12"/>
      <c r="D2590" s="12"/>
    </row>
    <row r="2591" spans="3:4" x14ac:dyDescent="0.2">
      <c r="C2591" s="12"/>
      <c r="D2591" s="12"/>
    </row>
    <row r="2592" spans="3:4" x14ac:dyDescent="0.2">
      <c r="C2592" s="12"/>
      <c r="D2592" s="12"/>
    </row>
    <row r="2593" spans="3:4" x14ac:dyDescent="0.2">
      <c r="C2593" s="12"/>
      <c r="D2593" s="12"/>
    </row>
    <row r="2594" spans="3:4" x14ac:dyDescent="0.2">
      <c r="C2594" s="12"/>
      <c r="D2594" s="12"/>
    </row>
    <row r="2595" spans="3:4" x14ac:dyDescent="0.2">
      <c r="C2595" s="12"/>
      <c r="D2595" s="12"/>
    </row>
    <row r="2596" spans="3:4" x14ac:dyDescent="0.2">
      <c r="C2596" s="12"/>
      <c r="D2596" s="12"/>
    </row>
    <row r="2597" spans="3:4" x14ac:dyDescent="0.2">
      <c r="C2597" s="12"/>
      <c r="D2597" s="12"/>
    </row>
    <row r="2598" spans="3:4" x14ac:dyDescent="0.2">
      <c r="C2598" s="12"/>
      <c r="D2598" s="12"/>
    </row>
    <row r="2599" spans="3:4" x14ac:dyDescent="0.2">
      <c r="C2599" s="12"/>
      <c r="D2599" s="12"/>
    </row>
    <row r="2600" spans="3:4" x14ac:dyDescent="0.2">
      <c r="C2600" s="12"/>
      <c r="D2600" s="12"/>
    </row>
    <row r="2601" spans="3:4" x14ac:dyDescent="0.2">
      <c r="C2601" s="12"/>
      <c r="D2601" s="12"/>
    </row>
    <row r="2602" spans="3:4" x14ac:dyDescent="0.2">
      <c r="C2602" s="12"/>
      <c r="D2602" s="12"/>
    </row>
    <row r="2603" spans="3:4" x14ac:dyDescent="0.2">
      <c r="C2603" s="12"/>
      <c r="D2603" s="12"/>
    </row>
    <row r="2604" spans="3:4" x14ac:dyDescent="0.2">
      <c r="C2604" s="12"/>
      <c r="D2604" s="12"/>
    </row>
    <row r="2605" spans="3:4" x14ac:dyDescent="0.2">
      <c r="C2605" s="12"/>
      <c r="D2605" s="12"/>
    </row>
    <row r="2606" spans="3:4" x14ac:dyDescent="0.2">
      <c r="C2606" s="12"/>
      <c r="D2606" s="12"/>
    </row>
    <row r="2607" spans="3:4" x14ac:dyDescent="0.2">
      <c r="C2607" s="12"/>
      <c r="D2607" s="12"/>
    </row>
    <row r="2608" spans="3:4" x14ac:dyDescent="0.2">
      <c r="C2608" s="12"/>
      <c r="D2608" s="12"/>
    </row>
    <row r="2609" spans="3:4" x14ac:dyDescent="0.2">
      <c r="C2609" s="12"/>
      <c r="D2609" s="12"/>
    </row>
    <row r="2610" spans="3:4" x14ac:dyDescent="0.2">
      <c r="C2610" s="12"/>
      <c r="D2610" s="12"/>
    </row>
    <row r="2611" spans="3:4" x14ac:dyDescent="0.2">
      <c r="C2611" s="12"/>
      <c r="D2611" s="12"/>
    </row>
    <row r="2612" spans="3:4" x14ac:dyDescent="0.2">
      <c r="C2612" s="12"/>
      <c r="D2612" s="12"/>
    </row>
    <row r="2613" spans="3:4" x14ac:dyDescent="0.2">
      <c r="C2613" s="12"/>
      <c r="D2613" s="12"/>
    </row>
    <row r="2614" spans="3:4" x14ac:dyDescent="0.2">
      <c r="C2614" s="12"/>
      <c r="D2614" s="12"/>
    </row>
    <row r="2615" spans="3:4" x14ac:dyDescent="0.2">
      <c r="C2615" s="12"/>
      <c r="D2615" s="12"/>
    </row>
    <row r="2616" spans="3:4" x14ac:dyDescent="0.2">
      <c r="C2616" s="12"/>
      <c r="D2616" s="12"/>
    </row>
    <row r="2617" spans="3:4" x14ac:dyDescent="0.2">
      <c r="C2617" s="12"/>
      <c r="D2617" s="12"/>
    </row>
    <row r="2618" spans="3:4" x14ac:dyDescent="0.2">
      <c r="C2618" s="12"/>
      <c r="D2618" s="12"/>
    </row>
    <row r="2619" spans="3:4" x14ac:dyDescent="0.2">
      <c r="C2619" s="12"/>
      <c r="D2619" s="12"/>
    </row>
    <row r="2620" spans="3:4" x14ac:dyDescent="0.2">
      <c r="C2620" s="12"/>
      <c r="D2620" s="12"/>
    </row>
    <row r="2621" spans="3:4" x14ac:dyDescent="0.2">
      <c r="C2621" s="12"/>
      <c r="D2621" s="12"/>
    </row>
    <row r="2622" spans="3:4" x14ac:dyDescent="0.2">
      <c r="C2622" s="12"/>
      <c r="D2622" s="12"/>
    </row>
    <row r="2623" spans="3:4" x14ac:dyDescent="0.2">
      <c r="C2623" s="12"/>
      <c r="D2623" s="12"/>
    </row>
    <row r="2624" spans="3:4" x14ac:dyDescent="0.2">
      <c r="C2624" s="12"/>
      <c r="D2624" s="12"/>
    </row>
    <row r="2625" spans="3:4" x14ac:dyDescent="0.2">
      <c r="C2625" s="12"/>
      <c r="D2625" s="12"/>
    </row>
    <row r="2626" spans="3:4" x14ac:dyDescent="0.2">
      <c r="C2626" s="12"/>
      <c r="D2626" s="12"/>
    </row>
    <row r="2627" spans="3:4" x14ac:dyDescent="0.2">
      <c r="C2627" s="12"/>
      <c r="D2627" s="12"/>
    </row>
    <row r="2628" spans="3:4" x14ac:dyDescent="0.2">
      <c r="C2628" s="12"/>
      <c r="D2628" s="12"/>
    </row>
    <row r="2629" spans="3:4" x14ac:dyDescent="0.2">
      <c r="C2629" s="12"/>
      <c r="D2629" s="12"/>
    </row>
    <row r="2630" spans="3:4" x14ac:dyDescent="0.2">
      <c r="C2630" s="12"/>
      <c r="D2630" s="12"/>
    </row>
    <row r="2631" spans="3:4" x14ac:dyDescent="0.2">
      <c r="C2631" s="12"/>
      <c r="D2631" s="12"/>
    </row>
    <row r="2632" spans="3:4" x14ac:dyDescent="0.2">
      <c r="C2632" s="12"/>
      <c r="D2632" s="12"/>
    </row>
    <row r="2633" spans="3:4" x14ac:dyDescent="0.2">
      <c r="C2633" s="12"/>
      <c r="D2633" s="12"/>
    </row>
    <row r="2634" spans="3:4" x14ac:dyDescent="0.2">
      <c r="C2634" s="12"/>
      <c r="D2634" s="12"/>
    </row>
    <row r="2635" spans="3:4" x14ac:dyDescent="0.2">
      <c r="C2635" s="12"/>
      <c r="D2635" s="12"/>
    </row>
    <row r="2636" spans="3:4" x14ac:dyDescent="0.2">
      <c r="C2636" s="12"/>
      <c r="D2636" s="12"/>
    </row>
    <row r="2637" spans="3:4" x14ac:dyDescent="0.2">
      <c r="C2637" s="12"/>
      <c r="D2637" s="12"/>
    </row>
    <row r="2638" spans="3:4" x14ac:dyDescent="0.2">
      <c r="C2638" s="12"/>
      <c r="D2638" s="12"/>
    </row>
    <row r="2639" spans="3:4" x14ac:dyDescent="0.2">
      <c r="C2639" s="12"/>
      <c r="D2639" s="12"/>
    </row>
    <row r="2640" spans="3:4" x14ac:dyDescent="0.2">
      <c r="C2640" s="12"/>
      <c r="D2640" s="12"/>
    </row>
    <row r="2641" spans="3:4" x14ac:dyDescent="0.2">
      <c r="C2641" s="12"/>
      <c r="D2641" s="12"/>
    </row>
    <row r="2642" spans="3:4" x14ac:dyDescent="0.2">
      <c r="C2642" s="12"/>
      <c r="D2642" s="12"/>
    </row>
    <row r="2643" spans="3:4" x14ac:dyDescent="0.2">
      <c r="C2643" s="12"/>
      <c r="D2643" s="12"/>
    </row>
    <row r="2644" spans="3:4" x14ac:dyDescent="0.2">
      <c r="C2644" s="12"/>
      <c r="D2644" s="12"/>
    </row>
    <row r="2645" spans="3:4" x14ac:dyDescent="0.2">
      <c r="C2645" s="12"/>
      <c r="D2645" s="12"/>
    </row>
    <row r="2646" spans="3:4" x14ac:dyDescent="0.2">
      <c r="C2646" s="12"/>
      <c r="D2646" s="12"/>
    </row>
    <row r="2647" spans="3:4" x14ac:dyDescent="0.2">
      <c r="C2647" s="12"/>
      <c r="D2647" s="12"/>
    </row>
    <row r="2648" spans="3:4" x14ac:dyDescent="0.2">
      <c r="C2648" s="12"/>
      <c r="D2648" s="12"/>
    </row>
    <row r="2649" spans="3:4" x14ac:dyDescent="0.2">
      <c r="C2649" s="12"/>
      <c r="D2649" s="12"/>
    </row>
    <row r="2650" spans="3:4" x14ac:dyDescent="0.2">
      <c r="C2650" s="12"/>
      <c r="D2650" s="12"/>
    </row>
    <row r="2651" spans="3:4" x14ac:dyDescent="0.2">
      <c r="C2651" s="12"/>
      <c r="D2651" s="12"/>
    </row>
    <row r="2652" spans="3:4" x14ac:dyDescent="0.2">
      <c r="C2652" s="12"/>
      <c r="D2652" s="12"/>
    </row>
    <row r="2653" spans="3:4" x14ac:dyDescent="0.2">
      <c r="C2653" s="12"/>
      <c r="D2653" s="12"/>
    </row>
    <row r="2654" spans="3:4" x14ac:dyDescent="0.2">
      <c r="C2654" s="12"/>
      <c r="D2654" s="12"/>
    </row>
    <row r="2655" spans="3:4" x14ac:dyDescent="0.2">
      <c r="C2655" s="12"/>
      <c r="D2655" s="12"/>
    </row>
    <row r="2656" spans="3:4" x14ac:dyDescent="0.2">
      <c r="C2656" s="12"/>
      <c r="D2656" s="12"/>
    </row>
    <row r="2657" spans="3:4" x14ac:dyDescent="0.2">
      <c r="C2657" s="12"/>
      <c r="D2657" s="12"/>
    </row>
    <row r="2658" spans="3:4" x14ac:dyDescent="0.2">
      <c r="C2658" s="12"/>
      <c r="D2658" s="12"/>
    </row>
    <row r="2659" spans="3:4" x14ac:dyDescent="0.2">
      <c r="C2659" s="12"/>
      <c r="D2659" s="12"/>
    </row>
    <row r="2660" spans="3:4" x14ac:dyDescent="0.2">
      <c r="C2660" s="12"/>
      <c r="D2660" s="12"/>
    </row>
    <row r="2661" spans="3:4" x14ac:dyDescent="0.2">
      <c r="C2661" s="12"/>
      <c r="D2661" s="12"/>
    </row>
    <row r="2662" spans="3:4" x14ac:dyDescent="0.2">
      <c r="C2662" s="12"/>
      <c r="D2662" s="12"/>
    </row>
    <row r="2663" spans="3:4" x14ac:dyDescent="0.2">
      <c r="C2663" s="12"/>
      <c r="D2663" s="12"/>
    </row>
    <row r="2664" spans="3:4" x14ac:dyDescent="0.2">
      <c r="C2664" s="12"/>
      <c r="D2664" s="12"/>
    </row>
    <row r="2665" spans="3:4" x14ac:dyDescent="0.2">
      <c r="C2665" s="12"/>
      <c r="D2665" s="12"/>
    </row>
    <row r="2666" spans="3:4" x14ac:dyDescent="0.2">
      <c r="C2666" s="12"/>
      <c r="D2666" s="12"/>
    </row>
    <row r="2667" spans="3:4" x14ac:dyDescent="0.2">
      <c r="C2667" s="12"/>
      <c r="D2667" s="12"/>
    </row>
    <row r="2668" spans="3:4" x14ac:dyDescent="0.2">
      <c r="C2668" s="12"/>
      <c r="D2668" s="12"/>
    </row>
    <row r="2669" spans="3:4" x14ac:dyDescent="0.2">
      <c r="C2669" s="12"/>
      <c r="D2669" s="12"/>
    </row>
    <row r="2670" spans="3:4" x14ac:dyDescent="0.2">
      <c r="C2670" s="12"/>
      <c r="D2670" s="12"/>
    </row>
    <row r="2671" spans="3:4" x14ac:dyDescent="0.2">
      <c r="C2671" s="12"/>
      <c r="D2671" s="12"/>
    </row>
    <row r="2672" spans="3:4" x14ac:dyDescent="0.2">
      <c r="C2672" s="12"/>
      <c r="D2672" s="12"/>
    </row>
    <row r="2673" spans="3:4" x14ac:dyDescent="0.2">
      <c r="C2673" s="12"/>
      <c r="D2673" s="12"/>
    </row>
    <row r="2674" spans="3:4" x14ac:dyDescent="0.2">
      <c r="C2674" s="12"/>
      <c r="D2674" s="12"/>
    </row>
    <row r="2675" spans="3:4" x14ac:dyDescent="0.2">
      <c r="C2675" s="12"/>
      <c r="D2675" s="12"/>
    </row>
    <row r="2676" spans="3:4" x14ac:dyDescent="0.2">
      <c r="C2676" s="12"/>
      <c r="D2676" s="12"/>
    </row>
    <row r="2677" spans="3:4" x14ac:dyDescent="0.2">
      <c r="C2677" s="12"/>
      <c r="D2677" s="12"/>
    </row>
    <row r="2678" spans="3:4" x14ac:dyDescent="0.2">
      <c r="C2678" s="12"/>
      <c r="D2678" s="12"/>
    </row>
    <row r="2679" spans="3:4" x14ac:dyDescent="0.2">
      <c r="C2679" s="12"/>
      <c r="D2679" s="12"/>
    </row>
    <row r="2680" spans="3:4" x14ac:dyDescent="0.2">
      <c r="C2680" s="12"/>
      <c r="D2680" s="12"/>
    </row>
    <row r="2681" spans="3:4" x14ac:dyDescent="0.2">
      <c r="C2681" s="12"/>
      <c r="D2681" s="12"/>
    </row>
    <row r="2682" spans="3:4" x14ac:dyDescent="0.2">
      <c r="C2682" s="12"/>
      <c r="D2682" s="12"/>
    </row>
    <row r="2683" spans="3:4" x14ac:dyDescent="0.2">
      <c r="C2683" s="12"/>
      <c r="D2683" s="12"/>
    </row>
    <row r="2684" spans="3:4" x14ac:dyDescent="0.2">
      <c r="C2684" s="12"/>
      <c r="D2684" s="12"/>
    </row>
    <row r="2685" spans="3:4" x14ac:dyDescent="0.2">
      <c r="C2685" s="12"/>
      <c r="D2685" s="12"/>
    </row>
    <row r="2686" spans="3:4" x14ac:dyDescent="0.2">
      <c r="C2686" s="12"/>
      <c r="D2686" s="12"/>
    </row>
    <row r="2687" spans="3:4" x14ac:dyDescent="0.2">
      <c r="C2687" s="12"/>
      <c r="D2687" s="12"/>
    </row>
    <row r="2688" spans="3:4" x14ac:dyDescent="0.2">
      <c r="C2688" s="12"/>
      <c r="D2688" s="12"/>
    </row>
    <row r="2689" spans="3:4" x14ac:dyDescent="0.2">
      <c r="C2689" s="12"/>
      <c r="D2689" s="12"/>
    </row>
    <row r="2690" spans="3:4" x14ac:dyDescent="0.2">
      <c r="C2690" s="12"/>
      <c r="D2690" s="12"/>
    </row>
    <row r="2691" spans="3:4" x14ac:dyDescent="0.2">
      <c r="C2691" s="12"/>
      <c r="D2691" s="12"/>
    </row>
    <row r="2692" spans="3:4" x14ac:dyDescent="0.2">
      <c r="C2692" s="12"/>
      <c r="D2692" s="12"/>
    </row>
    <row r="2693" spans="3:4" x14ac:dyDescent="0.2">
      <c r="C2693" s="12"/>
      <c r="D2693" s="12"/>
    </row>
    <row r="2694" spans="3:4" x14ac:dyDescent="0.2">
      <c r="C2694" s="12"/>
      <c r="D2694" s="12"/>
    </row>
    <row r="2695" spans="3:4" x14ac:dyDescent="0.2">
      <c r="C2695" s="12"/>
      <c r="D2695" s="12"/>
    </row>
    <row r="2696" spans="3:4" x14ac:dyDescent="0.2">
      <c r="C2696" s="12"/>
      <c r="D2696" s="12"/>
    </row>
    <row r="2697" spans="3:4" x14ac:dyDescent="0.2">
      <c r="C2697" s="12"/>
      <c r="D2697" s="12"/>
    </row>
    <row r="2698" spans="3:4" x14ac:dyDescent="0.2">
      <c r="C2698" s="12"/>
      <c r="D2698" s="12"/>
    </row>
    <row r="2699" spans="3:4" x14ac:dyDescent="0.2">
      <c r="C2699" s="12"/>
      <c r="D2699" s="12"/>
    </row>
    <row r="2700" spans="3:4" x14ac:dyDescent="0.2">
      <c r="C2700" s="12"/>
      <c r="D2700" s="12"/>
    </row>
    <row r="2701" spans="3:4" x14ac:dyDescent="0.2">
      <c r="C2701" s="12"/>
      <c r="D2701" s="12"/>
    </row>
    <row r="2702" spans="3:4" x14ac:dyDescent="0.2">
      <c r="C2702" s="12"/>
      <c r="D2702" s="12"/>
    </row>
    <row r="2703" spans="3:4" x14ac:dyDescent="0.2">
      <c r="C2703" s="12"/>
      <c r="D2703" s="12"/>
    </row>
    <row r="2704" spans="3:4" x14ac:dyDescent="0.2">
      <c r="C2704" s="12"/>
      <c r="D2704" s="12"/>
    </row>
    <row r="2705" spans="3:4" x14ac:dyDescent="0.2">
      <c r="C2705" s="12"/>
      <c r="D2705" s="12"/>
    </row>
    <row r="2706" spans="3:4" x14ac:dyDescent="0.2">
      <c r="C2706" s="12"/>
      <c r="D2706" s="12"/>
    </row>
    <row r="2707" spans="3:4" x14ac:dyDescent="0.2">
      <c r="C2707" s="12"/>
      <c r="D2707" s="12"/>
    </row>
    <row r="2708" spans="3:4" x14ac:dyDescent="0.2">
      <c r="C2708" s="12"/>
      <c r="D2708" s="12"/>
    </row>
    <row r="2709" spans="3:4" x14ac:dyDescent="0.2">
      <c r="C2709" s="12"/>
      <c r="D2709" s="12"/>
    </row>
    <row r="2710" spans="3:4" x14ac:dyDescent="0.2">
      <c r="C2710" s="12"/>
      <c r="D2710" s="12"/>
    </row>
    <row r="2711" spans="3:4" x14ac:dyDescent="0.2">
      <c r="C2711" s="12"/>
      <c r="D2711" s="12"/>
    </row>
    <row r="2712" spans="3:4" x14ac:dyDescent="0.2">
      <c r="C2712" s="12"/>
      <c r="D2712" s="12"/>
    </row>
    <row r="2713" spans="3:4" x14ac:dyDescent="0.2">
      <c r="C2713" s="12"/>
      <c r="D2713" s="12"/>
    </row>
    <row r="2714" spans="3:4" x14ac:dyDescent="0.2">
      <c r="C2714" s="12"/>
      <c r="D2714" s="12"/>
    </row>
    <row r="2715" spans="3:4" x14ac:dyDescent="0.2">
      <c r="C2715" s="12"/>
      <c r="D2715" s="12"/>
    </row>
    <row r="2716" spans="3:4" x14ac:dyDescent="0.2">
      <c r="C2716" s="12"/>
      <c r="D2716" s="12"/>
    </row>
    <row r="2717" spans="3:4" x14ac:dyDescent="0.2">
      <c r="C2717" s="12"/>
      <c r="D2717" s="12"/>
    </row>
    <row r="2718" spans="3:4" x14ac:dyDescent="0.2">
      <c r="C2718" s="12"/>
      <c r="D2718" s="12"/>
    </row>
    <row r="2719" spans="3:4" x14ac:dyDescent="0.2">
      <c r="C2719" s="12"/>
      <c r="D2719" s="12"/>
    </row>
    <row r="2720" spans="3:4" x14ac:dyDescent="0.2">
      <c r="C2720" s="12"/>
      <c r="D2720" s="12"/>
    </row>
    <row r="2721" spans="3:4" x14ac:dyDescent="0.2">
      <c r="C2721" s="12"/>
      <c r="D2721" s="12"/>
    </row>
    <row r="2722" spans="3:4" x14ac:dyDescent="0.2">
      <c r="C2722" s="12"/>
      <c r="D2722" s="12"/>
    </row>
    <row r="2723" spans="3:4" x14ac:dyDescent="0.2">
      <c r="C2723" s="12"/>
      <c r="D2723" s="12"/>
    </row>
    <row r="2724" spans="3:4" x14ac:dyDescent="0.2">
      <c r="C2724" s="12"/>
      <c r="D2724" s="12"/>
    </row>
    <row r="2725" spans="3:4" x14ac:dyDescent="0.2">
      <c r="C2725" s="12"/>
      <c r="D2725" s="12"/>
    </row>
    <row r="2726" spans="3:4" x14ac:dyDescent="0.2">
      <c r="C2726" s="12"/>
      <c r="D2726" s="12"/>
    </row>
    <row r="2727" spans="3:4" x14ac:dyDescent="0.2">
      <c r="C2727" s="12"/>
      <c r="D2727" s="12"/>
    </row>
    <row r="2728" spans="3:4" x14ac:dyDescent="0.2">
      <c r="C2728" s="12"/>
      <c r="D2728" s="12"/>
    </row>
    <row r="2729" spans="3:4" x14ac:dyDescent="0.2">
      <c r="C2729" s="12"/>
      <c r="D2729" s="12"/>
    </row>
    <row r="2730" spans="3:4" x14ac:dyDescent="0.2">
      <c r="C2730" s="12"/>
      <c r="D2730" s="12"/>
    </row>
    <row r="2731" spans="3:4" x14ac:dyDescent="0.2">
      <c r="C2731" s="12"/>
      <c r="D2731" s="12"/>
    </row>
    <row r="2732" spans="3:4" x14ac:dyDescent="0.2">
      <c r="C2732" s="12"/>
      <c r="D2732" s="12"/>
    </row>
    <row r="2733" spans="3:4" x14ac:dyDescent="0.2">
      <c r="C2733" s="12"/>
      <c r="D2733" s="12"/>
    </row>
    <row r="2734" spans="3:4" x14ac:dyDescent="0.2">
      <c r="C2734" s="12"/>
      <c r="D2734" s="12"/>
    </row>
    <row r="2735" spans="3:4" x14ac:dyDescent="0.2">
      <c r="C2735" s="12"/>
      <c r="D2735" s="12"/>
    </row>
    <row r="2736" spans="3:4" x14ac:dyDescent="0.2">
      <c r="C2736" s="12"/>
      <c r="D2736" s="12"/>
    </row>
    <row r="2737" spans="3:4" x14ac:dyDescent="0.2">
      <c r="C2737" s="12"/>
      <c r="D2737" s="12"/>
    </row>
    <row r="2738" spans="3:4" x14ac:dyDescent="0.2">
      <c r="C2738" s="12"/>
      <c r="D2738" s="12"/>
    </row>
    <row r="2739" spans="3:4" x14ac:dyDescent="0.2">
      <c r="C2739" s="12"/>
      <c r="D2739" s="12"/>
    </row>
    <row r="2740" spans="3:4" x14ac:dyDescent="0.2">
      <c r="C2740" s="12"/>
      <c r="D2740" s="12"/>
    </row>
    <row r="2741" spans="3:4" x14ac:dyDescent="0.2">
      <c r="C2741" s="12"/>
      <c r="D2741" s="12"/>
    </row>
    <row r="2742" spans="3:4" x14ac:dyDescent="0.2">
      <c r="C2742" s="12"/>
      <c r="D2742" s="12"/>
    </row>
    <row r="2743" spans="3:4" x14ac:dyDescent="0.2">
      <c r="C2743" s="12"/>
      <c r="D2743" s="12"/>
    </row>
    <row r="2744" spans="3:4" x14ac:dyDescent="0.2">
      <c r="C2744" s="12"/>
      <c r="D2744" s="12"/>
    </row>
    <row r="2745" spans="3:4" x14ac:dyDescent="0.2">
      <c r="C2745" s="12"/>
      <c r="D2745" s="12"/>
    </row>
    <row r="2746" spans="3:4" x14ac:dyDescent="0.2">
      <c r="C2746" s="12"/>
      <c r="D2746" s="12"/>
    </row>
    <row r="2747" spans="3:4" x14ac:dyDescent="0.2">
      <c r="C2747" s="12"/>
      <c r="D2747" s="12"/>
    </row>
    <row r="2748" spans="3:4" x14ac:dyDescent="0.2">
      <c r="C2748" s="12"/>
      <c r="D2748" s="12"/>
    </row>
    <row r="2749" spans="3:4" x14ac:dyDescent="0.2">
      <c r="C2749" s="12"/>
      <c r="D2749" s="12"/>
    </row>
    <row r="2750" spans="3:4" x14ac:dyDescent="0.2">
      <c r="C2750" s="12"/>
      <c r="D2750" s="12"/>
    </row>
    <row r="2751" spans="3:4" x14ac:dyDescent="0.2">
      <c r="C2751" s="12"/>
      <c r="D2751" s="12"/>
    </row>
    <row r="2752" spans="3:4" x14ac:dyDescent="0.2">
      <c r="C2752" s="12"/>
      <c r="D2752" s="12"/>
    </row>
    <row r="2753" spans="3:4" x14ac:dyDescent="0.2">
      <c r="C2753" s="12"/>
      <c r="D2753" s="12"/>
    </row>
    <row r="2754" spans="3:4" x14ac:dyDescent="0.2">
      <c r="C2754" s="12"/>
      <c r="D2754" s="12"/>
    </row>
    <row r="2755" spans="3:4" x14ac:dyDescent="0.2">
      <c r="C2755" s="12"/>
      <c r="D2755" s="12"/>
    </row>
    <row r="2756" spans="3:4" x14ac:dyDescent="0.2">
      <c r="C2756" s="12"/>
      <c r="D2756" s="12"/>
    </row>
    <row r="2757" spans="3:4" x14ac:dyDescent="0.2">
      <c r="C2757" s="12"/>
      <c r="D2757" s="12"/>
    </row>
    <row r="2758" spans="3:4" x14ac:dyDescent="0.2">
      <c r="C2758" s="12"/>
      <c r="D2758" s="12"/>
    </row>
    <row r="2759" spans="3:4" x14ac:dyDescent="0.2">
      <c r="C2759" s="12"/>
      <c r="D2759" s="12"/>
    </row>
    <row r="2760" spans="3:4" x14ac:dyDescent="0.2">
      <c r="C2760" s="12"/>
      <c r="D2760" s="12"/>
    </row>
    <row r="2761" spans="3:4" x14ac:dyDescent="0.2">
      <c r="C2761" s="12"/>
      <c r="D2761" s="12"/>
    </row>
    <row r="2762" spans="3:4" x14ac:dyDescent="0.2">
      <c r="C2762" s="12"/>
      <c r="D2762" s="12"/>
    </row>
    <row r="2763" spans="3:4" x14ac:dyDescent="0.2">
      <c r="C2763" s="12"/>
      <c r="D2763" s="12"/>
    </row>
    <row r="2764" spans="3:4" x14ac:dyDescent="0.2">
      <c r="C2764" s="12"/>
      <c r="D2764" s="12"/>
    </row>
    <row r="2765" spans="3:4" x14ac:dyDescent="0.2">
      <c r="C2765" s="12"/>
      <c r="D2765" s="12"/>
    </row>
    <row r="2766" spans="3:4" x14ac:dyDescent="0.2">
      <c r="C2766" s="12"/>
      <c r="D2766" s="12"/>
    </row>
    <row r="2767" spans="3:4" x14ac:dyDescent="0.2">
      <c r="C2767" s="12"/>
      <c r="D2767" s="12"/>
    </row>
    <row r="2768" spans="3:4" x14ac:dyDescent="0.2">
      <c r="C2768" s="12"/>
      <c r="D2768" s="12"/>
    </row>
    <row r="2769" spans="3:4" x14ac:dyDescent="0.2">
      <c r="C2769" s="12"/>
      <c r="D2769" s="12"/>
    </row>
    <row r="2770" spans="3:4" x14ac:dyDescent="0.2">
      <c r="C2770" s="12"/>
      <c r="D2770" s="12"/>
    </row>
    <row r="2771" spans="3:4" x14ac:dyDescent="0.2">
      <c r="C2771" s="12"/>
      <c r="D2771" s="12"/>
    </row>
    <row r="2772" spans="3:4" x14ac:dyDescent="0.2">
      <c r="C2772" s="12"/>
      <c r="D2772" s="12"/>
    </row>
    <row r="2773" spans="3:4" x14ac:dyDescent="0.2">
      <c r="C2773" s="12"/>
      <c r="D2773" s="12"/>
    </row>
    <row r="2774" spans="3:4" x14ac:dyDescent="0.2">
      <c r="C2774" s="12"/>
      <c r="D2774" s="12"/>
    </row>
    <row r="2775" spans="3:4" x14ac:dyDescent="0.2">
      <c r="C2775" s="12"/>
      <c r="D2775" s="12"/>
    </row>
    <row r="2776" spans="3:4" x14ac:dyDescent="0.2">
      <c r="C2776" s="12"/>
      <c r="D2776" s="12"/>
    </row>
    <row r="2777" spans="3:4" x14ac:dyDescent="0.2">
      <c r="C2777" s="12"/>
      <c r="D2777" s="12"/>
    </row>
    <row r="2778" spans="3:4" x14ac:dyDescent="0.2">
      <c r="C2778" s="12"/>
      <c r="D2778" s="12"/>
    </row>
    <row r="2779" spans="3:4" x14ac:dyDescent="0.2">
      <c r="C2779" s="12"/>
      <c r="D2779" s="12"/>
    </row>
    <row r="2780" spans="3:4" x14ac:dyDescent="0.2">
      <c r="C2780" s="12"/>
      <c r="D2780" s="12"/>
    </row>
    <row r="2781" spans="3:4" x14ac:dyDescent="0.2">
      <c r="C2781" s="12"/>
      <c r="D2781" s="12"/>
    </row>
    <row r="2782" spans="3:4" x14ac:dyDescent="0.2">
      <c r="C2782" s="12"/>
      <c r="D2782" s="12"/>
    </row>
    <row r="2783" spans="3:4" x14ac:dyDescent="0.2">
      <c r="C2783" s="12"/>
      <c r="D2783" s="12"/>
    </row>
    <row r="2784" spans="3:4" x14ac:dyDescent="0.2">
      <c r="C2784" s="12"/>
      <c r="D2784" s="12"/>
    </row>
    <row r="2785" spans="3:4" x14ac:dyDescent="0.2">
      <c r="C2785" s="12"/>
      <c r="D2785" s="12"/>
    </row>
    <row r="2786" spans="3:4" x14ac:dyDescent="0.2">
      <c r="C2786" s="12"/>
      <c r="D2786" s="12"/>
    </row>
    <row r="2787" spans="3:4" x14ac:dyDescent="0.2">
      <c r="C2787" s="12"/>
      <c r="D2787" s="12"/>
    </row>
    <row r="2788" spans="3:4" x14ac:dyDescent="0.2">
      <c r="C2788" s="12"/>
      <c r="D2788" s="12"/>
    </row>
    <row r="2789" spans="3:4" x14ac:dyDescent="0.2">
      <c r="C2789" s="12"/>
      <c r="D2789" s="12"/>
    </row>
    <row r="2790" spans="3:4" x14ac:dyDescent="0.2">
      <c r="C2790" s="12"/>
      <c r="D2790" s="12"/>
    </row>
    <row r="2791" spans="3:4" x14ac:dyDescent="0.2">
      <c r="C2791" s="12"/>
      <c r="D2791" s="12"/>
    </row>
    <row r="2792" spans="3:4" x14ac:dyDescent="0.2">
      <c r="C2792" s="12"/>
      <c r="D2792" s="12"/>
    </row>
    <row r="2793" spans="3:4" x14ac:dyDescent="0.2">
      <c r="C2793" s="12"/>
      <c r="D2793" s="12"/>
    </row>
    <row r="2794" spans="3:4" x14ac:dyDescent="0.2">
      <c r="C2794" s="12"/>
      <c r="D2794" s="12"/>
    </row>
    <row r="2795" spans="3:4" x14ac:dyDescent="0.2">
      <c r="C2795" s="12"/>
      <c r="D2795" s="12"/>
    </row>
    <row r="2796" spans="3:4" x14ac:dyDescent="0.2">
      <c r="C2796" s="12"/>
      <c r="D2796" s="12"/>
    </row>
    <row r="2797" spans="3:4" x14ac:dyDescent="0.2">
      <c r="C2797" s="12"/>
      <c r="D2797" s="12"/>
    </row>
    <row r="2798" spans="3:4" x14ac:dyDescent="0.2">
      <c r="C2798" s="12"/>
      <c r="D2798" s="12"/>
    </row>
    <row r="2799" spans="3:4" x14ac:dyDescent="0.2">
      <c r="C2799" s="12"/>
      <c r="D2799" s="12"/>
    </row>
    <row r="2800" spans="3:4" x14ac:dyDescent="0.2">
      <c r="C2800" s="12"/>
      <c r="D2800" s="12"/>
    </row>
    <row r="2801" spans="3:4" x14ac:dyDescent="0.2">
      <c r="C2801" s="12"/>
      <c r="D2801" s="12"/>
    </row>
    <row r="2802" spans="3:4" x14ac:dyDescent="0.2">
      <c r="C2802" s="12"/>
      <c r="D2802" s="12"/>
    </row>
    <row r="2803" spans="3:4" x14ac:dyDescent="0.2">
      <c r="C2803" s="12"/>
      <c r="D2803" s="12"/>
    </row>
    <row r="2804" spans="3:4" x14ac:dyDescent="0.2">
      <c r="C2804" s="12"/>
      <c r="D2804" s="12"/>
    </row>
    <row r="2805" spans="3:4" x14ac:dyDescent="0.2">
      <c r="C2805" s="12"/>
      <c r="D2805" s="12"/>
    </row>
    <row r="2806" spans="3:4" x14ac:dyDescent="0.2">
      <c r="C2806" s="12"/>
      <c r="D2806" s="12"/>
    </row>
    <row r="2807" spans="3:4" x14ac:dyDescent="0.2">
      <c r="C2807" s="12"/>
      <c r="D2807" s="12"/>
    </row>
    <row r="2808" spans="3:4" x14ac:dyDescent="0.2">
      <c r="C2808" s="12"/>
      <c r="D2808" s="12"/>
    </row>
    <row r="2809" spans="3:4" x14ac:dyDescent="0.2">
      <c r="C2809" s="12"/>
      <c r="D2809" s="12"/>
    </row>
    <row r="2810" spans="3:4" x14ac:dyDescent="0.2">
      <c r="C2810" s="12"/>
      <c r="D2810" s="12"/>
    </row>
    <row r="2811" spans="3:4" x14ac:dyDescent="0.2">
      <c r="C2811" s="12"/>
      <c r="D2811" s="12"/>
    </row>
    <row r="2812" spans="3:4" x14ac:dyDescent="0.2">
      <c r="C2812" s="12"/>
      <c r="D2812" s="12"/>
    </row>
    <row r="2813" spans="3:4" x14ac:dyDescent="0.2">
      <c r="C2813" s="12"/>
      <c r="D2813" s="12"/>
    </row>
    <row r="2814" spans="3:4" x14ac:dyDescent="0.2">
      <c r="C2814" s="12"/>
      <c r="D2814" s="12"/>
    </row>
    <row r="2815" spans="3:4" x14ac:dyDescent="0.2">
      <c r="C2815" s="12"/>
      <c r="D2815" s="12"/>
    </row>
    <row r="2816" spans="3:4" x14ac:dyDescent="0.2">
      <c r="C2816" s="12"/>
      <c r="D2816" s="12"/>
    </row>
    <row r="2817" spans="3:4" x14ac:dyDescent="0.2">
      <c r="C2817" s="12"/>
      <c r="D2817" s="12"/>
    </row>
    <row r="2818" spans="3:4" x14ac:dyDescent="0.2">
      <c r="C2818" s="12"/>
      <c r="D2818" s="12"/>
    </row>
    <row r="2819" spans="3:4" x14ac:dyDescent="0.2">
      <c r="C2819" s="12"/>
      <c r="D2819" s="12"/>
    </row>
    <row r="2820" spans="3:4" x14ac:dyDescent="0.2">
      <c r="C2820" s="12"/>
      <c r="D2820" s="12"/>
    </row>
    <row r="2821" spans="3:4" x14ac:dyDescent="0.2">
      <c r="C2821" s="12"/>
      <c r="D2821" s="12"/>
    </row>
    <row r="2822" spans="3:4" x14ac:dyDescent="0.2">
      <c r="C2822" s="12"/>
      <c r="D2822" s="12"/>
    </row>
    <row r="2823" spans="3:4" x14ac:dyDescent="0.2">
      <c r="C2823" s="12"/>
      <c r="D2823" s="12"/>
    </row>
    <row r="2824" spans="3:4" x14ac:dyDescent="0.2">
      <c r="C2824" s="12"/>
      <c r="D2824" s="12"/>
    </row>
    <row r="2825" spans="3:4" x14ac:dyDescent="0.2">
      <c r="C2825" s="12"/>
      <c r="D2825" s="12"/>
    </row>
    <row r="2826" spans="3:4" x14ac:dyDescent="0.2">
      <c r="C2826" s="12"/>
      <c r="D2826" s="12"/>
    </row>
    <row r="2827" spans="3:4" x14ac:dyDescent="0.2">
      <c r="C2827" s="12"/>
      <c r="D2827" s="12"/>
    </row>
    <row r="2828" spans="3:4" x14ac:dyDescent="0.2">
      <c r="C2828" s="12"/>
      <c r="D2828" s="12"/>
    </row>
    <row r="2829" spans="3:4" x14ac:dyDescent="0.2">
      <c r="C2829" s="12"/>
      <c r="D2829" s="12"/>
    </row>
    <row r="2830" spans="3:4" x14ac:dyDescent="0.2">
      <c r="C2830" s="12"/>
      <c r="D2830" s="12"/>
    </row>
    <row r="2831" spans="3:4" x14ac:dyDescent="0.2">
      <c r="C2831" s="12"/>
      <c r="D2831" s="12"/>
    </row>
    <row r="2832" spans="3:4" x14ac:dyDescent="0.2">
      <c r="C2832" s="12"/>
      <c r="D2832" s="12"/>
    </row>
    <row r="2833" spans="3:4" x14ac:dyDescent="0.2">
      <c r="C2833" s="12"/>
      <c r="D2833" s="12"/>
    </row>
    <row r="2834" spans="3:4" x14ac:dyDescent="0.2">
      <c r="C2834" s="12"/>
      <c r="D2834" s="12"/>
    </row>
    <row r="2835" spans="3:4" x14ac:dyDescent="0.2">
      <c r="C2835" s="12"/>
      <c r="D2835" s="12"/>
    </row>
    <row r="2836" spans="3:4" x14ac:dyDescent="0.2">
      <c r="C2836" s="12"/>
      <c r="D2836" s="12"/>
    </row>
    <row r="2837" spans="3:4" x14ac:dyDescent="0.2">
      <c r="C2837" s="12"/>
      <c r="D2837" s="12"/>
    </row>
    <row r="2838" spans="3:4" x14ac:dyDescent="0.2">
      <c r="C2838" s="12"/>
      <c r="D2838" s="12"/>
    </row>
    <row r="2839" spans="3:4" x14ac:dyDescent="0.2">
      <c r="C2839" s="12"/>
      <c r="D2839" s="12"/>
    </row>
    <row r="2840" spans="3:4" x14ac:dyDescent="0.2">
      <c r="C2840" s="12"/>
      <c r="D2840" s="12"/>
    </row>
    <row r="2841" spans="3:4" x14ac:dyDescent="0.2">
      <c r="C2841" s="12"/>
      <c r="D2841" s="12"/>
    </row>
    <row r="2842" spans="3:4" x14ac:dyDescent="0.2">
      <c r="C2842" s="12"/>
      <c r="D2842" s="12"/>
    </row>
    <row r="2843" spans="3:4" x14ac:dyDescent="0.2">
      <c r="C2843" s="12"/>
      <c r="D2843" s="12"/>
    </row>
    <row r="2844" spans="3:4" x14ac:dyDescent="0.2">
      <c r="C2844" s="12"/>
      <c r="D2844" s="12"/>
    </row>
    <row r="2845" spans="3:4" x14ac:dyDescent="0.2">
      <c r="C2845" s="12"/>
      <c r="D2845" s="12"/>
    </row>
    <row r="2846" spans="3:4" x14ac:dyDescent="0.2">
      <c r="C2846" s="12"/>
      <c r="D2846" s="12"/>
    </row>
    <row r="2847" spans="3:4" x14ac:dyDescent="0.2">
      <c r="C2847" s="12"/>
      <c r="D2847" s="12"/>
    </row>
    <row r="2848" spans="3:4" x14ac:dyDescent="0.2">
      <c r="C2848" s="12"/>
      <c r="D2848" s="12"/>
    </row>
    <row r="2849" spans="3:4" x14ac:dyDescent="0.2">
      <c r="C2849" s="12"/>
      <c r="D2849" s="12"/>
    </row>
    <row r="2850" spans="3:4" x14ac:dyDescent="0.2">
      <c r="C2850" s="12"/>
      <c r="D2850" s="12"/>
    </row>
    <row r="2851" spans="3:4" x14ac:dyDescent="0.2">
      <c r="C2851" s="12"/>
      <c r="D2851" s="12"/>
    </row>
    <row r="2852" spans="3:4" x14ac:dyDescent="0.2">
      <c r="C2852" s="12"/>
      <c r="D2852" s="12"/>
    </row>
    <row r="2853" spans="3:4" x14ac:dyDescent="0.2">
      <c r="C2853" s="12"/>
      <c r="D2853" s="12"/>
    </row>
    <row r="2854" spans="3:4" x14ac:dyDescent="0.2">
      <c r="C2854" s="12"/>
      <c r="D2854" s="12"/>
    </row>
    <row r="2855" spans="3:4" x14ac:dyDescent="0.2">
      <c r="C2855" s="12"/>
      <c r="D2855" s="12"/>
    </row>
    <row r="2856" spans="3:4" x14ac:dyDescent="0.2">
      <c r="C2856" s="12"/>
      <c r="D2856" s="12"/>
    </row>
    <row r="2857" spans="3:4" x14ac:dyDescent="0.2">
      <c r="C2857" s="12"/>
      <c r="D2857" s="12"/>
    </row>
    <row r="2858" spans="3:4" x14ac:dyDescent="0.2">
      <c r="C2858" s="12"/>
      <c r="D2858" s="12"/>
    </row>
    <row r="2859" spans="3:4" x14ac:dyDescent="0.2">
      <c r="C2859" s="12"/>
      <c r="D2859" s="12"/>
    </row>
    <row r="2860" spans="3:4" x14ac:dyDescent="0.2">
      <c r="C2860" s="12"/>
      <c r="D2860" s="12"/>
    </row>
    <row r="2861" spans="3:4" x14ac:dyDescent="0.2">
      <c r="C2861" s="12"/>
      <c r="D2861" s="12"/>
    </row>
    <row r="2862" spans="3:4" x14ac:dyDescent="0.2">
      <c r="C2862" s="12"/>
      <c r="D2862" s="12"/>
    </row>
    <row r="2863" spans="3:4" x14ac:dyDescent="0.2">
      <c r="C2863" s="12"/>
      <c r="D2863" s="12"/>
    </row>
    <row r="2864" spans="3:4" x14ac:dyDescent="0.2">
      <c r="C2864" s="12"/>
      <c r="D2864" s="12"/>
    </row>
    <row r="2865" spans="3:4" x14ac:dyDescent="0.2">
      <c r="C2865" s="12"/>
      <c r="D2865" s="12"/>
    </row>
    <row r="2866" spans="3:4" x14ac:dyDescent="0.2">
      <c r="C2866" s="12"/>
      <c r="D2866" s="12"/>
    </row>
    <row r="2867" spans="3:4" x14ac:dyDescent="0.2">
      <c r="C2867" s="12"/>
      <c r="D2867" s="12"/>
    </row>
    <row r="2868" spans="3:4" x14ac:dyDescent="0.2">
      <c r="C2868" s="12"/>
      <c r="D2868" s="12"/>
    </row>
    <row r="2869" spans="3:4" x14ac:dyDescent="0.2">
      <c r="C2869" s="12"/>
      <c r="D2869" s="12"/>
    </row>
    <row r="2870" spans="3:4" x14ac:dyDescent="0.2">
      <c r="C2870" s="12"/>
      <c r="D2870" s="12"/>
    </row>
    <row r="2871" spans="3:4" x14ac:dyDescent="0.2">
      <c r="C2871" s="12"/>
      <c r="D2871" s="12"/>
    </row>
    <row r="2872" spans="3:4" x14ac:dyDescent="0.2">
      <c r="C2872" s="12"/>
      <c r="D2872" s="12"/>
    </row>
    <row r="2873" spans="3:4" x14ac:dyDescent="0.2">
      <c r="C2873" s="12"/>
      <c r="D2873" s="12"/>
    </row>
    <row r="2874" spans="3:4" x14ac:dyDescent="0.2">
      <c r="C2874" s="12"/>
      <c r="D2874" s="12"/>
    </row>
    <row r="2875" spans="3:4" x14ac:dyDescent="0.2">
      <c r="C2875" s="12"/>
      <c r="D2875" s="12"/>
    </row>
    <row r="2876" spans="3:4" x14ac:dyDescent="0.2">
      <c r="C2876" s="12"/>
      <c r="D2876" s="12"/>
    </row>
    <row r="2877" spans="3:4" x14ac:dyDescent="0.2">
      <c r="C2877" s="12"/>
      <c r="D2877" s="12"/>
    </row>
    <row r="2878" spans="3:4" x14ac:dyDescent="0.2">
      <c r="C2878" s="12"/>
      <c r="D2878" s="12"/>
    </row>
    <row r="2879" spans="3:4" x14ac:dyDescent="0.2">
      <c r="C2879" s="12"/>
      <c r="D2879" s="12"/>
    </row>
    <row r="2880" spans="3:4" x14ac:dyDescent="0.2">
      <c r="C2880" s="12"/>
      <c r="D2880" s="12"/>
    </row>
    <row r="2881" spans="3:4" x14ac:dyDescent="0.2">
      <c r="C2881" s="12"/>
      <c r="D2881" s="12"/>
    </row>
    <row r="2882" spans="3:4" x14ac:dyDescent="0.2">
      <c r="C2882" s="12"/>
      <c r="D2882" s="12"/>
    </row>
    <row r="2883" spans="3:4" x14ac:dyDescent="0.2">
      <c r="C2883" s="12"/>
      <c r="D2883" s="12"/>
    </row>
    <row r="2884" spans="3:4" x14ac:dyDescent="0.2">
      <c r="C2884" s="12"/>
      <c r="D2884" s="12"/>
    </row>
    <row r="2885" spans="3:4" x14ac:dyDescent="0.2">
      <c r="C2885" s="12"/>
      <c r="D2885" s="12"/>
    </row>
    <row r="2886" spans="3:4" x14ac:dyDescent="0.2">
      <c r="C2886" s="12"/>
      <c r="D2886" s="12"/>
    </row>
    <row r="2887" spans="3:4" x14ac:dyDescent="0.2">
      <c r="C2887" s="12"/>
      <c r="D2887" s="12"/>
    </row>
    <row r="2888" spans="3:4" x14ac:dyDescent="0.2">
      <c r="C2888" s="12"/>
      <c r="D2888" s="12"/>
    </row>
    <row r="2889" spans="3:4" x14ac:dyDescent="0.2">
      <c r="C2889" s="12"/>
      <c r="D2889" s="12"/>
    </row>
    <row r="2890" spans="3:4" x14ac:dyDescent="0.2">
      <c r="C2890" s="12"/>
      <c r="D2890" s="12"/>
    </row>
    <row r="2891" spans="3:4" x14ac:dyDescent="0.2">
      <c r="C2891" s="12"/>
      <c r="D2891" s="12"/>
    </row>
    <row r="2892" spans="3:4" x14ac:dyDescent="0.2">
      <c r="C2892" s="12"/>
      <c r="D2892" s="12"/>
    </row>
    <row r="2893" spans="3:4" x14ac:dyDescent="0.2">
      <c r="C2893" s="12"/>
      <c r="D2893" s="12"/>
    </row>
    <row r="2894" spans="3:4" x14ac:dyDescent="0.2">
      <c r="C2894" s="12"/>
      <c r="D2894" s="12"/>
    </row>
    <row r="2895" spans="3:4" x14ac:dyDescent="0.2">
      <c r="C2895" s="12"/>
      <c r="D2895" s="12"/>
    </row>
    <row r="2896" spans="3:4" x14ac:dyDescent="0.2">
      <c r="C2896" s="12"/>
      <c r="D2896" s="12"/>
    </row>
    <row r="2897" spans="3:4" x14ac:dyDescent="0.2">
      <c r="C2897" s="12"/>
      <c r="D2897" s="12"/>
    </row>
    <row r="2898" spans="3:4" x14ac:dyDescent="0.2">
      <c r="C2898" s="12"/>
      <c r="D2898" s="12"/>
    </row>
    <row r="2899" spans="3:4" x14ac:dyDescent="0.2">
      <c r="C2899" s="12"/>
      <c r="D2899" s="12"/>
    </row>
    <row r="2900" spans="3:4" x14ac:dyDescent="0.2">
      <c r="C2900" s="12"/>
      <c r="D2900" s="12"/>
    </row>
    <row r="2901" spans="3:4" x14ac:dyDescent="0.2">
      <c r="C2901" s="12"/>
      <c r="D2901" s="12"/>
    </row>
    <row r="2902" spans="3:4" x14ac:dyDescent="0.2">
      <c r="C2902" s="12"/>
      <c r="D2902" s="12"/>
    </row>
    <row r="2903" spans="3:4" x14ac:dyDescent="0.2">
      <c r="C2903" s="12"/>
      <c r="D2903" s="12"/>
    </row>
    <row r="2904" spans="3:4" x14ac:dyDescent="0.2">
      <c r="C2904" s="12"/>
      <c r="D2904" s="12"/>
    </row>
    <row r="2905" spans="3:4" x14ac:dyDescent="0.2">
      <c r="C2905" s="12"/>
      <c r="D2905" s="12"/>
    </row>
    <row r="2906" spans="3:4" x14ac:dyDescent="0.2">
      <c r="C2906" s="12"/>
      <c r="D2906" s="12"/>
    </row>
    <row r="2907" spans="3:4" x14ac:dyDescent="0.2">
      <c r="C2907" s="12"/>
      <c r="D2907" s="12"/>
    </row>
    <row r="2908" spans="3:4" x14ac:dyDescent="0.2">
      <c r="C2908" s="12"/>
      <c r="D2908" s="12"/>
    </row>
    <row r="2909" spans="3:4" x14ac:dyDescent="0.2">
      <c r="C2909" s="12"/>
      <c r="D2909" s="12"/>
    </row>
    <row r="2910" spans="3:4" x14ac:dyDescent="0.2">
      <c r="C2910" s="12"/>
      <c r="D2910" s="12"/>
    </row>
    <row r="2911" spans="3:4" x14ac:dyDescent="0.2">
      <c r="C2911" s="12"/>
      <c r="D2911" s="12"/>
    </row>
    <row r="2912" spans="3:4" x14ac:dyDescent="0.2">
      <c r="C2912" s="12"/>
      <c r="D2912" s="12"/>
    </row>
    <row r="2913" spans="3:4" x14ac:dyDescent="0.2">
      <c r="C2913" s="12"/>
      <c r="D2913" s="12"/>
    </row>
    <row r="2914" spans="3:4" x14ac:dyDescent="0.2">
      <c r="C2914" s="12"/>
      <c r="D2914" s="12"/>
    </row>
    <row r="2915" spans="3:4" x14ac:dyDescent="0.2">
      <c r="C2915" s="12"/>
      <c r="D2915" s="12"/>
    </row>
    <row r="2916" spans="3:4" x14ac:dyDescent="0.2">
      <c r="C2916" s="12"/>
      <c r="D2916" s="12"/>
    </row>
    <row r="2917" spans="3:4" x14ac:dyDescent="0.2">
      <c r="C2917" s="12"/>
      <c r="D2917" s="12"/>
    </row>
    <row r="2918" spans="3:4" x14ac:dyDescent="0.2">
      <c r="C2918" s="12"/>
      <c r="D2918" s="12"/>
    </row>
    <row r="2919" spans="3:4" x14ac:dyDescent="0.2">
      <c r="C2919" s="12"/>
      <c r="D2919" s="12"/>
    </row>
    <row r="2920" spans="3:4" x14ac:dyDescent="0.2">
      <c r="C2920" s="12"/>
      <c r="D2920" s="12"/>
    </row>
    <row r="2921" spans="3:4" x14ac:dyDescent="0.2">
      <c r="C2921" s="12"/>
      <c r="D2921" s="12"/>
    </row>
    <row r="2922" spans="3:4" x14ac:dyDescent="0.2">
      <c r="C2922" s="12"/>
      <c r="D2922" s="12"/>
    </row>
    <row r="2923" spans="3:4" x14ac:dyDescent="0.2">
      <c r="C2923" s="12"/>
      <c r="D2923" s="12"/>
    </row>
    <row r="2924" spans="3:4" x14ac:dyDescent="0.2">
      <c r="C2924" s="12"/>
      <c r="D2924" s="12"/>
    </row>
    <row r="2925" spans="3:4" x14ac:dyDescent="0.2">
      <c r="C2925" s="12"/>
      <c r="D2925" s="12"/>
    </row>
    <row r="2926" spans="3:4" x14ac:dyDescent="0.2">
      <c r="C2926" s="12"/>
      <c r="D2926" s="12"/>
    </row>
    <row r="2927" spans="3:4" x14ac:dyDescent="0.2">
      <c r="C2927" s="12"/>
      <c r="D2927" s="12"/>
    </row>
    <row r="2928" spans="3:4" x14ac:dyDescent="0.2">
      <c r="C2928" s="12"/>
      <c r="D2928" s="12"/>
    </row>
    <row r="2929" spans="3:4" x14ac:dyDescent="0.2">
      <c r="C2929" s="12"/>
      <c r="D2929" s="12"/>
    </row>
    <row r="2930" spans="3:4" x14ac:dyDescent="0.2">
      <c r="C2930" s="12"/>
      <c r="D2930" s="12"/>
    </row>
    <row r="2931" spans="3:4" x14ac:dyDescent="0.2">
      <c r="C2931" s="12"/>
      <c r="D2931" s="12"/>
    </row>
    <row r="2932" spans="3:4" x14ac:dyDescent="0.2">
      <c r="C2932" s="12"/>
      <c r="D2932" s="12"/>
    </row>
    <row r="2933" spans="3:4" x14ac:dyDescent="0.2">
      <c r="C2933" s="12"/>
      <c r="D2933" s="12"/>
    </row>
    <row r="2934" spans="3:4" x14ac:dyDescent="0.2">
      <c r="C2934" s="12"/>
      <c r="D2934" s="12"/>
    </row>
    <row r="2935" spans="3:4" x14ac:dyDescent="0.2">
      <c r="C2935" s="12"/>
      <c r="D2935" s="12"/>
    </row>
    <row r="2936" spans="3:4" x14ac:dyDescent="0.2">
      <c r="C2936" s="12"/>
      <c r="D2936" s="12"/>
    </row>
    <row r="2937" spans="3:4" x14ac:dyDescent="0.2">
      <c r="C2937" s="12"/>
      <c r="D2937" s="12"/>
    </row>
    <row r="2938" spans="3:4" x14ac:dyDescent="0.2">
      <c r="C2938" s="12"/>
      <c r="D2938" s="12"/>
    </row>
    <row r="2939" spans="3:4" x14ac:dyDescent="0.2">
      <c r="C2939" s="12"/>
      <c r="D2939" s="12"/>
    </row>
    <row r="2940" spans="3:4" x14ac:dyDescent="0.2">
      <c r="C2940" s="12"/>
      <c r="D2940" s="12"/>
    </row>
    <row r="2941" spans="3:4" x14ac:dyDescent="0.2">
      <c r="C2941" s="12"/>
      <c r="D2941" s="12"/>
    </row>
    <row r="2942" spans="3:4" x14ac:dyDescent="0.2">
      <c r="C2942" s="12"/>
      <c r="D2942" s="12"/>
    </row>
    <row r="2943" spans="3:4" x14ac:dyDescent="0.2">
      <c r="C2943" s="12"/>
      <c r="D2943" s="12"/>
    </row>
    <row r="2944" spans="3:4" x14ac:dyDescent="0.2">
      <c r="C2944" s="12"/>
      <c r="D2944" s="12"/>
    </row>
    <row r="2945" spans="3:4" x14ac:dyDescent="0.2">
      <c r="C2945" s="12"/>
      <c r="D2945" s="12"/>
    </row>
    <row r="2946" spans="3:4" x14ac:dyDescent="0.2">
      <c r="C2946" s="12"/>
      <c r="D2946" s="12"/>
    </row>
    <row r="2947" spans="3:4" x14ac:dyDescent="0.2">
      <c r="C2947" s="12"/>
      <c r="D2947" s="12"/>
    </row>
    <row r="2948" spans="3:4" x14ac:dyDescent="0.2">
      <c r="C2948" s="12"/>
      <c r="D2948" s="12"/>
    </row>
    <row r="2949" spans="3:4" x14ac:dyDescent="0.2">
      <c r="C2949" s="12"/>
      <c r="D2949" s="12"/>
    </row>
    <row r="2950" spans="3:4" x14ac:dyDescent="0.2">
      <c r="C2950" s="12"/>
      <c r="D2950" s="12"/>
    </row>
    <row r="2951" spans="3:4" x14ac:dyDescent="0.2">
      <c r="C2951" s="12"/>
      <c r="D2951" s="12"/>
    </row>
    <row r="2952" spans="3:4" x14ac:dyDescent="0.2">
      <c r="C2952" s="12"/>
      <c r="D2952" s="12"/>
    </row>
    <row r="2953" spans="3:4" x14ac:dyDescent="0.2">
      <c r="C2953" s="12"/>
      <c r="D2953" s="12"/>
    </row>
    <row r="2954" spans="3:4" x14ac:dyDescent="0.2">
      <c r="C2954" s="12"/>
      <c r="D2954" s="12"/>
    </row>
    <row r="2955" spans="3:4" x14ac:dyDescent="0.2">
      <c r="C2955" s="12"/>
      <c r="D2955" s="12"/>
    </row>
    <row r="2956" spans="3:4" x14ac:dyDescent="0.2">
      <c r="C2956" s="12"/>
      <c r="D2956" s="12"/>
    </row>
    <row r="2957" spans="3:4" x14ac:dyDescent="0.2">
      <c r="C2957" s="12"/>
      <c r="D2957" s="12"/>
    </row>
    <row r="2958" spans="3:4" x14ac:dyDescent="0.2">
      <c r="C2958" s="12"/>
      <c r="D2958" s="12"/>
    </row>
    <row r="2959" spans="3:4" x14ac:dyDescent="0.2">
      <c r="C2959" s="12"/>
      <c r="D2959" s="12"/>
    </row>
    <row r="2960" spans="3:4" x14ac:dyDescent="0.2">
      <c r="C2960" s="12"/>
      <c r="D2960" s="12"/>
    </row>
    <row r="2961" spans="3:4" x14ac:dyDescent="0.2">
      <c r="C2961" s="12"/>
      <c r="D2961" s="12"/>
    </row>
    <row r="2962" spans="3:4" x14ac:dyDescent="0.2">
      <c r="C2962" s="12"/>
      <c r="D2962" s="12"/>
    </row>
    <row r="2963" spans="3:4" x14ac:dyDescent="0.2">
      <c r="C2963" s="12"/>
      <c r="D2963" s="12"/>
    </row>
    <row r="2964" spans="3:4" x14ac:dyDescent="0.2">
      <c r="C2964" s="12"/>
      <c r="D2964" s="12"/>
    </row>
    <row r="2965" spans="3:4" x14ac:dyDescent="0.2">
      <c r="C2965" s="12"/>
      <c r="D2965" s="12"/>
    </row>
    <row r="2966" spans="3:4" x14ac:dyDescent="0.2">
      <c r="C2966" s="12"/>
      <c r="D2966" s="12"/>
    </row>
    <row r="2967" spans="3:4" x14ac:dyDescent="0.2">
      <c r="C2967" s="12"/>
      <c r="D2967" s="12"/>
    </row>
    <row r="2968" spans="3:4" x14ac:dyDescent="0.2">
      <c r="C2968" s="12"/>
      <c r="D2968" s="12"/>
    </row>
    <row r="2969" spans="3:4" x14ac:dyDescent="0.2">
      <c r="C2969" s="12"/>
      <c r="D2969" s="12"/>
    </row>
    <row r="2970" spans="3:4" x14ac:dyDescent="0.2">
      <c r="C2970" s="12"/>
      <c r="D2970" s="12"/>
    </row>
    <row r="2971" spans="3:4" x14ac:dyDescent="0.2">
      <c r="C2971" s="12"/>
      <c r="D2971" s="12"/>
    </row>
    <row r="2972" spans="3:4" x14ac:dyDescent="0.2">
      <c r="C2972" s="12"/>
      <c r="D2972" s="12"/>
    </row>
    <row r="2973" spans="3:4" x14ac:dyDescent="0.2">
      <c r="C2973" s="12"/>
      <c r="D2973" s="12"/>
    </row>
    <row r="2974" spans="3:4" x14ac:dyDescent="0.2">
      <c r="C2974" s="12"/>
      <c r="D2974" s="12"/>
    </row>
    <row r="2975" spans="3:4" x14ac:dyDescent="0.2">
      <c r="C2975" s="12"/>
      <c r="D2975" s="12"/>
    </row>
    <row r="2976" spans="3:4" x14ac:dyDescent="0.2">
      <c r="C2976" s="12"/>
      <c r="D2976" s="12"/>
    </row>
    <row r="2977" spans="3:4" x14ac:dyDescent="0.2">
      <c r="C2977" s="12"/>
      <c r="D2977" s="12"/>
    </row>
    <row r="2978" spans="3:4" x14ac:dyDescent="0.2">
      <c r="C2978" s="12"/>
      <c r="D2978" s="12"/>
    </row>
    <row r="2979" spans="3:4" x14ac:dyDescent="0.2">
      <c r="C2979" s="12"/>
      <c r="D2979" s="12"/>
    </row>
    <row r="2980" spans="3:4" x14ac:dyDescent="0.2">
      <c r="C2980" s="12"/>
      <c r="D2980" s="12"/>
    </row>
    <row r="2981" spans="3:4" x14ac:dyDescent="0.2">
      <c r="C2981" s="12"/>
      <c r="D2981" s="12"/>
    </row>
    <row r="2982" spans="3:4" x14ac:dyDescent="0.2">
      <c r="C2982" s="12"/>
      <c r="D2982" s="12"/>
    </row>
    <row r="2983" spans="3:4" x14ac:dyDescent="0.2">
      <c r="C2983" s="12"/>
      <c r="D2983" s="12"/>
    </row>
    <row r="2984" spans="3:4" x14ac:dyDescent="0.2">
      <c r="C2984" s="12"/>
      <c r="D2984" s="12"/>
    </row>
    <row r="2985" spans="3:4" x14ac:dyDescent="0.2">
      <c r="C2985" s="12"/>
      <c r="D2985" s="12"/>
    </row>
    <row r="2986" spans="3:4" x14ac:dyDescent="0.2">
      <c r="C2986" s="12"/>
      <c r="D2986" s="12"/>
    </row>
    <row r="2987" spans="3:4" x14ac:dyDescent="0.2">
      <c r="C2987" s="12"/>
      <c r="D2987" s="12"/>
    </row>
    <row r="2988" spans="3:4" x14ac:dyDescent="0.2">
      <c r="C2988" s="12"/>
      <c r="D2988" s="12"/>
    </row>
    <row r="2989" spans="3:4" x14ac:dyDescent="0.2">
      <c r="C2989" s="12"/>
      <c r="D2989" s="12"/>
    </row>
    <row r="2990" spans="3:4" x14ac:dyDescent="0.2">
      <c r="C2990" s="12"/>
      <c r="D2990" s="12"/>
    </row>
    <row r="2991" spans="3:4" x14ac:dyDescent="0.2">
      <c r="C2991" s="12"/>
      <c r="D2991" s="12"/>
    </row>
    <row r="2992" spans="3:4" x14ac:dyDescent="0.2">
      <c r="C2992" s="12"/>
      <c r="D2992" s="12"/>
    </row>
    <row r="2993" spans="3:4" x14ac:dyDescent="0.2">
      <c r="C2993" s="12"/>
      <c r="D2993" s="12"/>
    </row>
    <row r="2994" spans="3:4" x14ac:dyDescent="0.2">
      <c r="C2994" s="12"/>
      <c r="D2994" s="12"/>
    </row>
    <row r="2995" spans="3:4" x14ac:dyDescent="0.2">
      <c r="C2995" s="12"/>
      <c r="D2995" s="12"/>
    </row>
    <row r="2996" spans="3:4" x14ac:dyDescent="0.2">
      <c r="C2996" s="12"/>
      <c r="D2996" s="12"/>
    </row>
    <row r="2997" spans="3:4" x14ac:dyDescent="0.2">
      <c r="C2997" s="12"/>
      <c r="D2997" s="12"/>
    </row>
    <row r="2998" spans="3:4" x14ac:dyDescent="0.2">
      <c r="C2998" s="12"/>
      <c r="D2998" s="12"/>
    </row>
    <row r="2999" spans="3:4" x14ac:dyDescent="0.2">
      <c r="C2999" s="12"/>
      <c r="D2999" s="12"/>
    </row>
    <row r="3000" spans="3:4" x14ac:dyDescent="0.2">
      <c r="C3000" s="12"/>
      <c r="D3000" s="12"/>
    </row>
    <row r="3001" spans="3:4" x14ac:dyDescent="0.2">
      <c r="C3001" s="12"/>
      <c r="D3001" s="12"/>
    </row>
    <row r="3002" spans="3:4" x14ac:dyDescent="0.2">
      <c r="C3002" s="12"/>
      <c r="D3002" s="12"/>
    </row>
    <row r="3003" spans="3:4" x14ac:dyDescent="0.2">
      <c r="C3003" s="12"/>
      <c r="D3003" s="12"/>
    </row>
    <row r="3004" spans="3:4" x14ac:dyDescent="0.2">
      <c r="C3004" s="12"/>
      <c r="D3004" s="12"/>
    </row>
    <row r="3005" spans="3:4" x14ac:dyDescent="0.2">
      <c r="C3005" s="12"/>
      <c r="D3005" s="12"/>
    </row>
    <row r="3006" spans="3:4" x14ac:dyDescent="0.2">
      <c r="C3006" s="12"/>
      <c r="D3006" s="12"/>
    </row>
    <row r="3007" spans="3:4" x14ac:dyDescent="0.2">
      <c r="C3007" s="12"/>
      <c r="D3007" s="12"/>
    </row>
    <row r="3008" spans="3:4" x14ac:dyDescent="0.2">
      <c r="C3008" s="12"/>
      <c r="D3008" s="12"/>
    </row>
    <row r="3009" spans="3:4" x14ac:dyDescent="0.2">
      <c r="C3009" s="12"/>
      <c r="D3009" s="12"/>
    </row>
    <row r="3010" spans="3:4" x14ac:dyDescent="0.2">
      <c r="C3010" s="12"/>
      <c r="D3010" s="12"/>
    </row>
    <row r="3011" spans="3:4" x14ac:dyDescent="0.2">
      <c r="C3011" s="12"/>
      <c r="D3011" s="12"/>
    </row>
    <row r="3012" spans="3:4" x14ac:dyDescent="0.2">
      <c r="C3012" s="12"/>
      <c r="D3012" s="12"/>
    </row>
    <row r="3013" spans="3:4" x14ac:dyDescent="0.2">
      <c r="C3013" s="12"/>
      <c r="D3013" s="12"/>
    </row>
    <row r="3014" spans="3:4" x14ac:dyDescent="0.2">
      <c r="C3014" s="12"/>
      <c r="D3014" s="12"/>
    </row>
    <row r="3015" spans="3:4" x14ac:dyDescent="0.2">
      <c r="C3015" s="12"/>
      <c r="D3015" s="12"/>
    </row>
    <row r="3016" spans="3:4" x14ac:dyDescent="0.2">
      <c r="C3016" s="12"/>
      <c r="D3016" s="12"/>
    </row>
    <row r="3017" spans="3:4" x14ac:dyDescent="0.2">
      <c r="C3017" s="12"/>
      <c r="D3017" s="12"/>
    </row>
    <row r="3018" spans="3:4" x14ac:dyDescent="0.2">
      <c r="C3018" s="12"/>
      <c r="D3018" s="12"/>
    </row>
    <row r="3019" spans="3:4" x14ac:dyDescent="0.2">
      <c r="C3019" s="12"/>
      <c r="D3019" s="12"/>
    </row>
    <row r="3020" spans="3:4" x14ac:dyDescent="0.2">
      <c r="C3020" s="12"/>
      <c r="D3020" s="12"/>
    </row>
    <row r="3021" spans="3:4" x14ac:dyDescent="0.2">
      <c r="C3021" s="12"/>
      <c r="D3021" s="12"/>
    </row>
    <row r="3022" spans="3:4" x14ac:dyDescent="0.2">
      <c r="C3022" s="12"/>
      <c r="D3022" s="12"/>
    </row>
    <row r="3023" spans="3:4" x14ac:dyDescent="0.2">
      <c r="C3023" s="12"/>
      <c r="D3023" s="12"/>
    </row>
    <row r="3024" spans="3:4" x14ac:dyDescent="0.2">
      <c r="C3024" s="12"/>
      <c r="D3024" s="12"/>
    </row>
    <row r="3025" spans="3:4" x14ac:dyDescent="0.2">
      <c r="C3025" s="12"/>
      <c r="D3025" s="12"/>
    </row>
    <row r="3026" spans="3:4" x14ac:dyDescent="0.2">
      <c r="C3026" s="12"/>
      <c r="D3026" s="12"/>
    </row>
    <row r="3027" spans="3:4" x14ac:dyDescent="0.2">
      <c r="C3027" s="12"/>
      <c r="D3027" s="12"/>
    </row>
    <row r="3028" spans="3:4" x14ac:dyDescent="0.2">
      <c r="C3028" s="12"/>
      <c r="D3028" s="12"/>
    </row>
    <row r="3029" spans="3:4" x14ac:dyDescent="0.2">
      <c r="C3029" s="12"/>
      <c r="D3029" s="12"/>
    </row>
    <row r="3030" spans="3:4" x14ac:dyDescent="0.2">
      <c r="C3030" s="12"/>
      <c r="D3030" s="12"/>
    </row>
  </sheetData>
  <protectedRanges>
    <protectedRange sqref="A275:D277" name="Range1"/>
  </protectedRanges>
  <sortState xmlns:xlrd2="http://schemas.microsoft.com/office/spreadsheetml/2017/richdata2" ref="A21:Y285">
    <sortCondition ref="C21:C285"/>
  </sortState>
  <phoneticPr fontId="8" type="noConversion"/>
  <hyperlinks>
    <hyperlink ref="H2592" r:id="rId1" display="http://vsolj.cetus-net.org/bulletin.html" xr:uid="{00000000-0004-0000-0000-000000000000}"/>
    <hyperlink ref="H64958" r:id="rId2" display="http://vsolj.cetus-net.org/bulletin.html" xr:uid="{00000000-0004-0000-0000-000001000000}"/>
    <hyperlink ref="H64951" r:id="rId3" display="https://www.aavso.org/ejaavso" xr:uid="{00000000-0004-0000-0000-000002000000}"/>
    <hyperlink ref="I64958" r:id="rId4" display="http://vsolj.cetus-net.org/bulletin.html" xr:uid="{00000000-0004-0000-0000-000003000000}"/>
    <hyperlink ref="AQ58609" r:id="rId5" display="http://cdsbib.u-strasbg.fr/cgi-bin/cdsbib?1990RMxAA..21..381G" xr:uid="{00000000-0004-0000-0000-000004000000}"/>
    <hyperlink ref="H64955" r:id="rId6" display="https://www.aavso.org/ejaavso" xr:uid="{00000000-0004-0000-0000-000005000000}"/>
    <hyperlink ref="AP5973" r:id="rId7" display="http://cdsbib.u-strasbg.fr/cgi-bin/cdsbib?1990RMxAA..21..381G" xr:uid="{00000000-0004-0000-0000-000006000000}"/>
    <hyperlink ref="AP5976" r:id="rId8" display="http://cdsbib.u-strasbg.fr/cgi-bin/cdsbib?1990RMxAA..21..381G" xr:uid="{00000000-0004-0000-0000-000007000000}"/>
    <hyperlink ref="AP5974" r:id="rId9" display="http://cdsbib.u-strasbg.fr/cgi-bin/cdsbib?1990RMxAA..21..381G" xr:uid="{00000000-0004-0000-0000-000008000000}"/>
    <hyperlink ref="AP5958" r:id="rId10" display="http://cdsbib.u-strasbg.fr/cgi-bin/cdsbib?1990RMxAA..21..381G" xr:uid="{00000000-0004-0000-0000-000009000000}"/>
    <hyperlink ref="AQ6187" r:id="rId11" display="http://cdsbib.u-strasbg.fr/cgi-bin/cdsbib?1990RMxAA..21..381G" xr:uid="{00000000-0004-0000-0000-00000A000000}"/>
    <hyperlink ref="AQ6191" r:id="rId12" display="http://cdsbib.u-strasbg.fr/cgi-bin/cdsbib?1990RMxAA..21..381G" xr:uid="{00000000-0004-0000-0000-00000B000000}"/>
    <hyperlink ref="AQ335" r:id="rId13" display="http://cdsbib.u-strasbg.fr/cgi-bin/cdsbib?1990RMxAA..21..381G" xr:uid="{00000000-0004-0000-0000-00000C000000}"/>
    <hyperlink ref="I3079" r:id="rId14" display="http://vsolj.cetus-net.org/bulletin.html" xr:uid="{00000000-0004-0000-0000-00000D000000}"/>
    <hyperlink ref="H3079" r:id="rId15" display="http://vsolj.cetus-net.org/bulletin.html" xr:uid="{00000000-0004-0000-0000-00000E000000}"/>
    <hyperlink ref="AQ996" r:id="rId16" display="http://cdsbib.u-strasbg.fr/cgi-bin/cdsbib?1990RMxAA..21..381G" xr:uid="{00000000-0004-0000-0000-00000F000000}"/>
    <hyperlink ref="AQ995" r:id="rId17" display="http://cdsbib.u-strasbg.fr/cgi-bin/cdsbib?1990RMxAA..21..381G" xr:uid="{00000000-0004-0000-0000-000010000000}"/>
    <hyperlink ref="AP4249" r:id="rId18" display="http://cdsbib.u-strasbg.fr/cgi-bin/cdsbib?1990RMxAA..21..381G" xr:uid="{00000000-0004-0000-0000-000011000000}"/>
    <hyperlink ref="AP4267" r:id="rId19" display="http://cdsbib.u-strasbg.fr/cgi-bin/cdsbib?1990RMxAA..21..381G" xr:uid="{00000000-0004-0000-0000-000012000000}"/>
    <hyperlink ref="AP4268" r:id="rId20" display="http://cdsbib.u-strasbg.fr/cgi-bin/cdsbib?1990RMxAA..21..381G" xr:uid="{00000000-0004-0000-0000-000013000000}"/>
    <hyperlink ref="AP4264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60"/>
  <sheetViews>
    <sheetView topLeftCell="A147" workbookViewId="0">
      <selection activeCell="A143" sqref="A143:D188"/>
    </sheetView>
  </sheetViews>
  <sheetFormatPr defaultRowHeight="12.75" x14ac:dyDescent="0.2"/>
  <cols>
    <col min="1" max="1" width="19.7109375" style="12" customWidth="1"/>
    <col min="2" max="2" width="4.42578125" style="11" customWidth="1"/>
    <col min="3" max="3" width="12.7109375" style="12" customWidth="1"/>
    <col min="4" max="4" width="5.42578125" style="11" customWidth="1"/>
    <col min="5" max="5" width="14.85546875" style="11" customWidth="1"/>
    <col min="6" max="6" width="9.140625" style="11"/>
    <col min="7" max="7" width="12" style="11" customWidth="1"/>
    <col min="8" max="8" width="14.140625" style="12" customWidth="1"/>
    <col min="9" max="9" width="22.5703125" style="11" customWidth="1"/>
    <col min="10" max="10" width="25.140625" style="11" customWidth="1"/>
    <col min="11" max="11" width="15.7109375" style="11" customWidth="1"/>
    <col min="12" max="12" width="14.140625" style="11" customWidth="1"/>
    <col min="13" max="13" width="9.5703125" style="11" customWidth="1"/>
    <col min="14" max="14" width="14.140625" style="11" customWidth="1"/>
    <col min="15" max="15" width="23.42578125" style="11" customWidth="1"/>
    <col min="16" max="16" width="16.5703125" style="11" customWidth="1"/>
    <col min="17" max="17" width="41" style="11" customWidth="1"/>
    <col min="18" max="16384" width="9.140625" style="11"/>
  </cols>
  <sheetData>
    <row r="1" spans="1:16" ht="15.75" x14ac:dyDescent="0.25">
      <c r="A1" s="46" t="s">
        <v>150</v>
      </c>
      <c r="I1" s="47" t="s">
        <v>151</v>
      </c>
      <c r="J1" s="48" t="s">
        <v>123</v>
      </c>
    </row>
    <row r="2" spans="1:16" x14ac:dyDescent="0.2">
      <c r="I2" s="49" t="s">
        <v>152</v>
      </c>
      <c r="J2" s="50" t="s">
        <v>147</v>
      </c>
    </row>
    <row r="3" spans="1:16" x14ac:dyDescent="0.2">
      <c r="A3" s="51" t="s">
        <v>153</v>
      </c>
      <c r="I3" s="49" t="s">
        <v>154</v>
      </c>
      <c r="J3" s="50" t="s">
        <v>84</v>
      </c>
    </row>
    <row r="4" spans="1:16" x14ac:dyDescent="0.2">
      <c r="I4" s="49" t="s">
        <v>155</v>
      </c>
      <c r="J4" s="50" t="s">
        <v>84</v>
      </c>
    </row>
    <row r="5" spans="1:16" ht="13.5" thickBot="1" x14ac:dyDescent="0.25">
      <c r="I5" s="52" t="s">
        <v>156</v>
      </c>
      <c r="J5" s="53" t="s">
        <v>146</v>
      </c>
    </row>
    <row r="10" spans="1:16" ht="13.5" thickBot="1" x14ac:dyDescent="0.25"/>
    <row r="11" spans="1:16" ht="12.75" customHeight="1" thickBot="1" x14ac:dyDescent="0.25">
      <c r="A11" s="12" t="str">
        <f t="shared" ref="A11:A42" si="0">P11</f>
        <v> BBS 11 </v>
      </c>
      <c r="B11" s="5" t="str">
        <f t="shared" ref="B11:B42" si="1">IF(H11=INT(H11),"I","II")</f>
        <v>I</v>
      </c>
      <c r="C11" s="12">
        <f t="shared" ref="C11:C42" si="2">1*G11</f>
        <v>41904.584999999999</v>
      </c>
      <c r="D11" s="11" t="str">
        <f t="shared" ref="D11:D42" si="3">VLOOKUP(F11,I$1:J$5,2,FALSE)</f>
        <v>vis</v>
      </c>
      <c r="E11" s="54">
        <f>VLOOKUP(C11,Active!C$21:E$967,3,FALSE)</f>
        <v>-1850.9934402152182</v>
      </c>
      <c r="F11" s="5" t="s">
        <v>156</v>
      </c>
      <c r="G11" s="11" t="str">
        <f t="shared" ref="G11:G42" si="4">MID(I11,3,LEN(I11)-3)</f>
        <v>41904.585</v>
      </c>
      <c r="H11" s="12">
        <f t="shared" ref="H11:H42" si="5">1*K11</f>
        <v>-1851</v>
      </c>
      <c r="I11" s="55" t="s">
        <v>291</v>
      </c>
      <c r="J11" s="56" t="s">
        <v>292</v>
      </c>
      <c r="K11" s="55">
        <v>-1851</v>
      </c>
      <c r="L11" s="55" t="s">
        <v>293</v>
      </c>
      <c r="M11" s="56" t="s">
        <v>205</v>
      </c>
      <c r="N11" s="56"/>
      <c r="O11" s="57" t="s">
        <v>294</v>
      </c>
      <c r="P11" s="57" t="s">
        <v>295</v>
      </c>
    </row>
    <row r="12" spans="1:16" ht="12.75" customHeight="1" thickBot="1" x14ac:dyDescent="0.25">
      <c r="A12" s="12" t="str">
        <f t="shared" si="0"/>
        <v> BBS 21 </v>
      </c>
      <c r="B12" s="5" t="str">
        <f t="shared" si="1"/>
        <v>I</v>
      </c>
      <c r="C12" s="12">
        <f t="shared" si="2"/>
        <v>42471.370999999999</v>
      </c>
      <c r="D12" s="11" t="str">
        <f t="shared" si="3"/>
        <v>vis</v>
      </c>
      <c r="E12" s="54">
        <f>VLOOKUP(C12,Active!C$21:E$967,3,FALSE)</f>
        <v>-1396.0036978061405</v>
      </c>
      <c r="F12" s="5" t="s">
        <v>156</v>
      </c>
      <c r="G12" s="11" t="str">
        <f t="shared" si="4"/>
        <v>42471.371</v>
      </c>
      <c r="H12" s="12">
        <f t="shared" si="5"/>
        <v>-1396</v>
      </c>
      <c r="I12" s="55" t="s">
        <v>298</v>
      </c>
      <c r="J12" s="56" t="s">
        <v>299</v>
      </c>
      <c r="K12" s="55">
        <v>-1396</v>
      </c>
      <c r="L12" s="55" t="s">
        <v>300</v>
      </c>
      <c r="M12" s="56" t="s">
        <v>205</v>
      </c>
      <c r="N12" s="56"/>
      <c r="O12" s="57" t="s">
        <v>294</v>
      </c>
      <c r="P12" s="57" t="s">
        <v>301</v>
      </c>
    </row>
    <row r="13" spans="1:16" ht="12.75" customHeight="1" thickBot="1" x14ac:dyDescent="0.25">
      <c r="A13" s="12" t="str">
        <f t="shared" si="0"/>
        <v> AOEB 2 </v>
      </c>
      <c r="B13" s="5" t="str">
        <f t="shared" si="1"/>
        <v>I</v>
      </c>
      <c r="C13" s="12">
        <f t="shared" si="2"/>
        <v>43020.737999999998</v>
      </c>
      <c r="D13" s="11" t="str">
        <f t="shared" si="3"/>
        <v>vis</v>
      </c>
      <c r="E13" s="54">
        <f>VLOOKUP(C13,Active!C$21:E$967,3,FALSE)</f>
        <v>-954.99712774610543</v>
      </c>
      <c r="F13" s="5" t="s">
        <v>156</v>
      </c>
      <c r="G13" s="11" t="str">
        <f t="shared" si="4"/>
        <v>43020.738</v>
      </c>
      <c r="H13" s="12">
        <f t="shared" si="5"/>
        <v>-955</v>
      </c>
      <c r="I13" s="55" t="s">
        <v>309</v>
      </c>
      <c r="J13" s="56" t="s">
        <v>310</v>
      </c>
      <c r="K13" s="55">
        <v>-955</v>
      </c>
      <c r="L13" s="55" t="s">
        <v>184</v>
      </c>
      <c r="M13" s="56" t="s">
        <v>205</v>
      </c>
      <c r="N13" s="56"/>
      <c r="O13" s="57" t="s">
        <v>311</v>
      </c>
      <c r="P13" s="57" t="s">
        <v>308</v>
      </c>
    </row>
    <row r="14" spans="1:16" ht="12.75" customHeight="1" thickBot="1" x14ac:dyDescent="0.25">
      <c r="A14" s="12" t="str">
        <f t="shared" si="0"/>
        <v> AOEB 2 </v>
      </c>
      <c r="B14" s="5" t="str">
        <f t="shared" si="1"/>
        <v>I</v>
      </c>
      <c r="C14" s="12">
        <f t="shared" si="2"/>
        <v>43020.74</v>
      </c>
      <c r="D14" s="11" t="str">
        <f t="shared" si="3"/>
        <v>vis</v>
      </c>
      <c r="E14" s="54">
        <f>VLOOKUP(C14,Active!C$21:E$967,3,FALSE)</f>
        <v>-954.99552223805654</v>
      </c>
      <c r="F14" s="5" t="s">
        <v>156</v>
      </c>
      <c r="G14" s="11" t="str">
        <f t="shared" si="4"/>
        <v>43020.740</v>
      </c>
      <c r="H14" s="12">
        <f t="shared" si="5"/>
        <v>-955</v>
      </c>
      <c r="I14" s="55" t="s">
        <v>312</v>
      </c>
      <c r="J14" s="56" t="s">
        <v>313</v>
      </c>
      <c r="K14" s="55">
        <v>-955</v>
      </c>
      <c r="L14" s="55" t="s">
        <v>314</v>
      </c>
      <c r="M14" s="56" t="s">
        <v>205</v>
      </c>
      <c r="N14" s="56"/>
      <c r="O14" s="57" t="s">
        <v>315</v>
      </c>
      <c r="P14" s="57" t="s">
        <v>308</v>
      </c>
    </row>
    <row r="15" spans="1:16" ht="12.75" customHeight="1" thickBot="1" x14ac:dyDescent="0.25">
      <c r="A15" s="12" t="str">
        <f t="shared" si="0"/>
        <v> AOEB 2 </v>
      </c>
      <c r="B15" s="5" t="str">
        <f t="shared" si="1"/>
        <v>I</v>
      </c>
      <c r="C15" s="12">
        <f t="shared" si="2"/>
        <v>43101.714999999997</v>
      </c>
      <c r="D15" s="11" t="str">
        <f t="shared" si="3"/>
        <v>vis</v>
      </c>
      <c r="E15" s="54">
        <f>VLOOKUP(C15,Active!C$21:E$967,3,FALSE)</f>
        <v>-889.99251512148271</v>
      </c>
      <c r="F15" s="5" t="s">
        <v>156</v>
      </c>
      <c r="G15" s="11" t="str">
        <f t="shared" si="4"/>
        <v>43101.715</v>
      </c>
      <c r="H15" s="12">
        <f t="shared" si="5"/>
        <v>-890</v>
      </c>
      <c r="I15" s="55" t="s">
        <v>316</v>
      </c>
      <c r="J15" s="56" t="s">
        <v>317</v>
      </c>
      <c r="K15" s="55">
        <v>-890</v>
      </c>
      <c r="L15" s="55" t="s">
        <v>318</v>
      </c>
      <c r="M15" s="56" t="s">
        <v>205</v>
      </c>
      <c r="N15" s="56"/>
      <c r="O15" s="57" t="s">
        <v>304</v>
      </c>
      <c r="P15" s="57" t="s">
        <v>308</v>
      </c>
    </row>
    <row r="16" spans="1:16" ht="12.75" customHeight="1" thickBot="1" x14ac:dyDescent="0.25">
      <c r="A16" s="12" t="str">
        <f t="shared" si="0"/>
        <v> AOEB 2 </v>
      </c>
      <c r="B16" s="5" t="str">
        <f t="shared" si="1"/>
        <v>I</v>
      </c>
      <c r="C16" s="12">
        <f t="shared" si="2"/>
        <v>43131.597999999998</v>
      </c>
      <c r="D16" s="11" t="str">
        <f t="shared" si="3"/>
        <v>vis</v>
      </c>
      <c r="E16" s="54">
        <f>VLOOKUP(C16,Active!C$21:E$967,3,FALSE)</f>
        <v>-866.00381661373694</v>
      </c>
      <c r="F16" s="5" t="s">
        <v>156</v>
      </c>
      <c r="G16" s="11" t="str">
        <f t="shared" si="4"/>
        <v>43131.598</v>
      </c>
      <c r="H16" s="12">
        <f t="shared" si="5"/>
        <v>-866</v>
      </c>
      <c r="I16" s="55" t="s">
        <v>319</v>
      </c>
      <c r="J16" s="56" t="s">
        <v>320</v>
      </c>
      <c r="K16" s="55">
        <v>-866</v>
      </c>
      <c r="L16" s="55" t="s">
        <v>300</v>
      </c>
      <c r="M16" s="56" t="s">
        <v>205</v>
      </c>
      <c r="N16" s="56"/>
      <c r="O16" s="57" t="s">
        <v>304</v>
      </c>
      <c r="P16" s="57" t="s">
        <v>308</v>
      </c>
    </row>
    <row r="17" spans="1:16" ht="12.75" customHeight="1" thickBot="1" x14ac:dyDescent="0.25">
      <c r="A17" s="12" t="str">
        <f t="shared" si="0"/>
        <v> AOEB 2 </v>
      </c>
      <c r="B17" s="5" t="str">
        <f t="shared" si="1"/>
        <v>I</v>
      </c>
      <c r="C17" s="12">
        <f t="shared" si="2"/>
        <v>43136.591</v>
      </c>
      <c r="D17" s="11" t="str">
        <f t="shared" si="3"/>
        <v>vis</v>
      </c>
      <c r="E17" s="54">
        <f>VLOOKUP(C17,Active!C$21:E$967,3,FALSE)</f>
        <v>-861.99566577047415</v>
      </c>
      <c r="F17" s="5" t="s">
        <v>156</v>
      </c>
      <c r="G17" s="11" t="str">
        <f t="shared" si="4"/>
        <v>43136.591</v>
      </c>
      <c r="H17" s="12">
        <f t="shared" si="5"/>
        <v>-862</v>
      </c>
      <c r="I17" s="55" t="s">
        <v>321</v>
      </c>
      <c r="J17" s="56" t="s">
        <v>322</v>
      </c>
      <c r="K17" s="55">
        <v>-862</v>
      </c>
      <c r="L17" s="55" t="s">
        <v>323</v>
      </c>
      <c r="M17" s="56" t="s">
        <v>205</v>
      </c>
      <c r="N17" s="56"/>
      <c r="O17" s="57" t="s">
        <v>315</v>
      </c>
      <c r="P17" s="57" t="s">
        <v>308</v>
      </c>
    </row>
    <row r="18" spans="1:16" ht="12.75" customHeight="1" thickBot="1" x14ac:dyDescent="0.25">
      <c r="A18" s="12" t="str">
        <f t="shared" si="0"/>
        <v> AOEB 2 </v>
      </c>
      <c r="B18" s="5" t="str">
        <f t="shared" si="1"/>
        <v>I</v>
      </c>
      <c r="C18" s="12">
        <f t="shared" si="2"/>
        <v>43136.593000000001</v>
      </c>
      <c r="D18" s="11" t="str">
        <f t="shared" si="3"/>
        <v>vis</v>
      </c>
      <c r="E18" s="54">
        <f>VLOOKUP(C18,Active!C$21:E$967,3,FALSE)</f>
        <v>-861.99406026242525</v>
      </c>
      <c r="F18" s="5" t="s">
        <v>156</v>
      </c>
      <c r="G18" s="11" t="str">
        <f t="shared" si="4"/>
        <v>43136.593</v>
      </c>
      <c r="H18" s="12">
        <f t="shared" si="5"/>
        <v>-862</v>
      </c>
      <c r="I18" s="55" t="s">
        <v>324</v>
      </c>
      <c r="J18" s="56" t="s">
        <v>325</v>
      </c>
      <c r="K18" s="55">
        <v>-862</v>
      </c>
      <c r="L18" s="55" t="s">
        <v>274</v>
      </c>
      <c r="M18" s="56" t="s">
        <v>205</v>
      </c>
      <c r="N18" s="56"/>
      <c r="O18" s="57" t="s">
        <v>304</v>
      </c>
      <c r="P18" s="57" t="s">
        <v>308</v>
      </c>
    </row>
    <row r="19" spans="1:16" ht="12.75" customHeight="1" thickBot="1" x14ac:dyDescent="0.25">
      <c r="A19" s="12" t="str">
        <f t="shared" si="0"/>
        <v> AOEB 2 </v>
      </c>
      <c r="B19" s="5" t="str">
        <f t="shared" si="1"/>
        <v>I</v>
      </c>
      <c r="C19" s="12">
        <f t="shared" si="2"/>
        <v>43380.743999999999</v>
      </c>
      <c r="D19" s="11" t="str">
        <f t="shared" si="3"/>
        <v>vis</v>
      </c>
      <c r="E19" s="54">
        <f>VLOOKUP(C19,Active!C$21:E$967,3,FALSE)</f>
        <v>-666.00086247892705</v>
      </c>
      <c r="F19" s="5" t="s">
        <v>156</v>
      </c>
      <c r="G19" s="11" t="str">
        <f t="shared" si="4"/>
        <v>43380.744</v>
      </c>
      <c r="H19" s="12">
        <f t="shared" si="5"/>
        <v>-666</v>
      </c>
      <c r="I19" s="55" t="s">
        <v>326</v>
      </c>
      <c r="J19" s="56" t="s">
        <v>327</v>
      </c>
      <c r="K19" s="55">
        <v>-666</v>
      </c>
      <c r="L19" s="55" t="s">
        <v>218</v>
      </c>
      <c r="M19" s="56" t="s">
        <v>205</v>
      </c>
      <c r="N19" s="56"/>
      <c r="O19" s="57" t="s">
        <v>315</v>
      </c>
      <c r="P19" s="57" t="s">
        <v>308</v>
      </c>
    </row>
    <row r="20" spans="1:16" ht="12.75" customHeight="1" thickBot="1" x14ac:dyDescent="0.25">
      <c r="A20" s="12" t="str">
        <f t="shared" si="0"/>
        <v> AOEB 2 </v>
      </c>
      <c r="B20" s="5" t="str">
        <f t="shared" si="1"/>
        <v>I</v>
      </c>
      <c r="C20" s="12">
        <f t="shared" si="2"/>
        <v>43395.692000000003</v>
      </c>
      <c r="D20" s="11" t="str">
        <f t="shared" si="3"/>
        <v>vis</v>
      </c>
      <c r="E20" s="54">
        <f>VLOOKUP(C20,Active!C$21:E$967,3,FALSE)</f>
        <v>-654.00129532389371</v>
      </c>
      <c r="F20" s="5" t="s">
        <v>156</v>
      </c>
      <c r="G20" s="11" t="str">
        <f t="shared" si="4"/>
        <v>43395.692</v>
      </c>
      <c r="H20" s="12">
        <f t="shared" si="5"/>
        <v>-654</v>
      </c>
      <c r="I20" s="55" t="s">
        <v>328</v>
      </c>
      <c r="J20" s="56" t="s">
        <v>329</v>
      </c>
      <c r="K20" s="55">
        <v>-654</v>
      </c>
      <c r="L20" s="55" t="s">
        <v>176</v>
      </c>
      <c r="M20" s="56" t="s">
        <v>205</v>
      </c>
      <c r="N20" s="56"/>
      <c r="O20" s="57" t="s">
        <v>304</v>
      </c>
      <c r="P20" s="57" t="s">
        <v>308</v>
      </c>
    </row>
    <row r="21" spans="1:16" ht="12.75" customHeight="1" thickBot="1" x14ac:dyDescent="0.25">
      <c r="A21" s="12" t="str">
        <f t="shared" si="0"/>
        <v> AOEB 2 </v>
      </c>
      <c r="B21" s="5" t="str">
        <f t="shared" si="1"/>
        <v>I</v>
      </c>
      <c r="C21" s="12">
        <f t="shared" si="2"/>
        <v>43420.601000000002</v>
      </c>
      <c r="D21" s="11" t="str">
        <f t="shared" si="3"/>
        <v>vis</v>
      </c>
      <c r="E21" s="54">
        <f>VLOOKUP(C21,Active!C$21:E$967,3,FALSE)</f>
        <v>-634.00549533294907</v>
      </c>
      <c r="F21" s="5" t="s">
        <v>156</v>
      </c>
      <c r="G21" s="11" t="str">
        <f t="shared" si="4"/>
        <v>43420.601</v>
      </c>
      <c r="H21" s="12">
        <f t="shared" si="5"/>
        <v>-634</v>
      </c>
      <c r="I21" s="55" t="s">
        <v>330</v>
      </c>
      <c r="J21" s="56" t="s">
        <v>331</v>
      </c>
      <c r="K21" s="55">
        <v>-634</v>
      </c>
      <c r="L21" s="55" t="s">
        <v>193</v>
      </c>
      <c r="M21" s="56" t="s">
        <v>205</v>
      </c>
      <c r="N21" s="56"/>
      <c r="O21" s="57" t="s">
        <v>304</v>
      </c>
      <c r="P21" s="57" t="s">
        <v>308</v>
      </c>
    </row>
    <row r="22" spans="1:16" ht="12.75" customHeight="1" thickBot="1" x14ac:dyDescent="0.25">
      <c r="A22" s="12" t="str">
        <f t="shared" si="0"/>
        <v> AOEB 2 </v>
      </c>
      <c r="B22" s="5" t="str">
        <f t="shared" si="1"/>
        <v>I</v>
      </c>
      <c r="C22" s="12">
        <f t="shared" si="2"/>
        <v>43436.802000000003</v>
      </c>
      <c r="D22" s="11" t="str">
        <f t="shared" si="3"/>
        <v>vis</v>
      </c>
      <c r="E22" s="54">
        <f>VLOOKUP(C22,Active!C$21:E$967,3,FALSE)</f>
        <v>-621.00007738548766</v>
      </c>
      <c r="F22" s="5" t="s">
        <v>156</v>
      </c>
      <c r="G22" s="11" t="str">
        <f t="shared" si="4"/>
        <v>43436.802</v>
      </c>
      <c r="H22" s="12">
        <f t="shared" si="5"/>
        <v>-621</v>
      </c>
      <c r="I22" s="55" t="s">
        <v>332</v>
      </c>
      <c r="J22" s="56" t="s">
        <v>333</v>
      </c>
      <c r="K22" s="55">
        <v>-621</v>
      </c>
      <c r="L22" s="55" t="s">
        <v>334</v>
      </c>
      <c r="M22" s="56" t="s">
        <v>205</v>
      </c>
      <c r="N22" s="56"/>
      <c r="O22" s="57" t="s">
        <v>315</v>
      </c>
      <c r="P22" s="57" t="s">
        <v>308</v>
      </c>
    </row>
    <row r="23" spans="1:16" ht="12.75" customHeight="1" thickBot="1" x14ac:dyDescent="0.25">
      <c r="A23" s="12" t="str">
        <f t="shared" si="0"/>
        <v> AOEB 2 </v>
      </c>
      <c r="B23" s="5" t="str">
        <f t="shared" si="1"/>
        <v>I</v>
      </c>
      <c r="C23" s="12">
        <f t="shared" si="2"/>
        <v>43506.567000000003</v>
      </c>
      <c r="D23" s="11" t="str">
        <f t="shared" si="3"/>
        <v>vis</v>
      </c>
      <c r="E23" s="54">
        <f>VLOOKUP(C23,Active!C$21:E$967,3,FALSE)</f>
        <v>-564.99594288116134</v>
      </c>
      <c r="F23" s="5" t="s">
        <v>156</v>
      </c>
      <c r="G23" s="11" t="str">
        <f t="shared" si="4"/>
        <v>43506.567</v>
      </c>
      <c r="H23" s="12">
        <f t="shared" si="5"/>
        <v>-565</v>
      </c>
      <c r="I23" s="55" t="s">
        <v>335</v>
      </c>
      <c r="J23" s="56" t="s">
        <v>336</v>
      </c>
      <c r="K23" s="55">
        <v>-565</v>
      </c>
      <c r="L23" s="55" t="s">
        <v>323</v>
      </c>
      <c r="M23" s="56" t="s">
        <v>205</v>
      </c>
      <c r="N23" s="56"/>
      <c r="O23" s="57" t="s">
        <v>304</v>
      </c>
      <c r="P23" s="57" t="s">
        <v>308</v>
      </c>
    </row>
    <row r="24" spans="1:16" ht="12.75" customHeight="1" thickBot="1" x14ac:dyDescent="0.25">
      <c r="A24" s="12" t="str">
        <f t="shared" si="0"/>
        <v> AOEB 2 </v>
      </c>
      <c r="B24" s="5" t="str">
        <f t="shared" si="1"/>
        <v>I</v>
      </c>
      <c r="C24" s="12">
        <f t="shared" si="2"/>
        <v>43755.7</v>
      </c>
      <c r="D24" s="11" t="str">
        <f t="shared" si="3"/>
        <v>vis</v>
      </c>
      <c r="E24" s="54">
        <f>VLOOKUP(C24,Active!C$21:E$967,3,FALSE)</f>
        <v>-365.00342454867223</v>
      </c>
      <c r="F24" s="5" t="s">
        <v>156</v>
      </c>
      <c r="G24" s="11" t="str">
        <f t="shared" si="4"/>
        <v>43755.700</v>
      </c>
      <c r="H24" s="12">
        <f t="shared" si="5"/>
        <v>-365</v>
      </c>
      <c r="I24" s="55" t="s">
        <v>341</v>
      </c>
      <c r="J24" s="56" t="s">
        <v>342</v>
      </c>
      <c r="K24" s="55">
        <v>-365</v>
      </c>
      <c r="L24" s="55" t="s">
        <v>343</v>
      </c>
      <c r="M24" s="56" t="s">
        <v>205</v>
      </c>
      <c r="N24" s="56"/>
      <c r="O24" s="57" t="s">
        <v>304</v>
      </c>
      <c r="P24" s="57" t="s">
        <v>308</v>
      </c>
    </row>
    <row r="25" spans="1:16" ht="12.75" customHeight="1" thickBot="1" x14ac:dyDescent="0.25">
      <c r="A25" s="12" t="str">
        <f t="shared" si="0"/>
        <v> AOEB 2 </v>
      </c>
      <c r="B25" s="5" t="str">
        <f t="shared" si="1"/>
        <v>I</v>
      </c>
      <c r="C25" s="12">
        <f t="shared" si="2"/>
        <v>43755.705000000002</v>
      </c>
      <c r="D25" s="11" t="str">
        <f t="shared" si="3"/>
        <v>vis</v>
      </c>
      <c r="E25" s="54">
        <f>VLOOKUP(C25,Active!C$21:E$967,3,FALSE)</f>
        <v>-364.99941077854709</v>
      </c>
      <c r="F25" s="5" t="s">
        <v>156</v>
      </c>
      <c r="G25" s="11" t="str">
        <f t="shared" si="4"/>
        <v>43755.705</v>
      </c>
      <c r="H25" s="12">
        <f t="shared" si="5"/>
        <v>-365</v>
      </c>
      <c r="I25" s="55" t="s">
        <v>344</v>
      </c>
      <c r="J25" s="56" t="s">
        <v>345</v>
      </c>
      <c r="K25" s="55">
        <v>-365</v>
      </c>
      <c r="L25" s="55" t="s">
        <v>266</v>
      </c>
      <c r="M25" s="56" t="s">
        <v>205</v>
      </c>
      <c r="N25" s="56"/>
      <c r="O25" s="57" t="s">
        <v>315</v>
      </c>
      <c r="P25" s="57" t="s">
        <v>308</v>
      </c>
    </row>
    <row r="26" spans="1:16" ht="12.75" customHeight="1" thickBot="1" x14ac:dyDescent="0.25">
      <c r="A26" s="12" t="str">
        <f t="shared" si="0"/>
        <v> AOEB 2 </v>
      </c>
      <c r="B26" s="5" t="str">
        <f t="shared" si="1"/>
        <v>I</v>
      </c>
      <c r="C26" s="12">
        <f t="shared" si="2"/>
        <v>43780.612000000001</v>
      </c>
      <c r="D26" s="11" t="str">
        <f t="shared" si="3"/>
        <v>vis</v>
      </c>
      <c r="E26" s="54">
        <f>VLOOKUP(C26,Active!C$21:E$967,3,FALSE)</f>
        <v>-345.00521629565134</v>
      </c>
      <c r="F26" s="5" t="s">
        <v>156</v>
      </c>
      <c r="G26" s="11" t="str">
        <f t="shared" si="4"/>
        <v>43780.612</v>
      </c>
      <c r="H26" s="12">
        <f t="shared" si="5"/>
        <v>-345</v>
      </c>
      <c r="I26" s="55" t="s">
        <v>346</v>
      </c>
      <c r="J26" s="56" t="s">
        <v>347</v>
      </c>
      <c r="K26" s="55">
        <v>-345</v>
      </c>
      <c r="L26" s="55" t="s">
        <v>348</v>
      </c>
      <c r="M26" s="56" t="s">
        <v>205</v>
      </c>
      <c r="N26" s="56"/>
      <c r="O26" s="57" t="s">
        <v>304</v>
      </c>
      <c r="P26" s="57" t="s">
        <v>308</v>
      </c>
    </row>
    <row r="27" spans="1:16" ht="12.75" customHeight="1" thickBot="1" x14ac:dyDescent="0.25">
      <c r="A27" s="12" t="str">
        <f t="shared" si="0"/>
        <v> AOEB 2 </v>
      </c>
      <c r="B27" s="5" t="str">
        <f t="shared" si="1"/>
        <v>I</v>
      </c>
      <c r="C27" s="12">
        <f t="shared" si="2"/>
        <v>43790.576999999997</v>
      </c>
      <c r="D27" s="11" t="str">
        <f t="shared" si="3"/>
        <v>vis</v>
      </c>
      <c r="E27" s="54">
        <f>VLOOKUP(C27,Active!C$21:E$967,3,FALSE)</f>
        <v>-337.00577244364217</v>
      </c>
      <c r="F27" s="5" t="s">
        <v>156</v>
      </c>
      <c r="G27" s="11" t="str">
        <f t="shared" si="4"/>
        <v>43790.577</v>
      </c>
      <c r="H27" s="12">
        <f t="shared" si="5"/>
        <v>-337</v>
      </c>
      <c r="I27" s="55" t="s">
        <v>349</v>
      </c>
      <c r="J27" s="56" t="s">
        <v>350</v>
      </c>
      <c r="K27" s="55">
        <v>-337</v>
      </c>
      <c r="L27" s="55" t="s">
        <v>193</v>
      </c>
      <c r="M27" s="56" t="s">
        <v>205</v>
      </c>
      <c r="N27" s="56"/>
      <c r="O27" s="57" t="s">
        <v>304</v>
      </c>
      <c r="P27" s="57" t="s">
        <v>308</v>
      </c>
    </row>
    <row r="28" spans="1:16" ht="12.75" customHeight="1" thickBot="1" x14ac:dyDescent="0.25">
      <c r="A28" s="12" t="str">
        <f t="shared" si="0"/>
        <v> BRNO 23 </v>
      </c>
      <c r="B28" s="5" t="str">
        <f t="shared" si="1"/>
        <v>I</v>
      </c>
      <c r="C28" s="12">
        <f t="shared" si="2"/>
        <v>43870.303999999996</v>
      </c>
      <c r="D28" s="11" t="str">
        <f t="shared" si="3"/>
        <v>vis</v>
      </c>
      <c r="E28" s="54">
        <f>VLOOKUP(C28,Active!C$21:E$967,3,FALSE)</f>
        <v>-273.00460234937719</v>
      </c>
      <c r="F28" s="5" t="s">
        <v>156</v>
      </c>
      <c r="G28" s="11" t="str">
        <f t="shared" si="4"/>
        <v>43870.304</v>
      </c>
      <c r="H28" s="12">
        <f t="shared" si="5"/>
        <v>-273</v>
      </c>
      <c r="I28" s="55" t="s">
        <v>351</v>
      </c>
      <c r="J28" s="56" t="s">
        <v>352</v>
      </c>
      <c r="K28" s="55">
        <v>-273</v>
      </c>
      <c r="L28" s="55" t="s">
        <v>348</v>
      </c>
      <c r="M28" s="56" t="s">
        <v>205</v>
      </c>
      <c r="N28" s="56"/>
      <c r="O28" s="57" t="s">
        <v>267</v>
      </c>
      <c r="P28" s="57" t="s">
        <v>353</v>
      </c>
    </row>
    <row r="29" spans="1:16" ht="12.75" customHeight="1" thickBot="1" x14ac:dyDescent="0.25">
      <c r="A29" s="12" t="str">
        <f t="shared" si="0"/>
        <v> BRNO 23 </v>
      </c>
      <c r="B29" s="5" t="str">
        <f t="shared" si="1"/>
        <v>I</v>
      </c>
      <c r="C29" s="12">
        <f t="shared" si="2"/>
        <v>43931.338000000003</v>
      </c>
      <c r="D29" s="11" t="str">
        <f t="shared" si="3"/>
        <v>vis</v>
      </c>
      <c r="E29" s="54">
        <f>VLOOKUP(C29,Active!C$21:E$967,3,FALSE)</f>
        <v>-224.00931323108776</v>
      </c>
      <c r="F29" s="5" t="s">
        <v>156</v>
      </c>
      <c r="G29" s="11" t="str">
        <f t="shared" si="4"/>
        <v>43931.338</v>
      </c>
      <c r="H29" s="12">
        <f t="shared" si="5"/>
        <v>-224</v>
      </c>
      <c r="I29" s="55" t="s">
        <v>354</v>
      </c>
      <c r="J29" s="56" t="s">
        <v>355</v>
      </c>
      <c r="K29" s="55">
        <v>-224</v>
      </c>
      <c r="L29" s="55" t="s">
        <v>190</v>
      </c>
      <c r="M29" s="56" t="s">
        <v>205</v>
      </c>
      <c r="N29" s="56"/>
      <c r="O29" s="57" t="s">
        <v>356</v>
      </c>
      <c r="P29" s="57" t="s">
        <v>353</v>
      </c>
    </row>
    <row r="30" spans="1:16" ht="12.75" customHeight="1" thickBot="1" x14ac:dyDescent="0.25">
      <c r="A30" s="12" t="str">
        <f t="shared" si="0"/>
        <v> BBS 44 </v>
      </c>
      <c r="B30" s="5" t="str">
        <f t="shared" si="1"/>
        <v>I</v>
      </c>
      <c r="C30" s="12">
        <f t="shared" si="2"/>
        <v>44048.446000000004</v>
      </c>
      <c r="D30" s="11" t="str">
        <f t="shared" si="3"/>
        <v>vis</v>
      </c>
      <c r="E30" s="54">
        <f>VLOOKUP(C30,Active!C$21:E$967,3,FALSE)</f>
        <v>-130.00039495497938</v>
      </c>
      <c r="F30" s="5" t="s">
        <v>156</v>
      </c>
      <c r="G30" s="11" t="str">
        <f t="shared" si="4"/>
        <v>44048.446</v>
      </c>
      <c r="H30" s="12">
        <f t="shared" si="5"/>
        <v>-130</v>
      </c>
      <c r="I30" s="55" t="s">
        <v>357</v>
      </c>
      <c r="J30" s="56" t="s">
        <v>358</v>
      </c>
      <c r="K30" s="55">
        <v>-130</v>
      </c>
      <c r="L30" s="55" t="s">
        <v>334</v>
      </c>
      <c r="M30" s="56" t="s">
        <v>205</v>
      </c>
      <c r="N30" s="56"/>
      <c r="O30" s="57" t="s">
        <v>339</v>
      </c>
      <c r="P30" s="57" t="s">
        <v>359</v>
      </c>
    </row>
    <row r="31" spans="1:16" ht="12.75" customHeight="1" thickBot="1" x14ac:dyDescent="0.25">
      <c r="A31" s="12" t="str">
        <f t="shared" si="0"/>
        <v> AOEB 2 </v>
      </c>
      <c r="B31" s="5" t="str">
        <f t="shared" si="1"/>
        <v>I</v>
      </c>
      <c r="C31" s="12">
        <f t="shared" si="2"/>
        <v>44049.705000000002</v>
      </c>
      <c r="D31" s="11" t="str">
        <f t="shared" si="3"/>
        <v>vis</v>
      </c>
      <c r="E31" s="54">
        <f>VLOOKUP(C31,Active!C$21:E$967,3,FALSE)</f>
        <v>-128.98972763840453</v>
      </c>
      <c r="F31" s="5" t="s">
        <v>156</v>
      </c>
      <c r="G31" s="11" t="str">
        <f t="shared" si="4"/>
        <v>44049.705</v>
      </c>
      <c r="H31" s="12">
        <f t="shared" si="5"/>
        <v>-129</v>
      </c>
      <c r="I31" s="55" t="s">
        <v>360</v>
      </c>
      <c r="J31" s="56" t="s">
        <v>361</v>
      </c>
      <c r="K31" s="55">
        <v>-129</v>
      </c>
      <c r="L31" s="55" t="s">
        <v>278</v>
      </c>
      <c r="M31" s="56" t="s">
        <v>205</v>
      </c>
      <c r="N31" s="56"/>
      <c r="O31" s="57" t="s">
        <v>304</v>
      </c>
      <c r="P31" s="57" t="s">
        <v>308</v>
      </c>
    </row>
    <row r="32" spans="1:16" ht="12.75" customHeight="1" thickBot="1" x14ac:dyDescent="0.25">
      <c r="A32" s="12" t="str">
        <f t="shared" si="0"/>
        <v> AOEB 2 </v>
      </c>
      <c r="B32" s="5" t="str">
        <f t="shared" si="1"/>
        <v>I</v>
      </c>
      <c r="C32" s="12">
        <f t="shared" si="2"/>
        <v>44191.707999999999</v>
      </c>
      <c r="D32" s="11" t="str">
        <f t="shared" si="3"/>
        <v>vis</v>
      </c>
      <c r="E32" s="54">
        <f>VLOOKUP(C32,Active!C$21:E$967,3,FALSE)</f>
        <v>-14.996247927693805</v>
      </c>
      <c r="F32" s="5" t="str">
        <f>LEFT(M32,1)</f>
        <v>V</v>
      </c>
      <c r="G32" s="11" t="str">
        <f t="shared" si="4"/>
        <v>44191.708</v>
      </c>
      <c r="H32" s="12">
        <f t="shared" si="5"/>
        <v>-15</v>
      </c>
      <c r="I32" s="55" t="s">
        <v>362</v>
      </c>
      <c r="J32" s="56" t="s">
        <v>363</v>
      </c>
      <c r="K32" s="55">
        <v>-15</v>
      </c>
      <c r="L32" s="55" t="s">
        <v>323</v>
      </c>
      <c r="M32" s="56" t="s">
        <v>205</v>
      </c>
      <c r="N32" s="56"/>
      <c r="O32" s="57" t="s">
        <v>315</v>
      </c>
      <c r="P32" s="57" t="s">
        <v>308</v>
      </c>
    </row>
    <row r="33" spans="1:16" ht="12.75" customHeight="1" thickBot="1" x14ac:dyDescent="0.25">
      <c r="A33" s="12" t="str">
        <f t="shared" si="0"/>
        <v> BBS 46 </v>
      </c>
      <c r="B33" s="5" t="str">
        <f t="shared" si="1"/>
        <v>I</v>
      </c>
      <c r="C33" s="12">
        <f t="shared" si="2"/>
        <v>44210.389000000003</v>
      </c>
      <c r="D33" s="11" t="str">
        <f t="shared" si="3"/>
        <v>vis</v>
      </c>
      <c r="E33" s="54">
        <f>VLOOKUP(C33,Active!C$21:E$967,3,FALSE)</f>
        <v>0</v>
      </c>
      <c r="F33" s="5" t="str">
        <f>LEFT(M33,1)</f>
        <v>V</v>
      </c>
      <c r="G33" s="11" t="str">
        <f t="shared" si="4"/>
        <v>44210.389</v>
      </c>
      <c r="H33" s="12">
        <f t="shared" si="5"/>
        <v>0</v>
      </c>
      <c r="I33" s="55" t="s">
        <v>364</v>
      </c>
      <c r="J33" s="56" t="s">
        <v>365</v>
      </c>
      <c r="K33" s="55">
        <v>0</v>
      </c>
      <c r="L33" s="55" t="s">
        <v>366</v>
      </c>
      <c r="M33" s="56" t="s">
        <v>205</v>
      </c>
      <c r="N33" s="56"/>
      <c r="O33" s="57" t="s">
        <v>367</v>
      </c>
      <c r="P33" s="57" t="s">
        <v>368</v>
      </c>
    </row>
    <row r="34" spans="1:16" ht="12.75" customHeight="1" thickBot="1" x14ac:dyDescent="0.25">
      <c r="A34" s="12" t="str">
        <f t="shared" si="0"/>
        <v> BBS 46 </v>
      </c>
      <c r="B34" s="5" t="str">
        <f t="shared" si="1"/>
        <v>I</v>
      </c>
      <c r="C34" s="12">
        <f t="shared" si="2"/>
        <v>44215.370999999999</v>
      </c>
      <c r="D34" s="11" t="str">
        <f t="shared" si="3"/>
        <v>vis</v>
      </c>
      <c r="E34" s="54">
        <f>VLOOKUP(C34,Active!C$21:E$967,3,FALSE)</f>
        <v>3.9993205489909007</v>
      </c>
      <c r="F34" s="5" t="str">
        <f>LEFT(M34,1)</f>
        <v>V</v>
      </c>
      <c r="G34" s="11" t="str">
        <f t="shared" si="4"/>
        <v>44215.371</v>
      </c>
      <c r="H34" s="12">
        <f t="shared" si="5"/>
        <v>4</v>
      </c>
      <c r="I34" s="55" t="s">
        <v>369</v>
      </c>
      <c r="J34" s="56" t="s">
        <v>370</v>
      </c>
      <c r="K34" s="55">
        <v>4</v>
      </c>
      <c r="L34" s="55" t="s">
        <v>218</v>
      </c>
      <c r="M34" s="56" t="s">
        <v>205</v>
      </c>
      <c r="N34" s="56"/>
      <c r="O34" s="57" t="s">
        <v>367</v>
      </c>
      <c r="P34" s="57" t="s">
        <v>368</v>
      </c>
    </row>
    <row r="35" spans="1:16" ht="12.75" customHeight="1" thickBot="1" x14ac:dyDescent="0.25">
      <c r="A35" s="12" t="str">
        <f t="shared" si="0"/>
        <v> AOEB 2 </v>
      </c>
      <c r="B35" s="5" t="str">
        <f t="shared" si="1"/>
        <v>I</v>
      </c>
      <c r="C35" s="12">
        <f t="shared" si="2"/>
        <v>44221.593000000001</v>
      </c>
      <c r="D35" s="11" t="str">
        <f t="shared" si="3"/>
        <v>vis</v>
      </c>
      <c r="E35" s="54">
        <f>VLOOKUP(C35,Active!C$21:E$967,3,FALSE)</f>
        <v>8.9940560881008942</v>
      </c>
      <c r="F35" s="5" t="str">
        <f>LEFT(M35,1)</f>
        <v>V</v>
      </c>
      <c r="G35" s="11" t="str">
        <f t="shared" si="4"/>
        <v>44221.593</v>
      </c>
      <c r="H35" s="12">
        <f t="shared" si="5"/>
        <v>9</v>
      </c>
      <c r="I35" s="55" t="s">
        <v>371</v>
      </c>
      <c r="J35" s="56" t="s">
        <v>372</v>
      </c>
      <c r="K35" s="55">
        <v>9</v>
      </c>
      <c r="L35" s="55" t="s">
        <v>193</v>
      </c>
      <c r="M35" s="56" t="s">
        <v>205</v>
      </c>
      <c r="N35" s="56"/>
      <c r="O35" s="57" t="s">
        <v>304</v>
      </c>
      <c r="P35" s="57" t="s">
        <v>308</v>
      </c>
    </row>
    <row r="36" spans="1:16" ht="12.75" customHeight="1" thickBot="1" x14ac:dyDescent="0.25">
      <c r="A36" s="12" t="str">
        <f t="shared" si="0"/>
        <v> BBS 46 </v>
      </c>
      <c r="B36" s="5" t="str">
        <f t="shared" si="1"/>
        <v>I</v>
      </c>
      <c r="C36" s="12">
        <f t="shared" si="2"/>
        <v>44225.326000000001</v>
      </c>
      <c r="D36" s="11" t="str">
        <f t="shared" si="3"/>
        <v>vis</v>
      </c>
      <c r="E36" s="54">
        <f>VLOOKUP(C36,Active!C$21:E$967,3,FALSE)</f>
        <v>11.990736860761416</v>
      </c>
      <c r="F36" s="5" t="str">
        <f>LEFT(M36,1)</f>
        <v>V</v>
      </c>
      <c r="G36" s="11" t="str">
        <f t="shared" si="4"/>
        <v>44225.326</v>
      </c>
      <c r="H36" s="12">
        <f t="shared" si="5"/>
        <v>12</v>
      </c>
      <c r="I36" s="55" t="s">
        <v>373</v>
      </c>
      <c r="J36" s="56" t="s">
        <v>374</v>
      </c>
      <c r="K36" s="55">
        <v>12</v>
      </c>
      <c r="L36" s="55" t="s">
        <v>190</v>
      </c>
      <c r="M36" s="56" t="s">
        <v>205</v>
      </c>
      <c r="N36" s="56"/>
      <c r="O36" s="57" t="s">
        <v>367</v>
      </c>
      <c r="P36" s="57" t="s">
        <v>368</v>
      </c>
    </row>
    <row r="37" spans="1:16" ht="12.75" customHeight="1" thickBot="1" x14ac:dyDescent="0.25">
      <c r="A37" s="12" t="str">
        <f t="shared" si="0"/>
        <v> AOEB 2 </v>
      </c>
      <c r="B37" s="5" t="str">
        <f t="shared" si="1"/>
        <v>I</v>
      </c>
      <c r="C37" s="12">
        <f t="shared" si="2"/>
        <v>44226.589</v>
      </c>
      <c r="D37" s="11" t="str">
        <f t="shared" si="3"/>
        <v>vis</v>
      </c>
      <c r="E37" s="54">
        <f>VLOOKUP(C37,Active!C$21:E$967,3,FALSE)</f>
        <v>13.004615193434091</v>
      </c>
      <c r="F37" s="5" t="s">
        <v>156</v>
      </c>
      <c r="G37" s="11" t="str">
        <f t="shared" si="4"/>
        <v>44226.589</v>
      </c>
      <c r="H37" s="12">
        <f t="shared" si="5"/>
        <v>13</v>
      </c>
      <c r="I37" s="55" t="s">
        <v>375</v>
      </c>
      <c r="J37" s="56" t="s">
        <v>376</v>
      </c>
      <c r="K37" s="55">
        <v>13</v>
      </c>
      <c r="L37" s="55" t="s">
        <v>314</v>
      </c>
      <c r="M37" s="56" t="s">
        <v>205</v>
      </c>
      <c r="N37" s="56"/>
      <c r="O37" s="57" t="s">
        <v>304</v>
      </c>
      <c r="P37" s="57" t="s">
        <v>308</v>
      </c>
    </row>
    <row r="38" spans="1:16" ht="12.75" customHeight="1" thickBot="1" x14ac:dyDescent="0.25">
      <c r="A38" s="12" t="str">
        <f t="shared" si="0"/>
        <v> BRNO 23 </v>
      </c>
      <c r="B38" s="5" t="str">
        <f t="shared" si="1"/>
        <v>I</v>
      </c>
      <c r="C38" s="12">
        <f t="shared" si="2"/>
        <v>44459.533000000003</v>
      </c>
      <c r="D38" s="11" t="str">
        <f t="shared" si="3"/>
        <v>vis</v>
      </c>
      <c r="E38" s="54">
        <f>VLOOKUP(C38,Active!C$21:E$967,3,FALSE)</f>
        <v>200.001348626761</v>
      </c>
      <c r="F38" s="5" t="s">
        <v>156</v>
      </c>
      <c r="G38" s="11" t="str">
        <f t="shared" si="4"/>
        <v>44459.533</v>
      </c>
      <c r="H38" s="12">
        <f t="shared" si="5"/>
        <v>200</v>
      </c>
      <c r="I38" s="55" t="s">
        <v>377</v>
      </c>
      <c r="J38" s="56" t="s">
        <v>378</v>
      </c>
      <c r="K38" s="55">
        <v>200</v>
      </c>
      <c r="L38" s="55" t="s">
        <v>229</v>
      </c>
      <c r="M38" s="56" t="s">
        <v>205</v>
      </c>
      <c r="N38" s="56"/>
      <c r="O38" s="57" t="s">
        <v>379</v>
      </c>
      <c r="P38" s="57" t="s">
        <v>353</v>
      </c>
    </row>
    <row r="39" spans="1:16" ht="12.75" customHeight="1" thickBot="1" x14ac:dyDescent="0.25">
      <c r="A39" s="12" t="str">
        <f t="shared" si="0"/>
        <v> AOEB 2 </v>
      </c>
      <c r="B39" s="5" t="str">
        <f t="shared" si="1"/>
        <v>I</v>
      </c>
      <c r="C39" s="12">
        <f t="shared" si="2"/>
        <v>44470.741999999998</v>
      </c>
      <c r="D39" s="11" t="str">
        <f t="shared" si="3"/>
        <v>vis</v>
      </c>
      <c r="E39" s="54">
        <f>VLOOKUP(C39,Active!C$21:E$967,3,FALSE)</f>
        <v>208.99941848498122</v>
      </c>
      <c r="F39" s="5" t="s">
        <v>156</v>
      </c>
      <c r="G39" s="11" t="str">
        <f t="shared" si="4"/>
        <v>44470.742</v>
      </c>
      <c r="H39" s="12">
        <f t="shared" si="5"/>
        <v>209</v>
      </c>
      <c r="I39" s="55" t="s">
        <v>380</v>
      </c>
      <c r="J39" s="56" t="s">
        <v>381</v>
      </c>
      <c r="K39" s="55">
        <v>209</v>
      </c>
      <c r="L39" s="55" t="s">
        <v>218</v>
      </c>
      <c r="M39" s="56" t="s">
        <v>205</v>
      </c>
      <c r="N39" s="56"/>
      <c r="O39" s="57" t="s">
        <v>315</v>
      </c>
      <c r="P39" s="57" t="s">
        <v>308</v>
      </c>
    </row>
    <row r="40" spans="1:16" ht="12.75" customHeight="1" thickBot="1" x14ac:dyDescent="0.25">
      <c r="A40" s="12" t="str">
        <f t="shared" si="0"/>
        <v> AOEB 2 </v>
      </c>
      <c r="B40" s="5" t="str">
        <f t="shared" si="1"/>
        <v>I</v>
      </c>
      <c r="C40" s="12">
        <f t="shared" si="2"/>
        <v>44475.73</v>
      </c>
      <c r="D40" s="11" t="str">
        <f t="shared" si="3"/>
        <v>vis</v>
      </c>
      <c r="E40" s="54">
        <f>VLOOKUP(C40,Active!C$21:E$967,3,FALSE)</f>
        <v>213.00355555812467</v>
      </c>
      <c r="F40" s="5" t="s">
        <v>156</v>
      </c>
      <c r="G40" s="11" t="str">
        <f t="shared" si="4"/>
        <v>44475.730</v>
      </c>
      <c r="H40" s="12">
        <f t="shared" si="5"/>
        <v>213</v>
      </c>
      <c r="I40" s="55" t="s">
        <v>382</v>
      </c>
      <c r="J40" s="56" t="s">
        <v>383</v>
      </c>
      <c r="K40" s="55">
        <v>213</v>
      </c>
      <c r="L40" s="55" t="s">
        <v>184</v>
      </c>
      <c r="M40" s="56" t="s">
        <v>205</v>
      </c>
      <c r="N40" s="56"/>
      <c r="O40" s="57" t="s">
        <v>384</v>
      </c>
      <c r="P40" s="57" t="s">
        <v>308</v>
      </c>
    </row>
    <row r="41" spans="1:16" ht="12.75" customHeight="1" thickBot="1" x14ac:dyDescent="0.25">
      <c r="A41" s="12" t="str">
        <f t="shared" si="0"/>
        <v> AOEB 2 </v>
      </c>
      <c r="B41" s="5" t="str">
        <f t="shared" si="1"/>
        <v>I</v>
      </c>
      <c r="C41" s="12">
        <f t="shared" si="2"/>
        <v>44480.705999999998</v>
      </c>
      <c r="D41" s="11" t="str">
        <f t="shared" si="3"/>
        <v>vis</v>
      </c>
      <c r="E41" s="54">
        <f>VLOOKUP(C41,Active!C$21:E$967,3,FALSE)</f>
        <v>216.99805958296886</v>
      </c>
      <c r="F41" s="5" t="s">
        <v>156</v>
      </c>
      <c r="G41" s="11" t="str">
        <f t="shared" si="4"/>
        <v>44480.706</v>
      </c>
      <c r="H41" s="12">
        <f t="shared" si="5"/>
        <v>217</v>
      </c>
      <c r="I41" s="55" t="s">
        <v>385</v>
      </c>
      <c r="J41" s="56" t="s">
        <v>386</v>
      </c>
      <c r="K41" s="55">
        <v>217</v>
      </c>
      <c r="L41" s="55" t="s">
        <v>176</v>
      </c>
      <c r="M41" s="56" t="s">
        <v>205</v>
      </c>
      <c r="N41" s="56"/>
      <c r="O41" s="57" t="s">
        <v>387</v>
      </c>
      <c r="P41" s="57" t="s">
        <v>308</v>
      </c>
    </row>
    <row r="42" spans="1:16" ht="12.75" customHeight="1" thickBot="1" x14ac:dyDescent="0.25">
      <c r="A42" s="12" t="str">
        <f t="shared" si="0"/>
        <v> BBS 50 </v>
      </c>
      <c r="B42" s="5" t="str">
        <f t="shared" si="1"/>
        <v>I</v>
      </c>
      <c r="C42" s="12">
        <f t="shared" si="2"/>
        <v>44489.423000000003</v>
      </c>
      <c r="D42" s="11" t="str">
        <f t="shared" si="3"/>
        <v>vis</v>
      </c>
      <c r="E42" s="54">
        <f>VLOOKUP(C42,Active!C$21:E$967,3,FALSE)</f>
        <v>223.99566641267504</v>
      </c>
      <c r="F42" s="5" t="s">
        <v>156</v>
      </c>
      <c r="G42" s="11" t="str">
        <f t="shared" si="4"/>
        <v>44489.423</v>
      </c>
      <c r="H42" s="12">
        <f t="shared" si="5"/>
        <v>224</v>
      </c>
      <c r="I42" s="55" t="s">
        <v>388</v>
      </c>
      <c r="J42" s="56" t="s">
        <v>389</v>
      </c>
      <c r="K42" s="55">
        <v>224</v>
      </c>
      <c r="L42" s="55" t="s">
        <v>300</v>
      </c>
      <c r="M42" s="56" t="s">
        <v>205</v>
      </c>
      <c r="N42" s="56"/>
      <c r="O42" s="57" t="s">
        <v>294</v>
      </c>
      <c r="P42" s="57" t="s">
        <v>390</v>
      </c>
    </row>
    <row r="43" spans="1:16" ht="12.75" customHeight="1" thickBot="1" x14ac:dyDescent="0.25">
      <c r="A43" s="12" t="str">
        <f t="shared" ref="A43:A74" si="6">P43</f>
        <v> AOEB 2 </v>
      </c>
      <c r="B43" s="5" t="str">
        <f t="shared" ref="B43:B74" si="7">IF(H43=INT(H43),"I","II")</f>
        <v>I</v>
      </c>
      <c r="C43" s="12">
        <f t="shared" ref="C43:C74" si="8">1*G43</f>
        <v>44647.631000000001</v>
      </c>
      <c r="D43" s="11" t="str">
        <f t="shared" ref="D43:D74" si="9">VLOOKUP(F43,I$1:J$5,2,FALSE)</f>
        <v>vis</v>
      </c>
      <c r="E43" s="54">
        <f>VLOOKUP(C43,Active!C$21:E$967,3,FALSE)</f>
        <v>350.99777508694501</v>
      </c>
      <c r="F43" s="5" t="s">
        <v>156</v>
      </c>
      <c r="G43" s="11" t="str">
        <f t="shared" ref="G43:G74" si="10">MID(I43,3,LEN(I43)-3)</f>
        <v>44647.631</v>
      </c>
      <c r="H43" s="12">
        <f t="shared" ref="H43:H74" si="11">1*K43</f>
        <v>351</v>
      </c>
      <c r="I43" s="55" t="s">
        <v>391</v>
      </c>
      <c r="J43" s="56" t="s">
        <v>392</v>
      </c>
      <c r="K43" s="55">
        <v>351</v>
      </c>
      <c r="L43" s="55" t="s">
        <v>157</v>
      </c>
      <c r="M43" s="56" t="s">
        <v>205</v>
      </c>
      <c r="N43" s="56"/>
      <c r="O43" s="57" t="s">
        <v>315</v>
      </c>
      <c r="P43" s="57" t="s">
        <v>308</v>
      </c>
    </row>
    <row r="44" spans="1:16" ht="12.75" customHeight="1" thickBot="1" x14ac:dyDescent="0.25">
      <c r="A44" s="12" t="str">
        <f t="shared" si="6"/>
        <v> BBS 56 </v>
      </c>
      <c r="B44" s="5" t="str">
        <f t="shared" si="7"/>
        <v>I</v>
      </c>
      <c r="C44" s="12">
        <f t="shared" si="8"/>
        <v>44844.463000000003</v>
      </c>
      <c r="D44" s="11" t="str">
        <f t="shared" si="9"/>
        <v>vis</v>
      </c>
      <c r="E44" s="54">
        <f>VLOOKUP(C44,Active!C$21:E$967,3,FALSE)</f>
        <v>509.00545519524792</v>
      </c>
      <c r="F44" s="5" t="s">
        <v>156</v>
      </c>
      <c r="G44" s="11" t="str">
        <f t="shared" si="10"/>
        <v>44844.463</v>
      </c>
      <c r="H44" s="12">
        <f t="shared" si="11"/>
        <v>509</v>
      </c>
      <c r="I44" s="55" t="s">
        <v>393</v>
      </c>
      <c r="J44" s="56" t="s">
        <v>394</v>
      </c>
      <c r="K44" s="55">
        <v>509</v>
      </c>
      <c r="L44" s="55" t="s">
        <v>274</v>
      </c>
      <c r="M44" s="56" t="s">
        <v>205</v>
      </c>
      <c r="N44" s="56"/>
      <c r="O44" s="57" t="s">
        <v>339</v>
      </c>
      <c r="P44" s="57" t="s">
        <v>395</v>
      </c>
    </row>
    <row r="45" spans="1:16" ht="12.75" customHeight="1" thickBot="1" x14ac:dyDescent="0.25">
      <c r="A45" s="12" t="str">
        <f t="shared" si="6"/>
        <v> BBS 56 </v>
      </c>
      <c r="B45" s="5" t="str">
        <f t="shared" si="7"/>
        <v>I</v>
      </c>
      <c r="C45" s="12">
        <f t="shared" si="8"/>
        <v>44854.428999999996</v>
      </c>
      <c r="D45" s="11" t="str">
        <f t="shared" si="9"/>
        <v>vis</v>
      </c>
      <c r="E45" s="54">
        <f>VLOOKUP(C45,Active!C$21:E$967,3,FALSE)</f>
        <v>517.00570180127863</v>
      </c>
      <c r="F45" s="5" t="s">
        <v>156</v>
      </c>
      <c r="G45" s="11" t="str">
        <f t="shared" si="10"/>
        <v>44854.429</v>
      </c>
      <c r="H45" s="12">
        <f t="shared" si="11"/>
        <v>517</v>
      </c>
      <c r="I45" s="55" t="s">
        <v>396</v>
      </c>
      <c r="J45" s="56" t="s">
        <v>397</v>
      </c>
      <c r="K45" s="55">
        <v>517</v>
      </c>
      <c r="L45" s="55" t="s">
        <v>274</v>
      </c>
      <c r="M45" s="56" t="s">
        <v>205</v>
      </c>
      <c r="N45" s="56"/>
      <c r="O45" s="57" t="s">
        <v>339</v>
      </c>
      <c r="P45" s="57" t="s">
        <v>395</v>
      </c>
    </row>
    <row r="46" spans="1:16" ht="12.75" customHeight="1" thickBot="1" x14ac:dyDescent="0.25">
      <c r="A46" s="12" t="str">
        <f t="shared" si="6"/>
        <v> BBS 57 </v>
      </c>
      <c r="B46" s="5" t="str">
        <f t="shared" si="7"/>
        <v>II</v>
      </c>
      <c r="C46" s="12">
        <f t="shared" si="8"/>
        <v>44912.356</v>
      </c>
      <c r="D46" s="11" t="str">
        <f t="shared" si="9"/>
        <v>vis</v>
      </c>
      <c r="E46" s="54">
        <f>VLOOKUP(C46,Active!C$21:E$967,3,FALSE)</f>
        <v>563.50683416610786</v>
      </c>
      <c r="F46" s="5" t="s">
        <v>156</v>
      </c>
      <c r="G46" s="11" t="str">
        <f t="shared" si="10"/>
        <v>44912.356</v>
      </c>
      <c r="H46" s="12">
        <f t="shared" si="11"/>
        <v>563.5</v>
      </c>
      <c r="I46" s="55" t="s">
        <v>398</v>
      </c>
      <c r="J46" s="56" t="s">
        <v>399</v>
      </c>
      <c r="K46" s="55">
        <v>563.5</v>
      </c>
      <c r="L46" s="55" t="s">
        <v>318</v>
      </c>
      <c r="M46" s="56" t="s">
        <v>205</v>
      </c>
      <c r="N46" s="56"/>
      <c r="O46" s="57" t="s">
        <v>339</v>
      </c>
      <c r="P46" s="57" t="s">
        <v>400</v>
      </c>
    </row>
    <row r="47" spans="1:16" ht="12.75" customHeight="1" thickBot="1" x14ac:dyDescent="0.25">
      <c r="A47" s="12" t="str">
        <f t="shared" si="6"/>
        <v> AOEB 2 </v>
      </c>
      <c r="B47" s="5" t="str">
        <f t="shared" si="7"/>
        <v>I</v>
      </c>
      <c r="C47" s="12">
        <f t="shared" si="8"/>
        <v>45170.836000000003</v>
      </c>
      <c r="D47" s="11" t="str">
        <f t="shared" si="9"/>
        <v>vis</v>
      </c>
      <c r="E47" s="54">
        <f>VLOOKUP(C47,Active!C$21:E$967,3,FALSE)</f>
        <v>771.00269436360725</v>
      </c>
      <c r="F47" s="5" t="s">
        <v>156</v>
      </c>
      <c r="G47" s="11" t="str">
        <f t="shared" si="10"/>
        <v>45170.836</v>
      </c>
      <c r="H47" s="12">
        <f t="shared" si="11"/>
        <v>771</v>
      </c>
      <c r="I47" s="55" t="s">
        <v>401</v>
      </c>
      <c r="J47" s="56" t="s">
        <v>402</v>
      </c>
      <c r="K47" s="55">
        <v>771</v>
      </c>
      <c r="L47" s="55" t="s">
        <v>212</v>
      </c>
      <c r="M47" s="56" t="s">
        <v>205</v>
      </c>
      <c r="N47" s="56"/>
      <c r="O47" s="57" t="s">
        <v>403</v>
      </c>
      <c r="P47" s="57" t="s">
        <v>308</v>
      </c>
    </row>
    <row r="48" spans="1:16" ht="12.75" customHeight="1" thickBot="1" x14ac:dyDescent="0.25">
      <c r="A48" s="12" t="str">
        <f t="shared" si="6"/>
        <v> BBS 62 </v>
      </c>
      <c r="B48" s="5" t="str">
        <f t="shared" si="7"/>
        <v>I</v>
      </c>
      <c r="C48" s="12">
        <f t="shared" si="8"/>
        <v>45214.44</v>
      </c>
      <c r="D48" s="11" t="str">
        <f t="shared" si="9"/>
        <v>vis</v>
      </c>
      <c r="E48" s="54">
        <f>VLOOKUP(C48,Active!C$21:E$967,3,FALSE)</f>
        <v>806.00598083858222</v>
      </c>
      <c r="F48" s="5" t="s">
        <v>156</v>
      </c>
      <c r="G48" s="11" t="str">
        <f t="shared" si="10"/>
        <v>45214.440</v>
      </c>
      <c r="H48" s="12">
        <f t="shared" si="11"/>
        <v>806</v>
      </c>
      <c r="I48" s="55" t="s">
        <v>404</v>
      </c>
      <c r="J48" s="56" t="s">
        <v>405</v>
      </c>
      <c r="K48" s="55">
        <v>806</v>
      </c>
      <c r="L48" s="55" t="s">
        <v>274</v>
      </c>
      <c r="M48" s="56" t="s">
        <v>205</v>
      </c>
      <c r="N48" s="56"/>
      <c r="O48" s="57" t="s">
        <v>367</v>
      </c>
      <c r="P48" s="57" t="s">
        <v>406</v>
      </c>
    </row>
    <row r="49" spans="1:16" ht="12.75" customHeight="1" thickBot="1" x14ac:dyDescent="0.25">
      <c r="A49" s="12" t="str">
        <f t="shared" si="6"/>
        <v> BBS 62 </v>
      </c>
      <c r="B49" s="5" t="str">
        <f t="shared" si="7"/>
        <v>I</v>
      </c>
      <c r="C49" s="12">
        <f t="shared" si="8"/>
        <v>45229.385999999999</v>
      </c>
      <c r="D49" s="11" t="str">
        <f t="shared" si="9"/>
        <v>vis</v>
      </c>
      <c r="E49" s="54">
        <f>VLOOKUP(C49,Active!C$21:E$967,3,FALSE)</f>
        <v>818.00394248556074</v>
      </c>
      <c r="F49" s="5" t="s">
        <v>156</v>
      </c>
      <c r="G49" s="11" t="str">
        <f t="shared" si="10"/>
        <v>45229.386</v>
      </c>
      <c r="H49" s="12">
        <f t="shared" si="11"/>
        <v>818</v>
      </c>
      <c r="I49" s="55" t="s">
        <v>407</v>
      </c>
      <c r="J49" s="56" t="s">
        <v>408</v>
      </c>
      <c r="K49" s="55">
        <v>818</v>
      </c>
      <c r="L49" s="55" t="s">
        <v>323</v>
      </c>
      <c r="M49" s="56" t="s">
        <v>205</v>
      </c>
      <c r="N49" s="56"/>
      <c r="O49" s="57" t="s">
        <v>339</v>
      </c>
      <c r="P49" s="57" t="s">
        <v>406</v>
      </c>
    </row>
    <row r="50" spans="1:16" ht="12.75" customHeight="1" thickBot="1" x14ac:dyDescent="0.25">
      <c r="A50" s="12" t="str">
        <f t="shared" si="6"/>
        <v> AOEB 2 </v>
      </c>
      <c r="B50" s="5" t="str">
        <f t="shared" si="7"/>
        <v>I</v>
      </c>
      <c r="C50" s="12">
        <f t="shared" si="8"/>
        <v>45235.606</v>
      </c>
      <c r="D50" s="11" t="str">
        <f t="shared" si="9"/>
        <v>vis</v>
      </c>
      <c r="E50" s="54">
        <f>VLOOKUP(C50,Active!C$21:E$967,3,FALSE)</f>
        <v>822.99707251662176</v>
      </c>
      <c r="F50" s="5" t="s">
        <v>156</v>
      </c>
      <c r="G50" s="11" t="str">
        <f t="shared" si="10"/>
        <v>45235.606</v>
      </c>
      <c r="H50" s="12">
        <f t="shared" si="11"/>
        <v>823</v>
      </c>
      <c r="I50" s="55" t="s">
        <v>409</v>
      </c>
      <c r="J50" s="56" t="s">
        <v>410</v>
      </c>
      <c r="K50" s="55">
        <v>823</v>
      </c>
      <c r="L50" s="55" t="s">
        <v>343</v>
      </c>
      <c r="M50" s="56" t="s">
        <v>205</v>
      </c>
      <c r="N50" s="56"/>
      <c r="O50" s="57" t="s">
        <v>315</v>
      </c>
      <c r="P50" s="57" t="s">
        <v>308</v>
      </c>
    </row>
    <row r="51" spans="1:16" ht="12.75" customHeight="1" thickBot="1" x14ac:dyDescent="0.25">
      <c r="A51" s="12" t="str">
        <f t="shared" si="6"/>
        <v> BBS 64 </v>
      </c>
      <c r="B51" s="5" t="str">
        <f t="shared" si="7"/>
        <v>I</v>
      </c>
      <c r="C51" s="12">
        <f t="shared" si="8"/>
        <v>45335.252</v>
      </c>
      <c r="D51" s="11" t="str">
        <f t="shared" si="9"/>
        <v>vis</v>
      </c>
      <c r="E51" s="54">
        <f>VLOOKUP(C51,Active!C$21:E$967,3,FALSE)</f>
        <v>902.98830002064494</v>
      </c>
      <c r="F51" s="5" t="s">
        <v>156</v>
      </c>
      <c r="G51" s="11" t="str">
        <f t="shared" si="10"/>
        <v>45335.252</v>
      </c>
      <c r="H51" s="12">
        <f t="shared" si="11"/>
        <v>903</v>
      </c>
      <c r="I51" s="55" t="s">
        <v>411</v>
      </c>
      <c r="J51" s="56" t="s">
        <v>412</v>
      </c>
      <c r="K51" s="55">
        <v>903</v>
      </c>
      <c r="L51" s="55" t="s">
        <v>234</v>
      </c>
      <c r="M51" s="56" t="s">
        <v>205</v>
      </c>
      <c r="N51" s="56"/>
      <c r="O51" s="57" t="s">
        <v>367</v>
      </c>
      <c r="P51" s="57" t="s">
        <v>413</v>
      </c>
    </row>
    <row r="52" spans="1:16" ht="12.75" customHeight="1" thickBot="1" x14ac:dyDescent="0.25">
      <c r="A52" s="12" t="str">
        <f t="shared" si="6"/>
        <v> AOEB 2 </v>
      </c>
      <c r="B52" s="5" t="str">
        <f t="shared" si="7"/>
        <v>I</v>
      </c>
      <c r="C52" s="12">
        <f t="shared" si="8"/>
        <v>45352.692999999999</v>
      </c>
      <c r="D52" s="11" t="str">
        <f t="shared" si="9"/>
        <v>vis</v>
      </c>
      <c r="E52" s="54">
        <f>VLOOKUP(C52,Active!C$21:E$967,3,FALSE)</f>
        <v>916.98913295821967</v>
      </c>
      <c r="F52" s="5" t="s">
        <v>156</v>
      </c>
      <c r="G52" s="11" t="str">
        <f t="shared" si="10"/>
        <v>45352.693</v>
      </c>
      <c r="H52" s="12">
        <f t="shared" si="11"/>
        <v>917</v>
      </c>
      <c r="I52" s="55" t="s">
        <v>414</v>
      </c>
      <c r="J52" s="56" t="s">
        <v>415</v>
      </c>
      <c r="K52" s="55">
        <v>917</v>
      </c>
      <c r="L52" s="55" t="s">
        <v>187</v>
      </c>
      <c r="M52" s="56" t="s">
        <v>205</v>
      </c>
      <c r="N52" s="56"/>
      <c r="O52" s="57" t="s">
        <v>315</v>
      </c>
      <c r="P52" s="57" t="s">
        <v>308</v>
      </c>
    </row>
    <row r="53" spans="1:16" ht="12.75" customHeight="1" thickBot="1" x14ac:dyDescent="0.25">
      <c r="A53" s="12" t="str">
        <f t="shared" si="6"/>
        <v> BBS 65 </v>
      </c>
      <c r="B53" s="5" t="str">
        <f t="shared" si="7"/>
        <v>I</v>
      </c>
      <c r="C53" s="12">
        <f t="shared" si="8"/>
        <v>45381.347000000002</v>
      </c>
      <c r="D53" s="11" t="str">
        <f t="shared" si="9"/>
        <v>vis</v>
      </c>
      <c r="E53" s="54">
        <f>VLOOKUP(C53,Active!C$21:E$967,3,FALSE)</f>
        <v>939.99124677011821</v>
      </c>
      <c r="F53" s="5" t="s">
        <v>156</v>
      </c>
      <c r="G53" s="11" t="str">
        <f t="shared" si="10"/>
        <v>45381.347</v>
      </c>
      <c r="H53" s="12">
        <f t="shared" si="11"/>
        <v>940</v>
      </c>
      <c r="I53" s="55" t="s">
        <v>416</v>
      </c>
      <c r="J53" s="56" t="s">
        <v>417</v>
      </c>
      <c r="K53" s="55">
        <v>940</v>
      </c>
      <c r="L53" s="55" t="s">
        <v>418</v>
      </c>
      <c r="M53" s="56" t="s">
        <v>205</v>
      </c>
      <c r="N53" s="56"/>
      <c r="O53" s="57" t="s">
        <v>419</v>
      </c>
      <c r="P53" s="57" t="s">
        <v>420</v>
      </c>
    </row>
    <row r="54" spans="1:16" ht="12.75" customHeight="1" thickBot="1" x14ac:dyDescent="0.25">
      <c r="A54" s="12" t="str">
        <f t="shared" si="6"/>
        <v> BBS 68 </v>
      </c>
      <c r="B54" s="5" t="str">
        <f t="shared" si="7"/>
        <v>I</v>
      </c>
      <c r="C54" s="12">
        <f t="shared" si="8"/>
        <v>45559.487999999998</v>
      </c>
      <c r="D54" s="11" t="str">
        <f t="shared" si="9"/>
        <v>vis</v>
      </c>
      <c r="E54" s="54">
        <f>VLOOKUP(C54,Active!C$21:E$967,3,FALSE)</f>
        <v>1082.9946514104829</v>
      </c>
      <c r="F54" s="5" t="s">
        <v>156</v>
      </c>
      <c r="G54" s="11" t="str">
        <f t="shared" si="10"/>
        <v>45559.488</v>
      </c>
      <c r="H54" s="12">
        <f t="shared" si="11"/>
        <v>1083</v>
      </c>
      <c r="I54" s="55" t="s">
        <v>421</v>
      </c>
      <c r="J54" s="56" t="s">
        <v>422</v>
      </c>
      <c r="K54" s="55">
        <v>1083</v>
      </c>
      <c r="L54" s="55" t="s">
        <v>193</v>
      </c>
      <c r="M54" s="56" t="s">
        <v>205</v>
      </c>
      <c r="N54" s="56"/>
      <c r="O54" s="57" t="s">
        <v>367</v>
      </c>
      <c r="P54" s="57" t="s">
        <v>423</v>
      </c>
    </row>
    <row r="55" spans="1:16" ht="12.75" customHeight="1" thickBot="1" x14ac:dyDescent="0.25">
      <c r="A55" s="12" t="str">
        <f t="shared" si="6"/>
        <v> BBS 68 </v>
      </c>
      <c r="B55" s="5" t="str">
        <f t="shared" si="7"/>
        <v>I</v>
      </c>
      <c r="C55" s="12">
        <f t="shared" si="8"/>
        <v>45600.593999999997</v>
      </c>
      <c r="D55" s="11" t="str">
        <f t="shared" si="9"/>
        <v>vis</v>
      </c>
      <c r="E55" s="54">
        <f>VLOOKUP(C55,Active!C$21:E$967,3,FALSE)</f>
        <v>1115.9926583327911</v>
      </c>
      <c r="F55" s="5" t="s">
        <v>156</v>
      </c>
      <c r="G55" s="11" t="str">
        <f t="shared" si="10"/>
        <v>45600.594</v>
      </c>
      <c r="H55" s="12">
        <f t="shared" si="11"/>
        <v>1116</v>
      </c>
      <c r="I55" s="55" t="s">
        <v>424</v>
      </c>
      <c r="J55" s="56" t="s">
        <v>425</v>
      </c>
      <c r="K55" s="55">
        <v>1116</v>
      </c>
      <c r="L55" s="55" t="s">
        <v>248</v>
      </c>
      <c r="M55" s="56" t="s">
        <v>205</v>
      </c>
      <c r="N55" s="56"/>
      <c r="O55" s="57" t="s">
        <v>367</v>
      </c>
      <c r="P55" s="57" t="s">
        <v>423</v>
      </c>
    </row>
    <row r="56" spans="1:16" ht="12.75" customHeight="1" thickBot="1" x14ac:dyDescent="0.25">
      <c r="A56" s="12" t="str">
        <f t="shared" si="6"/>
        <v> BBS 68 </v>
      </c>
      <c r="B56" s="5" t="str">
        <f t="shared" si="7"/>
        <v>I</v>
      </c>
      <c r="C56" s="12">
        <f t="shared" si="8"/>
        <v>45604.349000000002</v>
      </c>
      <c r="D56" s="11" t="str">
        <f t="shared" si="9"/>
        <v>vis</v>
      </c>
      <c r="E56" s="54">
        <f>VLOOKUP(C56,Active!C$21:E$967,3,FALSE)</f>
        <v>1119.0069996939894</v>
      </c>
      <c r="F56" s="5" t="s">
        <v>156</v>
      </c>
      <c r="G56" s="11" t="str">
        <f t="shared" si="10"/>
        <v>45604.349</v>
      </c>
      <c r="H56" s="12">
        <f t="shared" si="11"/>
        <v>1119</v>
      </c>
      <c r="I56" s="55" t="s">
        <v>426</v>
      </c>
      <c r="J56" s="56" t="s">
        <v>427</v>
      </c>
      <c r="K56" s="55">
        <v>1119</v>
      </c>
      <c r="L56" s="55" t="s">
        <v>318</v>
      </c>
      <c r="M56" s="56" t="s">
        <v>205</v>
      </c>
      <c r="N56" s="56"/>
      <c r="O56" s="57" t="s">
        <v>339</v>
      </c>
      <c r="P56" s="57" t="s">
        <v>423</v>
      </c>
    </row>
    <row r="57" spans="1:16" ht="12.75" customHeight="1" thickBot="1" x14ac:dyDescent="0.25">
      <c r="A57" s="12" t="str">
        <f t="shared" si="6"/>
        <v> BBS 69 </v>
      </c>
      <c r="B57" s="5" t="str">
        <f t="shared" si="7"/>
        <v>I</v>
      </c>
      <c r="C57" s="12">
        <f t="shared" si="8"/>
        <v>45614.31</v>
      </c>
      <c r="D57" s="11" t="str">
        <f t="shared" si="9"/>
        <v>vis</v>
      </c>
      <c r="E57" s="54">
        <f>VLOOKUP(C57,Active!C$21:E$967,3,FALSE)</f>
        <v>1127.003232529901</v>
      </c>
      <c r="F57" s="5" t="s">
        <v>156</v>
      </c>
      <c r="G57" s="11" t="str">
        <f t="shared" si="10"/>
        <v>45614.310</v>
      </c>
      <c r="H57" s="12">
        <f t="shared" si="11"/>
        <v>1127</v>
      </c>
      <c r="I57" s="55" t="s">
        <v>428</v>
      </c>
      <c r="J57" s="56" t="s">
        <v>429</v>
      </c>
      <c r="K57" s="55">
        <v>1127</v>
      </c>
      <c r="L57" s="55" t="s">
        <v>184</v>
      </c>
      <c r="M57" s="56" t="s">
        <v>205</v>
      </c>
      <c r="N57" s="56"/>
      <c r="O57" s="57" t="s">
        <v>419</v>
      </c>
      <c r="P57" s="57" t="s">
        <v>430</v>
      </c>
    </row>
    <row r="58" spans="1:16" ht="12.75" customHeight="1" thickBot="1" x14ac:dyDescent="0.25">
      <c r="A58" s="12" t="str">
        <f t="shared" si="6"/>
        <v> BRNO 26 </v>
      </c>
      <c r="B58" s="5" t="str">
        <f t="shared" si="7"/>
        <v>I</v>
      </c>
      <c r="C58" s="12">
        <f t="shared" si="8"/>
        <v>45615.546999999999</v>
      </c>
      <c r="D58" s="11" t="str">
        <f t="shared" si="9"/>
        <v>vis</v>
      </c>
      <c r="E58" s="54">
        <f>VLOOKUP(C58,Active!C$21:E$967,3,FALSE)</f>
        <v>1127.9962392579437</v>
      </c>
      <c r="F58" s="5" t="s">
        <v>156</v>
      </c>
      <c r="G58" s="11" t="str">
        <f t="shared" si="10"/>
        <v>45615.547</v>
      </c>
      <c r="H58" s="12">
        <f t="shared" si="11"/>
        <v>1128</v>
      </c>
      <c r="I58" s="55" t="s">
        <v>431</v>
      </c>
      <c r="J58" s="56" t="s">
        <v>432</v>
      </c>
      <c r="K58" s="55">
        <v>1128</v>
      </c>
      <c r="L58" s="55" t="s">
        <v>300</v>
      </c>
      <c r="M58" s="56" t="s">
        <v>205</v>
      </c>
      <c r="N58" s="56"/>
      <c r="O58" s="57" t="s">
        <v>433</v>
      </c>
      <c r="P58" s="57" t="s">
        <v>434</v>
      </c>
    </row>
    <row r="59" spans="1:16" ht="12.75" customHeight="1" thickBot="1" x14ac:dyDescent="0.25">
      <c r="A59" s="12" t="str">
        <f t="shared" si="6"/>
        <v> BRNO 26 </v>
      </c>
      <c r="B59" s="5" t="str">
        <f t="shared" si="7"/>
        <v>I</v>
      </c>
      <c r="C59" s="12">
        <f t="shared" si="8"/>
        <v>45615.548000000003</v>
      </c>
      <c r="D59" s="11" t="str">
        <f t="shared" si="9"/>
        <v>vis</v>
      </c>
      <c r="E59" s="54">
        <f>VLOOKUP(C59,Active!C$21:E$967,3,FALSE)</f>
        <v>1127.9970420119712</v>
      </c>
      <c r="F59" s="5" t="s">
        <v>156</v>
      </c>
      <c r="G59" s="11" t="str">
        <f t="shared" si="10"/>
        <v>45615.548</v>
      </c>
      <c r="H59" s="12">
        <f t="shared" si="11"/>
        <v>1128</v>
      </c>
      <c r="I59" s="55" t="s">
        <v>435</v>
      </c>
      <c r="J59" s="56" t="s">
        <v>436</v>
      </c>
      <c r="K59" s="55">
        <v>1128</v>
      </c>
      <c r="L59" s="55" t="s">
        <v>343</v>
      </c>
      <c r="M59" s="56" t="s">
        <v>205</v>
      </c>
      <c r="N59" s="56"/>
      <c r="O59" s="57" t="s">
        <v>437</v>
      </c>
      <c r="P59" s="57" t="s">
        <v>434</v>
      </c>
    </row>
    <row r="60" spans="1:16" ht="12.75" customHeight="1" thickBot="1" x14ac:dyDescent="0.25">
      <c r="A60" s="12" t="str">
        <f t="shared" si="6"/>
        <v> BRNO 26 </v>
      </c>
      <c r="B60" s="5" t="str">
        <f t="shared" si="7"/>
        <v>I</v>
      </c>
      <c r="C60" s="12">
        <f t="shared" si="8"/>
        <v>45645.449000000001</v>
      </c>
      <c r="D60" s="11" t="str">
        <f t="shared" si="9"/>
        <v>vis</v>
      </c>
      <c r="E60" s="54">
        <f>VLOOKUP(C60,Active!C$21:E$967,3,FALSE)</f>
        <v>1152.0001900921511</v>
      </c>
      <c r="F60" s="5" t="s">
        <v>156</v>
      </c>
      <c r="G60" s="11" t="str">
        <f t="shared" si="10"/>
        <v>45645.449</v>
      </c>
      <c r="H60" s="12">
        <f t="shared" si="11"/>
        <v>1152</v>
      </c>
      <c r="I60" s="55" t="s">
        <v>438</v>
      </c>
      <c r="J60" s="56" t="s">
        <v>439</v>
      </c>
      <c r="K60" s="55">
        <v>1152</v>
      </c>
      <c r="L60" s="55" t="s">
        <v>366</v>
      </c>
      <c r="M60" s="56" t="s">
        <v>205</v>
      </c>
      <c r="N60" s="56"/>
      <c r="O60" s="57" t="s">
        <v>267</v>
      </c>
      <c r="P60" s="57" t="s">
        <v>434</v>
      </c>
    </row>
    <row r="61" spans="1:16" ht="12.75" customHeight="1" thickBot="1" x14ac:dyDescent="0.25">
      <c r="A61" s="12" t="str">
        <f t="shared" si="6"/>
        <v> BRNO 26 </v>
      </c>
      <c r="B61" s="5" t="str">
        <f t="shared" si="7"/>
        <v>I</v>
      </c>
      <c r="C61" s="12">
        <f t="shared" si="8"/>
        <v>45671.605000000003</v>
      </c>
      <c r="D61" s="11" t="str">
        <f t="shared" si="9"/>
        <v>vis</v>
      </c>
      <c r="E61" s="54">
        <f>VLOOKUP(C61,Active!C$21:E$967,3,FALSE)</f>
        <v>1172.9970243513831</v>
      </c>
      <c r="F61" s="5" t="s">
        <v>156</v>
      </c>
      <c r="G61" s="11" t="str">
        <f t="shared" si="10"/>
        <v>45671.605</v>
      </c>
      <c r="H61" s="12">
        <f t="shared" si="11"/>
        <v>1173</v>
      </c>
      <c r="I61" s="55" t="s">
        <v>440</v>
      </c>
      <c r="J61" s="56" t="s">
        <v>441</v>
      </c>
      <c r="K61" s="55">
        <v>1173</v>
      </c>
      <c r="L61" s="55" t="s">
        <v>343</v>
      </c>
      <c r="M61" s="56" t="s">
        <v>205</v>
      </c>
      <c r="N61" s="56"/>
      <c r="O61" s="57" t="s">
        <v>267</v>
      </c>
      <c r="P61" s="57" t="s">
        <v>434</v>
      </c>
    </row>
    <row r="62" spans="1:16" ht="12.75" customHeight="1" thickBot="1" x14ac:dyDescent="0.25">
      <c r="A62" s="12" t="str">
        <f t="shared" si="6"/>
        <v> BRNO 27 </v>
      </c>
      <c r="B62" s="5" t="str">
        <f t="shared" si="7"/>
        <v>I</v>
      </c>
      <c r="C62" s="12">
        <f t="shared" si="8"/>
        <v>45934.461000000003</v>
      </c>
      <c r="D62" s="11" t="str">
        <f t="shared" si="9"/>
        <v>vis</v>
      </c>
      <c r="E62" s="54">
        <f>VLOOKUP(C62,Active!C$21:E$967,3,FALSE)</f>
        <v>1384.0057361591562</v>
      </c>
      <c r="F62" s="5" t="s">
        <v>156</v>
      </c>
      <c r="G62" s="11" t="str">
        <f t="shared" si="10"/>
        <v>45934.461</v>
      </c>
      <c r="H62" s="12">
        <f t="shared" si="11"/>
        <v>1384</v>
      </c>
      <c r="I62" s="55" t="s">
        <v>442</v>
      </c>
      <c r="J62" s="56" t="s">
        <v>443</v>
      </c>
      <c r="K62" s="55">
        <v>1384</v>
      </c>
      <c r="L62" s="55" t="s">
        <v>274</v>
      </c>
      <c r="M62" s="56" t="s">
        <v>205</v>
      </c>
      <c r="N62" s="56"/>
      <c r="O62" s="57" t="s">
        <v>444</v>
      </c>
      <c r="P62" s="57" t="s">
        <v>445</v>
      </c>
    </row>
    <row r="63" spans="1:16" ht="12.75" customHeight="1" thickBot="1" x14ac:dyDescent="0.25">
      <c r="A63" s="12" t="str">
        <f t="shared" si="6"/>
        <v> AOEB 2 </v>
      </c>
      <c r="B63" s="5" t="str">
        <f t="shared" si="7"/>
        <v>I</v>
      </c>
      <c r="C63" s="12">
        <f t="shared" si="8"/>
        <v>46026.635000000002</v>
      </c>
      <c r="D63" s="11" t="str">
        <f t="shared" si="9"/>
        <v>vis</v>
      </c>
      <c r="E63" s="54">
        <f>VLOOKUP(C63,Active!C$21:E$967,3,FALSE)</f>
        <v>1457.9987855937115</v>
      </c>
      <c r="F63" s="5" t="s">
        <v>156</v>
      </c>
      <c r="G63" s="11" t="str">
        <f t="shared" si="10"/>
        <v>46026.635</v>
      </c>
      <c r="H63" s="12">
        <f t="shared" si="11"/>
        <v>1458</v>
      </c>
      <c r="I63" s="55" t="s">
        <v>446</v>
      </c>
      <c r="J63" s="56" t="s">
        <v>447</v>
      </c>
      <c r="K63" s="55">
        <v>1458</v>
      </c>
      <c r="L63" s="55" t="s">
        <v>176</v>
      </c>
      <c r="M63" s="56" t="s">
        <v>205</v>
      </c>
      <c r="N63" s="56"/>
      <c r="O63" s="57" t="s">
        <v>448</v>
      </c>
      <c r="P63" s="57" t="s">
        <v>308</v>
      </c>
    </row>
    <row r="64" spans="1:16" ht="12.75" customHeight="1" thickBot="1" x14ac:dyDescent="0.25">
      <c r="A64" s="12" t="str">
        <f t="shared" si="6"/>
        <v> AOEB 2 </v>
      </c>
      <c r="B64" s="5" t="str">
        <f t="shared" si="7"/>
        <v>I</v>
      </c>
      <c r="C64" s="12">
        <f t="shared" si="8"/>
        <v>46036.59</v>
      </c>
      <c r="D64" s="11" t="str">
        <f t="shared" si="9"/>
        <v>vis</v>
      </c>
      <c r="E64" s="54">
        <f>VLOOKUP(C64,Active!C$21:E$967,3,FALSE)</f>
        <v>1465.9902019054762</v>
      </c>
      <c r="F64" s="5" t="s">
        <v>156</v>
      </c>
      <c r="G64" s="11" t="str">
        <f t="shared" si="10"/>
        <v>46036.590</v>
      </c>
      <c r="H64" s="12">
        <f t="shared" si="11"/>
        <v>1466</v>
      </c>
      <c r="I64" s="55" t="s">
        <v>449</v>
      </c>
      <c r="J64" s="56" t="s">
        <v>450</v>
      </c>
      <c r="K64" s="55">
        <v>1466</v>
      </c>
      <c r="L64" s="55" t="s">
        <v>190</v>
      </c>
      <c r="M64" s="56" t="s">
        <v>205</v>
      </c>
      <c r="N64" s="56"/>
      <c r="O64" s="57" t="s">
        <v>304</v>
      </c>
      <c r="P64" s="57" t="s">
        <v>308</v>
      </c>
    </row>
    <row r="65" spans="1:16" ht="12.75" customHeight="1" thickBot="1" x14ac:dyDescent="0.25">
      <c r="A65" s="12" t="str">
        <f t="shared" si="6"/>
        <v> BRNO 27 </v>
      </c>
      <c r="B65" s="5" t="str">
        <f t="shared" si="7"/>
        <v>I</v>
      </c>
      <c r="C65" s="12">
        <f t="shared" si="8"/>
        <v>46060.256000000001</v>
      </c>
      <c r="D65" s="11" t="str">
        <f t="shared" si="9"/>
        <v>vis</v>
      </c>
      <c r="E65" s="54">
        <f>VLOOKUP(C65,Active!C$21:E$967,3,FALSE)</f>
        <v>1484.9881786442372</v>
      </c>
      <c r="F65" s="5" t="s">
        <v>156</v>
      </c>
      <c r="G65" s="11" t="str">
        <f t="shared" si="10"/>
        <v>46060.256</v>
      </c>
      <c r="H65" s="12">
        <f t="shared" si="11"/>
        <v>1485</v>
      </c>
      <c r="I65" s="55" t="s">
        <v>451</v>
      </c>
      <c r="J65" s="56" t="s">
        <v>452</v>
      </c>
      <c r="K65" s="55">
        <v>1485</v>
      </c>
      <c r="L65" s="55" t="s">
        <v>234</v>
      </c>
      <c r="M65" s="56" t="s">
        <v>205</v>
      </c>
      <c r="N65" s="56"/>
      <c r="O65" s="57" t="s">
        <v>267</v>
      </c>
      <c r="P65" s="57" t="s">
        <v>445</v>
      </c>
    </row>
    <row r="66" spans="1:16" ht="12.75" customHeight="1" thickBot="1" x14ac:dyDescent="0.25">
      <c r="A66" s="12" t="str">
        <f t="shared" si="6"/>
        <v> BBS 75 </v>
      </c>
      <c r="B66" s="5" t="str">
        <f t="shared" si="7"/>
        <v>I</v>
      </c>
      <c r="C66" s="12">
        <f t="shared" si="8"/>
        <v>46070.249000000003</v>
      </c>
      <c r="D66" s="11" t="str">
        <f t="shared" si="9"/>
        <v>vis</v>
      </c>
      <c r="E66" s="54">
        <f>VLOOKUP(C66,Active!C$21:E$967,3,FALSE)</f>
        <v>1493.0100996089309</v>
      </c>
      <c r="F66" s="5" t="s">
        <v>156</v>
      </c>
      <c r="G66" s="11" t="str">
        <f t="shared" si="10"/>
        <v>46070.249</v>
      </c>
      <c r="H66" s="12">
        <f t="shared" si="11"/>
        <v>1493</v>
      </c>
      <c r="I66" s="55" t="s">
        <v>453</v>
      </c>
      <c r="J66" s="56" t="s">
        <v>454</v>
      </c>
      <c r="K66" s="55">
        <v>1493</v>
      </c>
      <c r="L66" s="55" t="s">
        <v>278</v>
      </c>
      <c r="M66" s="56" t="s">
        <v>205</v>
      </c>
      <c r="N66" s="56"/>
      <c r="O66" s="57" t="s">
        <v>367</v>
      </c>
      <c r="P66" s="57" t="s">
        <v>455</v>
      </c>
    </row>
    <row r="67" spans="1:16" ht="12.75" customHeight="1" thickBot="1" x14ac:dyDescent="0.25">
      <c r="A67" s="12" t="str">
        <f t="shared" si="6"/>
        <v> AOEB 2 </v>
      </c>
      <c r="B67" s="5" t="str">
        <f t="shared" si="7"/>
        <v>I</v>
      </c>
      <c r="C67" s="12">
        <f t="shared" si="8"/>
        <v>46117.565999999999</v>
      </c>
      <c r="D67" s="11" t="str">
        <f t="shared" si="9"/>
        <v>vis</v>
      </c>
      <c r="E67" s="54">
        <f>VLOOKUP(C67,Active!C$21:E$967,3,FALSE)</f>
        <v>1530.9940117760773</v>
      </c>
      <c r="F67" s="5" t="s">
        <v>156</v>
      </c>
      <c r="G67" s="11" t="str">
        <f t="shared" si="10"/>
        <v>46117.566</v>
      </c>
      <c r="H67" s="12">
        <f t="shared" si="11"/>
        <v>1531</v>
      </c>
      <c r="I67" s="55" t="s">
        <v>456</v>
      </c>
      <c r="J67" s="56" t="s">
        <v>457</v>
      </c>
      <c r="K67" s="55">
        <v>1531</v>
      </c>
      <c r="L67" s="55" t="s">
        <v>193</v>
      </c>
      <c r="M67" s="56" t="s">
        <v>205</v>
      </c>
      <c r="N67" s="56"/>
      <c r="O67" s="57" t="s">
        <v>304</v>
      </c>
      <c r="P67" s="57" t="s">
        <v>308</v>
      </c>
    </row>
    <row r="68" spans="1:16" ht="12.75" customHeight="1" thickBot="1" x14ac:dyDescent="0.25">
      <c r="A68" s="12" t="str">
        <f t="shared" si="6"/>
        <v> VSSC 63.23 </v>
      </c>
      <c r="B68" s="5" t="str">
        <f t="shared" si="7"/>
        <v>I</v>
      </c>
      <c r="C68" s="12">
        <f t="shared" si="8"/>
        <v>46218.476999999999</v>
      </c>
      <c r="D68" s="11" t="str">
        <f t="shared" si="9"/>
        <v>vis</v>
      </c>
      <c r="E68" s="54">
        <f>VLOOKUP(C68,Active!C$21:E$967,3,FALSE)</f>
        <v>1612.0007231208222</v>
      </c>
      <c r="F68" s="5" t="s">
        <v>156</v>
      </c>
      <c r="G68" s="11" t="str">
        <f t="shared" si="10"/>
        <v>46218.477</v>
      </c>
      <c r="H68" s="12">
        <f t="shared" si="11"/>
        <v>1612</v>
      </c>
      <c r="I68" s="55" t="s">
        <v>458</v>
      </c>
      <c r="J68" s="56" t="s">
        <v>459</v>
      </c>
      <c r="K68" s="55">
        <v>1612</v>
      </c>
      <c r="L68" s="55" t="s">
        <v>266</v>
      </c>
      <c r="M68" s="56" t="s">
        <v>205</v>
      </c>
      <c r="N68" s="56"/>
      <c r="O68" s="57" t="s">
        <v>460</v>
      </c>
      <c r="P68" s="57" t="s">
        <v>461</v>
      </c>
    </row>
    <row r="69" spans="1:16" ht="12.75" customHeight="1" thickBot="1" x14ac:dyDescent="0.25">
      <c r="A69" s="12" t="str">
        <f t="shared" si="6"/>
        <v> AOEB 2 </v>
      </c>
      <c r="B69" s="5" t="str">
        <f t="shared" si="7"/>
        <v>I</v>
      </c>
      <c r="C69" s="12">
        <f t="shared" si="8"/>
        <v>46280.758000000002</v>
      </c>
      <c r="D69" s="11" t="str">
        <f t="shared" si="9"/>
        <v>vis</v>
      </c>
      <c r="E69" s="54">
        <f>VLOOKUP(C69,Active!C$21:E$967,3,FALSE)</f>
        <v>1661.997046507393</v>
      </c>
      <c r="F69" s="5" t="s">
        <v>156</v>
      </c>
      <c r="G69" s="11" t="str">
        <f t="shared" si="10"/>
        <v>46280.758</v>
      </c>
      <c r="H69" s="12">
        <f t="shared" si="11"/>
        <v>1662</v>
      </c>
      <c r="I69" s="55" t="s">
        <v>462</v>
      </c>
      <c r="J69" s="56" t="s">
        <v>463</v>
      </c>
      <c r="K69" s="55">
        <v>1662</v>
      </c>
      <c r="L69" s="55" t="s">
        <v>343</v>
      </c>
      <c r="M69" s="56" t="s">
        <v>205</v>
      </c>
      <c r="N69" s="56"/>
      <c r="O69" s="57" t="s">
        <v>304</v>
      </c>
      <c r="P69" s="57" t="s">
        <v>308</v>
      </c>
    </row>
    <row r="70" spans="1:16" ht="12.75" customHeight="1" thickBot="1" x14ac:dyDescent="0.25">
      <c r="A70" s="12" t="str">
        <f t="shared" si="6"/>
        <v> BRNO 27 </v>
      </c>
      <c r="B70" s="5" t="str">
        <f t="shared" si="7"/>
        <v>I</v>
      </c>
      <c r="C70" s="12">
        <f t="shared" si="8"/>
        <v>46289.474999999999</v>
      </c>
      <c r="D70" s="11" t="str">
        <f t="shared" si="9"/>
        <v>vis</v>
      </c>
      <c r="E70" s="54">
        <f>VLOOKUP(C70,Active!C$21:E$967,3,FALSE)</f>
        <v>1668.9946533370933</v>
      </c>
      <c r="F70" s="5" t="s">
        <v>156</v>
      </c>
      <c r="G70" s="11" t="str">
        <f t="shared" si="10"/>
        <v>46289.475</v>
      </c>
      <c r="H70" s="12">
        <f t="shared" si="11"/>
        <v>1669</v>
      </c>
      <c r="I70" s="55" t="s">
        <v>464</v>
      </c>
      <c r="J70" s="56" t="s">
        <v>465</v>
      </c>
      <c r="K70" s="55">
        <v>1669</v>
      </c>
      <c r="L70" s="55" t="s">
        <v>193</v>
      </c>
      <c r="M70" s="56" t="s">
        <v>205</v>
      </c>
      <c r="N70" s="56"/>
      <c r="O70" s="57" t="s">
        <v>466</v>
      </c>
      <c r="P70" s="57" t="s">
        <v>445</v>
      </c>
    </row>
    <row r="71" spans="1:16" ht="12.75" customHeight="1" thickBot="1" x14ac:dyDescent="0.25">
      <c r="A71" s="12" t="str">
        <f t="shared" si="6"/>
        <v> BRNO 27 </v>
      </c>
      <c r="B71" s="5" t="str">
        <f t="shared" si="7"/>
        <v>I</v>
      </c>
      <c r="C71" s="12">
        <f t="shared" si="8"/>
        <v>46289.48</v>
      </c>
      <c r="D71" s="11" t="str">
        <f t="shared" si="9"/>
        <v>vis</v>
      </c>
      <c r="E71" s="54">
        <f>VLOOKUP(C71,Active!C$21:E$967,3,FALSE)</f>
        <v>1668.9986671072184</v>
      </c>
      <c r="F71" s="5" t="s">
        <v>156</v>
      </c>
      <c r="G71" s="11" t="str">
        <f t="shared" si="10"/>
        <v>46289.480</v>
      </c>
      <c r="H71" s="12">
        <f t="shared" si="11"/>
        <v>1669</v>
      </c>
      <c r="I71" s="55" t="s">
        <v>467</v>
      </c>
      <c r="J71" s="56" t="s">
        <v>468</v>
      </c>
      <c r="K71" s="55">
        <v>1669</v>
      </c>
      <c r="L71" s="55" t="s">
        <v>176</v>
      </c>
      <c r="M71" s="56" t="s">
        <v>205</v>
      </c>
      <c r="N71" s="56"/>
      <c r="O71" s="57" t="s">
        <v>469</v>
      </c>
      <c r="P71" s="57" t="s">
        <v>445</v>
      </c>
    </row>
    <row r="72" spans="1:16" ht="12.75" customHeight="1" thickBot="1" x14ac:dyDescent="0.25">
      <c r="A72" s="12" t="str">
        <f t="shared" si="6"/>
        <v> AOEB 2 </v>
      </c>
      <c r="B72" s="5" t="str">
        <f t="shared" si="7"/>
        <v>I</v>
      </c>
      <c r="C72" s="12">
        <f t="shared" si="8"/>
        <v>46295.705999999998</v>
      </c>
      <c r="D72" s="11" t="str">
        <f t="shared" si="9"/>
        <v>vis</v>
      </c>
      <c r="E72" s="54">
        <f>VLOOKUP(C72,Active!C$21:E$967,3,FALSE)</f>
        <v>1673.9966136624205</v>
      </c>
      <c r="F72" s="5" t="s">
        <v>156</v>
      </c>
      <c r="G72" s="11" t="str">
        <f t="shared" si="10"/>
        <v>46295.706</v>
      </c>
      <c r="H72" s="12">
        <f t="shared" si="11"/>
        <v>1674</v>
      </c>
      <c r="I72" s="55" t="s">
        <v>470</v>
      </c>
      <c r="J72" s="56" t="s">
        <v>471</v>
      </c>
      <c r="K72" s="55">
        <v>1674</v>
      </c>
      <c r="L72" s="55" t="s">
        <v>343</v>
      </c>
      <c r="M72" s="56" t="s">
        <v>205</v>
      </c>
      <c r="N72" s="56"/>
      <c r="O72" s="57" t="s">
        <v>304</v>
      </c>
      <c r="P72" s="57" t="s">
        <v>308</v>
      </c>
    </row>
    <row r="73" spans="1:16" ht="12.75" customHeight="1" thickBot="1" x14ac:dyDescent="0.25">
      <c r="A73" s="12" t="str">
        <f t="shared" si="6"/>
        <v> BBS 78 </v>
      </c>
      <c r="B73" s="5" t="str">
        <f t="shared" si="7"/>
        <v>I</v>
      </c>
      <c r="C73" s="12">
        <f t="shared" si="8"/>
        <v>46299.451999999997</v>
      </c>
      <c r="D73" s="11" t="str">
        <f t="shared" si="9"/>
        <v>vis</v>
      </c>
      <c r="E73" s="54">
        <f>VLOOKUP(C73,Active!C$21:E$967,3,FALSE)</f>
        <v>1677.0037302373958</v>
      </c>
      <c r="F73" s="5" t="s">
        <v>156</v>
      </c>
      <c r="G73" s="11" t="str">
        <f t="shared" si="10"/>
        <v>46299.452</v>
      </c>
      <c r="H73" s="12">
        <f t="shared" si="11"/>
        <v>1677</v>
      </c>
      <c r="I73" s="55" t="s">
        <v>472</v>
      </c>
      <c r="J73" s="56" t="s">
        <v>473</v>
      </c>
      <c r="K73" s="55">
        <v>1677</v>
      </c>
      <c r="L73" s="55" t="s">
        <v>323</v>
      </c>
      <c r="M73" s="56" t="s">
        <v>205</v>
      </c>
      <c r="N73" s="56"/>
      <c r="O73" s="57" t="s">
        <v>339</v>
      </c>
      <c r="P73" s="57" t="s">
        <v>474</v>
      </c>
    </row>
    <row r="74" spans="1:16" ht="12.75" customHeight="1" thickBot="1" x14ac:dyDescent="0.25">
      <c r="A74" s="12" t="str">
        <f t="shared" si="6"/>
        <v> BRNO 27 </v>
      </c>
      <c r="B74" s="5" t="str">
        <f t="shared" si="7"/>
        <v>I</v>
      </c>
      <c r="C74" s="12">
        <f t="shared" si="8"/>
        <v>46319.375</v>
      </c>
      <c r="D74" s="11" t="str">
        <f t="shared" si="9"/>
        <v>vis</v>
      </c>
      <c r="E74" s="54">
        <f>VLOOKUP(C74,Active!C$21:E$967,3,FALSE)</f>
        <v>1692.9969986632518</v>
      </c>
      <c r="F74" s="5" t="s">
        <v>156</v>
      </c>
      <c r="G74" s="11" t="str">
        <f t="shared" si="10"/>
        <v>46319.375</v>
      </c>
      <c r="H74" s="12">
        <f t="shared" si="11"/>
        <v>1693</v>
      </c>
      <c r="I74" s="55" t="s">
        <v>475</v>
      </c>
      <c r="J74" s="56" t="s">
        <v>476</v>
      </c>
      <c r="K74" s="55">
        <v>1693</v>
      </c>
      <c r="L74" s="55" t="s">
        <v>343</v>
      </c>
      <c r="M74" s="56" t="s">
        <v>205</v>
      </c>
      <c r="N74" s="56"/>
      <c r="O74" s="57" t="s">
        <v>477</v>
      </c>
      <c r="P74" s="57" t="s">
        <v>445</v>
      </c>
    </row>
    <row r="75" spans="1:16" ht="12.75" customHeight="1" thickBot="1" x14ac:dyDescent="0.25">
      <c r="A75" s="12" t="str">
        <f t="shared" ref="A75:A106" si="12">P75</f>
        <v> BRNO 27 </v>
      </c>
      <c r="B75" s="5" t="str">
        <f t="shared" ref="B75:B106" si="13">IF(H75=INT(H75),"I","II")</f>
        <v>I</v>
      </c>
      <c r="C75" s="12">
        <f t="shared" ref="C75:C106" si="14">1*G75</f>
        <v>46319.375999999997</v>
      </c>
      <c r="D75" s="11" t="str">
        <f t="shared" ref="D75:D106" si="15">VLOOKUP(F75,I$1:J$5,2,FALSE)</f>
        <v>vis</v>
      </c>
      <c r="E75" s="54">
        <f>VLOOKUP(C75,Active!C$21:E$967,3,FALSE)</f>
        <v>1692.9978014172734</v>
      </c>
      <c r="F75" s="5" t="s">
        <v>156</v>
      </c>
      <c r="G75" s="11" t="str">
        <f t="shared" ref="G75:G106" si="16">MID(I75,3,LEN(I75)-3)</f>
        <v>46319.376</v>
      </c>
      <c r="H75" s="12">
        <f t="shared" ref="H75:H106" si="17">1*K75</f>
        <v>1693</v>
      </c>
      <c r="I75" s="55" t="s">
        <v>478</v>
      </c>
      <c r="J75" s="56" t="s">
        <v>479</v>
      </c>
      <c r="K75" s="55">
        <v>1693</v>
      </c>
      <c r="L75" s="55" t="s">
        <v>157</v>
      </c>
      <c r="M75" s="56" t="s">
        <v>205</v>
      </c>
      <c r="N75" s="56"/>
      <c r="O75" s="57" t="s">
        <v>480</v>
      </c>
      <c r="P75" s="57" t="s">
        <v>445</v>
      </c>
    </row>
    <row r="76" spans="1:16" ht="12.75" customHeight="1" thickBot="1" x14ac:dyDescent="0.25">
      <c r="A76" s="12" t="str">
        <f t="shared" si="12"/>
        <v> VSSC 63.23 </v>
      </c>
      <c r="B76" s="5" t="str">
        <f t="shared" si="13"/>
        <v>I</v>
      </c>
      <c r="C76" s="12">
        <f t="shared" si="14"/>
        <v>46319.377</v>
      </c>
      <c r="D76" s="11" t="str">
        <f t="shared" si="15"/>
        <v>vis</v>
      </c>
      <c r="E76" s="54">
        <f>VLOOKUP(C76,Active!C$21:E$967,3,FALSE)</f>
        <v>1692.9986041713007</v>
      </c>
      <c r="F76" s="5" t="s">
        <v>156</v>
      </c>
      <c r="G76" s="11" t="str">
        <f t="shared" si="16"/>
        <v>46319.377</v>
      </c>
      <c r="H76" s="12">
        <f t="shared" si="17"/>
        <v>1693</v>
      </c>
      <c r="I76" s="55" t="s">
        <v>481</v>
      </c>
      <c r="J76" s="56" t="s">
        <v>482</v>
      </c>
      <c r="K76" s="55">
        <v>1693</v>
      </c>
      <c r="L76" s="55" t="s">
        <v>176</v>
      </c>
      <c r="M76" s="56" t="s">
        <v>205</v>
      </c>
      <c r="N76" s="56"/>
      <c r="O76" s="57" t="s">
        <v>460</v>
      </c>
      <c r="P76" s="57" t="s">
        <v>461</v>
      </c>
    </row>
    <row r="77" spans="1:16" ht="12.75" customHeight="1" thickBot="1" x14ac:dyDescent="0.25">
      <c r="A77" s="12" t="str">
        <f t="shared" si="12"/>
        <v> BRNO 27 </v>
      </c>
      <c r="B77" s="5" t="str">
        <f t="shared" si="13"/>
        <v>I</v>
      </c>
      <c r="C77" s="12">
        <f t="shared" si="14"/>
        <v>46319.379000000001</v>
      </c>
      <c r="D77" s="11" t="str">
        <f t="shared" si="15"/>
        <v>vis</v>
      </c>
      <c r="E77" s="54">
        <f>VLOOKUP(C77,Active!C$21:E$967,3,FALSE)</f>
        <v>1693.0002096793496</v>
      </c>
      <c r="F77" s="5" t="s">
        <v>156</v>
      </c>
      <c r="G77" s="11" t="str">
        <f t="shared" si="16"/>
        <v>46319.379</v>
      </c>
      <c r="H77" s="12">
        <f t="shared" si="17"/>
        <v>1693</v>
      </c>
      <c r="I77" s="55" t="s">
        <v>483</v>
      </c>
      <c r="J77" s="56" t="s">
        <v>484</v>
      </c>
      <c r="K77" s="55">
        <v>1693</v>
      </c>
      <c r="L77" s="55" t="s">
        <v>366</v>
      </c>
      <c r="M77" s="56" t="s">
        <v>205</v>
      </c>
      <c r="N77" s="56"/>
      <c r="O77" s="57" t="s">
        <v>485</v>
      </c>
      <c r="P77" s="57" t="s">
        <v>445</v>
      </c>
    </row>
    <row r="78" spans="1:16" ht="12.75" customHeight="1" thickBot="1" x14ac:dyDescent="0.25">
      <c r="A78" s="12" t="str">
        <f t="shared" si="12"/>
        <v> BBS 78 </v>
      </c>
      <c r="B78" s="5" t="str">
        <f t="shared" si="13"/>
        <v>I</v>
      </c>
      <c r="C78" s="12">
        <f t="shared" si="14"/>
        <v>46319.381000000001</v>
      </c>
      <c r="D78" s="11" t="str">
        <f t="shared" si="15"/>
        <v>vis</v>
      </c>
      <c r="E78" s="54">
        <f>VLOOKUP(C78,Active!C$21:E$967,3,FALSE)</f>
        <v>1693.0018151873985</v>
      </c>
      <c r="F78" s="5" t="s">
        <v>156</v>
      </c>
      <c r="G78" s="11" t="str">
        <f t="shared" si="16"/>
        <v>46319.381</v>
      </c>
      <c r="H78" s="12">
        <f t="shared" si="17"/>
        <v>1693</v>
      </c>
      <c r="I78" s="55" t="s">
        <v>486</v>
      </c>
      <c r="J78" s="56" t="s">
        <v>487</v>
      </c>
      <c r="K78" s="55">
        <v>1693</v>
      </c>
      <c r="L78" s="55" t="s">
        <v>229</v>
      </c>
      <c r="M78" s="56" t="s">
        <v>205</v>
      </c>
      <c r="N78" s="56"/>
      <c r="O78" s="57" t="s">
        <v>339</v>
      </c>
      <c r="P78" s="57" t="s">
        <v>474</v>
      </c>
    </row>
    <row r="79" spans="1:16" ht="12.75" customHeight="1" thickBot="1" x14ac:dyDescent="0.25">
      <c r="A79" s="12" t="str">
        <f t="shared" si="12"/>
        <v> BBS 86 </v>
      </c>
      <c r="B79" s="5" t="str">
        <f t="shared" si="13"/>
        <v>I</v>
      </c>
      <c r="C79" s="12">
        <f t="shared" si="14"/>
        <v>46319.387000000002</v>
      </c>
      <c r="D79" s="11" t="str">
        <f t="shared" si="15"/>
        <v>vis</v>
      </c>
      <c r="E79" s="54">
        <f>VLOOKUP(C79,Active!C$21:E$967,3,FALSE)</f>
        <v>1693.0066317115452</v>
      </c>
      <c r="F79" s="5" t="s">
        <v>156</v>
      </c>
      <c r="G79" s="11" t="str">
        <f t="shared" si="16"/>
        <v>46319.387</v>
      </c>
      <c r="H79" s="12">
        <f t="shared" si="17"/>
        <v>1693</v>
      </c>
      <c r="I79" s="55" t="s">
        <v>488</v>
      </c>
      <c r="J79" s="56" t="s">
        <v>489</v>
      </c>
      <c r="K79" s="55">
        <v>1693</v>
      </c>
      <c r="L79" s="55" t="s">
        <v>293</v>
      </c>
      <c r="M79" s="56" t="s">
        <v>205</v>
      </c>
      <c r="N79" s="56"/>
      <c r="O79" s="57" t="s">
        <v>490</v>
      </c>
      <c r="P79" s="57" t="s">
        <v>491</v>
      </c>
    </row>
    <row r="80" spans="1:16" ht="12.75" customHeight="1" thickBot="1" x14ac:dyDescent="0.25">
      <c r="A80" s="12" t="str">
        <f t="shared" si="12"/>
        <v> BBS 86 </v>
      </c>
      <c r="B80" s="5" t="str">
        <f t="shared" si="13"/>
        <v>I</v>
      </c>
      <c r="C80" s="12">
        <f t="shared" si="14"/>
        <v>46329.34</v>
      </c>
      <c r="D80" s="11" t="str">
        <f t="shared" si="15"/>
        <v>vis</v>
      </c>
      <c r="E80" s="54">
        <f>VLOOKUP(C80,Active!C$21:E$967,3,FALSE)</f>
        <v>1700.9964425152609</v>
      </c>
      <c r="F80" s="5" t="s">
        <v>156</v>
      </c>
      <c r="G80" s="11" t="str">
        <f t="shared" si="16"/>
        <v>46329.340</v>
      </c>
      <c r="H80" s="12">
        <f t="shared" si="17"/>
        <v>1701</v>
      </c>
      <c r="I80" s="55" t="s">
        <v>492</v>
      </c>
      <c r="J80" s="56" t="s">
        <v>493</v>
      </c>
      <c r="K80" s="55">
        <v>1701</v>
      </c>
      <c r="L80" s="55" t="s">
        <v>343</v>
      </c>
      <c r="M80" s="56" t="s">
        <v>205</v>
      </c>
      <c r="N80" s="56"/>
      <c r="O80" s="57" t="s">
        <v>490</v>
      </c>
      <c r="P80" s="57" t="s">
        <v>491</v>
      </c>
    </row>
    <row r="81" spans="1:16" ht="12.75" customHeight="1" thickBot="1" x14ac:dyDescent="0.25">
      <c r="A81" s="12" t="str">
        <f t="shared" si="12"/>
        <v> VSSC 66.35 </v>
      </c>
      <c r="B81" s="5" t="str">
        <f t="shared" si="13"/>
        <v>I</v>
      </c>
      <c r="C81" s="12">
        <f t="shared" si="14"/>
        <v>46441.459000000003</v>
      </c>
      <c r="D81" s="11" t="str">
        <f t="shared" si="15"/>
        <v>vis</v>
      </c>
      <c r="E81" s="54">
        <f>VLOOKUP(C81,Active!C$21:E$967,3,FALSE)</f>
        <v>1791.0004209642102</v>
      </c>
      <c r="F81" s="5" t="s">
        <v>156</v>
      </c>
      <c r="G81" s="11" t="str">
        <f t="shared" si="16"/>
        <v>46441.459</v>
      </c>
      <c r="H81" s="12">
        <f t="shared" si="17"/>
        <v>1791</v>
      </c>
      <c r="I81" s="55" t="s">
        <v>494</v>
      </c>
      <c r="J81" s="56" t="s">
        <v>495</v>
      </c>
      <c r="K81" s="55">
        <v>1791</v>
      </c>
      <c r="L81" s="55" t="s">
        <v>266</v>
      </c>
      <c r="M81" s="56" t="s">
        <v>205</v>
      </c>
      <c r="N81" s="56"/>
      <c r="O81" s="57" t="s">
        <v>460</v>
      </c>
      <c r="P81" s="57" t="s">
        <v>496</v>
      </c>
    </row>
    <row r="82" spans="1:16" ht="12.75" customHeight="1" thickBot="1" x14ac:dyDescent="0.25">
      <c r="A82" s="12" t="str">
        <f t="shared" si="12"/>
        <v> BRNO 28 </v>
      </c>
      <c r="B82" s="5" t="str">
        <f t="shared" si="13"/>
        <v>I</v>
      </c>
      <c r="C82" s="12">
        <f t="shared" si="14"/>
        <v>46649.497000000003</v>
      </c>
      <c r="D82" s="11" t="str">
        <f t="shared" si="15"/>
        <v>vis</v>
      </c>
      <c r="E82" s="54">
        <f>VLOOKUP(C82,Active!C$21:E$967,3,FALSE)</f>
        <v>1958.0037626686628</v>
      </c>
      <c r="F82" s="5" t="s">
        <v>156</v>
      </c>
      <c r="G82" s="11" t="str">
        <f t="shared" si="16"/>
        <v>46649.497</v>
      </c>
      <c r="H82" s="12">
        <f t="shared" si="17"/>
        <v>1958</v>
      </c>
      <c r="I82" s="55" t="s">
        <v>497</v>
      </c>
      <c r="J82" s="56" t="s">
        <v>498</v>
      </c>
      <c r="K82" s="55">
        <v>1958</v>
      </c>
      <c r="L82" s="55" t="s">
        <v>323</v>
      </c>
      <c r="M82" s="56" t="s">
        <v>205</v>
      </c>
      <c r="N82" s="56"/>
      <c r="O82" s="57" t="s">
        <v>499</v>
      </c>
      <c r="P82" s="57" t="s">
        <v>500</v>
      </c>
    </row>
    <row r="83" spans="1:16" ht="12.75" customHeight="1" thickBot="1" x14ac:dyDescent="0.25">
      <c r="A83" s="12" t="str">
        <f t="shared" si="12"/>
        <v> VSSC 66.35 </v>
      </c>
      <c r="B83" s="5" t="str">
        <f t="shared" si="13"/>
        <v>I</v>
      </c>
      <c r="C83" s="12">
        <f t="shared" si="14"/>
        <v>46659.462</v>
      </c>
      <c r="D83" s="11" t="str">
        <f t="shared" si="15"/>
        <v>vis</v>
      </c>
      <c r="E83" s="54">
        <f>VLOOKUP(C83,Active!C$21:E$967,3,FALSE)</f>
        <v>1966.0032065206722</v>
      </c>
      <c r="F83" s="5" t="s">
        <v>156</v>
      </c>
      <c r="G83" s="11" t="str">
        <f t="shared" si="16"/>
        <v>46659.462</v>
      </c>
      <c r="H83" s="12">
        <f t="shared" si="17"/>
        <v>1966</v>
      </c>
      <c r="I83" s="55" t="s">
        <v>501</v>
      </c>
      <c r="J83" s="56" t="s">
        <v>502</v>
      </c>
      <c r="K83" s="55">
        <v>1966</v>
      </c>
      <c r="L83" s="55" t="s">
        <v>184</v>
      </c>
      <c r="M83" s="56" t="s">
        <v>205</v>
      </c>
      <c r="N83" s="56"/>
      <c r="O83" s="57" t="s">
        <v>460</v>
      </c>
      <c r="P83" s="57" t="s">
        <v>496</v>
      </c>
    </row>
    <row r="84" spans="1:16" ht="12.75" customHeight="1" thickBot="1" x14ac:dyDescent="0.25">
      <c r="A84" s="12" t="str">
        <f t="shared" si="12"/>
        <v> BRNO 28 </v>
      </c>
      <c r="B84" s="5" t="str">
        <f t="shared" si="13"/>
        <v>I</v>
      </c>
      <c r="C84" s="12">
        <f t="shared" si="14"/>
        <v>46669.413</v>
      </c>
      <c r="D84" s="11" t="str">
        <f t="shared" si="15"/>
        <v>vis</v>
      </c>
      <c r="E84" s="54">
        <f>VLOOKUP(C84,Active!C$21:E$967,3,FALSE)</f>
        <v>1973.9914118163447</v>
      </c>
      <c r="F84" s="5" t="s">
        <v>156</v>
      </c>
      <c r="G84" s="11" t="str">
        <f t="shared" si="16"/>
        <v>46669.413</v>
      </c>
      <c r="H84" s="12">
        <f t="shared" si="17"/>
        <v>1974</v>
      </c>
      <c r="I84" s="55" t="s">
        <v>503</v>
      </c>
      <c r="J84" s="56" t="s">
        <v>504</v>
      </c>
      <c r="K84" s="55">
        <v>1974</v>
      </c>
      <c r="L84" s="55" t="s">
        <v>418</v>
      </c>
      <c r="M84" s="56" t="s">
        <v>205</v>
      </c>
      <c r="N84" s="56"/>
      <c r="O84" s="57" t="s">
        <v>505</v>
      </c>
      <c r="P84" s="57" t="s">
        <v>500</v>
      </c>
    </row>
    <row r="85" spans="1:16" ht="12.75" customHeight="1" thickBot="1" x14ac:dyDescent="0.25">
      <c r="A85" s="12" t="str">
        <f t="shared" si="12"/>
        <v> BRNO 28 </v>
      </c>
      <c r="B85" s="5" t="str">
        <f t="shared" si="13"/>
        <v>I</v>
      </c>
      <c r="C85" s="12">
        <f t="shared" si="14"/>
        <v>46669.413999999997</v>
      </c>
      <c r="D85" s="11" t="str">
        <f t="shared" si="15"/>
        <v>vis</v>
      </c>
      <c r="E85" s="54">
        <f>VLOOKUP(C85,Active!C$21:E$967,3,FALSE)</f>
        <v>1973.9922145703663</v>
      </c>
      <c r="F85" s="5" t="s">
        <v>156</v>
      </c>
      <c r="G85" s="11" t="str">
        <f t="shared" si="16"/>
        <v>46669.414</v>
      </c>
      <c r="H85" s="12">
        <f t="shared" si="17"/>
        <v>1974</v>
      </c>
      <c r="I85" s="55" t="s">
        <v>506</v>
      </c>
      <c r="J85" s="56" t="s">
        <v>507</v>
      </c>
      <c r="K85" s="55">
        <v>1974</v>
      </c>
      <c r="L85" s="55" t="s">
        <v>251</v>
      </c>
      <c r="M85" s="56" t="s">
        <v>205</v>
      </c>
      <c r="N85" s="56"/>
      <c r="O85" s="57" t="s">
        <v>499</v>
      </c>
      <c r="P85" s="57" t="s">
        <v>500</v>
      </c>
    </row>
    <row r="86" spans="1:16" ht="12.75" customHeight="1" thickBot="1" x14ac:dyDescent="0.25">
      <c r="A86" s="12" t="str">
        <f t="shared" si="12"/>
        <v> AOEB 2 </v>
      </c>
      <c r="B86" s="5" t="str">
        <f t="shared" si="13"/>
        <v>I</v>
      </c>
      <c r="C86" s="12">
        <f t="shared" si="14"/>
        <v>46736.686999999998</v>
      </c>
      <c r="D86" s="11" t="str">
        <f t="shared" si="15"/>
        <v>vis</v>
      </c>
      <c r="E86" s="54">
        <f>VLOOKUP(C86,Active!C$21:E$967,3,FALSE)</f>
        <v>2027.9958860461727</v>
      </c>
      <c r="F86" s="5" t="s">
        <v>156</v>
      </c>
      <c r="G86" s="11" t="str">
        <f t="shared" si="16"/>
        <v>46736.687</v>
      </c>
      <c r="H86" s="12">
        <f t="shared" si="17"/>
        <v>2028</v>
      </c>
      <c r="I86" s="55" t="s">
        <v>508</v>
      </c>
      <c r="J86" s="56" t="s">
        <v>509</v>
      </c>
      <c r="K86" s="55">
        <v>2028</v>
      </c>
      <c r="L86" s="55" t="s">
        <v>300</v>
      </c>
      <c r="M86" s="56" t="s">
        <v>205</v>
      </c>
      <c r="N86" s="56"/>
      <c r="O86" s="57" t="s">
        <v>304</v>
      </c>
      <c r="P86" s="57" t="s">
        <v>308</v>
      </c>
    </row>
    <row r="87" spans="1:16" ht="12.75" customHeight="1" thickBot="1" x14ac:dyDescent="0.25">
      <c r="A87" s="12" t="str">
        <f t="shared" si="12"/>
        <v> BBS 82 </v>
      </c>
      <c r="B87" s="5" t="str">
        <f t="shared" si="13"/>
        <v>I</v>
      </c>
      <c r="C87" s="12">
        <f t="shared" si="14"/>
        <v>46760.357000000004</v>
      </c>
      <c r="D87" s="11" t="str">
        <f t="shared" si="15"/>
        <v>vis</v>
      </c>
      <c r="E87" s="54">
        <f>VLOOKUP(C87,Active!C$21:E$967,3,FALSE)</f>
        <v>2046.9970738010313</v>
      </c>
      <c r="F87" s="5" t="s">
        <v>156</v>
      </c>
      <c r="G87" s="11" t="str">
        <f t="shared" si="16"/>
        <v>46760.357</v>
      </c>
      <c r="H87" s="12">
        <f t="shared" si="17"/>
        <v>2047</v>
      </c>
      <c r="I87" s="55" t="s">
        <v>510</v>
      </c>
      <c r="J87" s="56" t="s">
        <v>511</v>
      </c>
      <c r="K87" s="55">
        <v>2047</v>
      </c>
      <c r="L87" s="55" t="s">
        <v>343</v>
      </c>
      <c r="M87" s="56" t="s">
        <v>205</v>
      </c>
      <c r="N87" s="56"/>
      <c r="O87" s="57" t="s">
        <v>339</v>
      </c>
      <c r="P87" s="57" t="s">
        <v>512</v>
      </c>
    </row>
    <row r="88" spans="1:16" ht="12.75" customHeight="1" thickBot="1" x14ac:dyDescent="0.25">
      <c r="A88" s="12" t="str">
        <f t="shared" si="12"/>
        <v> BBS 82 </v>
      </c>
      <c r="B88" s="5" t="str">
        <f t="shared" si="13"/>
        <v>I</v>
      </c>
      <c r="C88" s="12">
        <f t="shared" si="14"/>
        <v>46765.341999999997</v>
      </c>
      <c r="D88" s="11" t="str">
        <f t="shared" si="15"/>
        <v>vis</v>
      </c>
      <c r="E88" s="54">
        <f>VLOOKUP(C88,Active!C$21:E$967,3,FALSE)</f>
        <v>2050.9988026120927</v>
      </c>
      <c r="F88" s="5" t="s">
        <v>156</v>
      </c>
      <c r="G88" s="11" t="str">
        <f t="shared" si="16"/>
        <v>46765.342</v>
      </c>
      <c r="H88" s="12">
        <f t="shared" si="17"/>
        <v>2051</v>
      </c>
      <c r="I88" s="55" t="s">
        <v>513</v>
      </c>
      <c r="J88" s="56" t="s">
        <v>514</v>
      </c>
      <c r="K88" s="55">
        <v>2051</v>
      </c>
      <c r="L88" s="55" t="s">
        <v>218</v>
      </c>
      <c r="M88" s="56" t="s">
        <v>205</v>
      </c>
      <c r="N88" s="56"/>
      <c r="O88" s="57" t="s">
        <v>339</v>
      </c>
      <c r="P88" s="57" t="s">
        <v>512</v>
      </c>
    </row>
    <row r="89" spans="1:16" ht="12.75" customHeight="1" thickBot="1" x14ac:dyDescent="0.25">
      <c r="A89" s="12" t="str">
        <f t="shared" si="12"/>
        <v> BBS 84 </v>
      </c>
      <c r="B89" s="5" t="str">
        <f t="shared" si="13"/>
        <v>I</v>
      </c>
      <c r="C89" s="12">
        <f t="shared" si="14"/>
        <v>46999.538</v>
      </c>
      <c r="D89" s="11" t="str">
        <f t="shared" si="15"/>
        <v>vis</v>
      </c>
      <c r="E89" s="54">
        <f>VLOOKUP(C89,Active!C$21:E$967,3,FALSE)</f>
        <v>2239.0005840838262</v>
      </c>
      <c r="F89" s="5" t="s">
        <v>156</v>
      </c>
      <c r="G89" s="11" t="str">
        <f t="shared" si="16"/>
        <v>46999.538</v>
      </c>
      <c r="H89" s="12">
        <f t="shared" si="17"/>
        <v>2239</v>
      </c>
      <c r="I89" s="55" t="s">
        <v>515</v>
      </c>
      <c r="J89" s="56" t="s">
        <v>516</v>
      </c>
      <c r="K89" s="55">
        <v>2239</v>
      </c>
      <c r="L89" s="55" t="s">
        <v>266</v>
      </c>
      <c r="M89" s="56" t="s">
        <v>205</v>
      </c>
      <c r="N89" s="56"/>
      <c r="O89" s="57" t="s">
        <v>367</v>
      </c>
      <c r="P89" s="57" t="s">
        <v>517</v>
      </c>
    </row>
    <row r="90" spans="1:16" ht="12.75" customHeight="1" thickBot="1" x14ac:dyDescent="0.25">
      <c r="A90" s="12" t="str">
        <f t="shared" si="12"/>
        <v> BRNO 30 </v>
      </c>
      <c r="B90" s="5" t="str">
        <f t="shared" si="13"/>
        <v>I</v>
      </c>
      <c r="C90" s="12">
        <f t="shared" si="14"/>
        <v>47029.436999999998</v>
      </c>
      <c r="D90" s="11" t="str">
        <f t="shared" si="15"/>
        <v>vis</v>
      </c>
      <c r="E90" s="54">
        <f>VLOOKUP(C90,Active!C$21:E$967,3,FALSE)</f>
        <v>2263.0021266559575</v>
      </c>
      <c r="F90" s="5" t="s">
        <v>156</v>
      </c>
      <c r="G90" s="11" t="str">
        <f t="shared" si="16"/>
        <v>47029.437</v>
      </c>
      <c r="H90" s="12">
        <f t="shared" si="17"/>
        <v>2263</v>
      </c>
      <c r="I90" s="55" t="s">
        <v>518</v>
      </c>
      <c r="J90" s="56" t="s">
        <v>519</v>
      </c>
      <c r="K90" s="55">
        <v>2263</v>
      </c>
      <c r="L90" s="55" t="s">
        <v>212</v>
      </c>
      <c r="M90" s="56" t="s">
        <v>205</v>
      </c>
      <c r="N90" s="56"/>
      <c r="O90" s="57" t="s">
        <v>433</v>
      </c>
      <c r="P90" s="57" t="s">
        <v>520</v>
      </c>
    </row>
    <row r="91" spans="1:16" ht="12.75" customHeight="1" thickBot="1" x14ac:dyDescent="0.25">
      <c r="A91" s="12" t="str">
        <f t="shared" si="12"/>
        <v> BRNO 30 </v>
      </c>
      <c r="B91" s="5" t="str">
        <f t="shared" si="13"/>
        <v>I</v>
      </c>
      <c r="C91" s="12">
        <f t="shared" si="14"/>
        <v>47034.421000000002</v>
      </c>
      <c r="D91" s="11" t="str">
        <f t="shared" si="15"/>
        <v>vis</v>
      </c>
      <c r="E91" s="54">
        <f>VLOOKUP(C91,Active!C$21:E$967,3,FALSE)</f>
        <v>2267.0030527130029</v>
      </c>
      <c r="F91" s="5" t="s">
        <v>156</v>
      </c>
      <c r="G91" s="11" t="str">
        <f t="shared" si="16"/>
        <v>47034.421</v>
      </c>
      <c r="H91" s="12">
        <f t="shared" si="17"/>
        <v>2267</v>
      </c>
      <c r="I91" s="55" t="s">
        <v>521</v>
      </c>
      <c r="J91" s="56" t="s">
        <v>522</v>
      </c>
      <c r="K91" s="55">
        <v>2267</v>
      </c>
      <c r="L91" s="55" t="s">
        <v>184</v>
      </c>
      <c r="M91" s="56" t="s">
        <v>205</v>
      </c>
      <c r="N91" s="56"/>
      <c r="O91" s="57" t="s">
        <v>523</v>
      </c>
      <c r="P91" s="57" t="s">
        <v>520</v>
      </c>
    </row>
    <row r="92" spans="1:16" ht="12.75" customHeight="1" thickBot="1" x14ac:dyDescent="0.25">
      <c r="A92" s="12" t="str">
        <f t="shared" si="12"/>
        <v> BRNO 30 </v>
      </c>
      <c r="B92" s="5" t="str">
        <f t="shared" si="13"/>
        <v>I</v>
      </c>
      <c r="C92" s="12">
        <f t="shared" si="14"/>
        <v>47034.421999999999</v>
      </c>
      <c r="D92" s="11" t="str">
        <f t="shared" si="15"/>
        <v>vis</v>
      </c>
      <c r="E92" s="54">
        <f>VLOOKUP(C92,Active!C$21:E$967,3,FALSE)</f>
        <v>2267.0038554670246</v>
      </c>
      <c r="F92" s="5" t="s">
        <v>156</v>
      </c>
      <c r="G92" s="11" t="str">
        <f t="shared" si="16"/>
        <v>47034.422</v>
      </c>
      <c r="H92" s="12">
        <f t="shared" si="17"/>
        <v>2267</v>
      </c>
      <c r="I92" s="55" t="s">
        <v>524</v>
      </c>
      <c r="J92" s="56" t="s">
        <v>525</v>
      </c>
      <c r="K92" s="55">
        <v>2267</v>
      </c>
      <c r="L92" s="55" t="s">
        <v>323</v>
      </c>
      <c r="M92" s="56" t="s">
        <v>205</v>
      </c>
      <c r="N92" s="56"/>
      <c r="O92" s="57" t="s">
        <v>526</v>
      </c>
      <c r="P92" s="57" t="s">
        <v>520</v>
      </c>
    </row>
    <row r="93" spans="1:16" ht="12.75" customHeight="1" thickBot="1" x14ac:dyDescent="0.25">
      <c r="A93" s="12" t="str">
        <f t="shared" si="12"/>
        <v> BBS 85 </v>
      </c>
      <c r="B93" s="5" t="str">
        <f t="shared" si="13"/>
        <v>I</v>
      </c>
      <c r="C93" s="12">
        <f t="shared" si="14"/>
        <v>47039.406999999999</v>
      </c>
      <c r="D93" s="11" t="str">
        <f t="shared" si="15"/>
        <v>vis</v>
      </c>
      <c r="E93" s="54">
        <f>VLOOKUP(C93,Active!C$21:E$967,3,FALSE)</f>
        <v>2271.0055842780916</v>
      </c>
      <c r="F93" s="5" t="s">
        <v>156</v>
      </c>
      <c r="G93" s="11" t="str">
        <f t="shared" si="16"/>
        <v>47039.407</v>
      </c>
      <c r="H93" s="12">
        <f t="shared" si="17"/>
        <v>2271</v>
      </c>
      <c r="I93" s="55" t="s">
        <v>527</v>
      </c>
      <c r="J93" s="56" t="s">
        <v>528</v>
      </c>
      <c r="K93" s="55">
        <v>2271</v>
      </c>
      <c r="L93" s="55" t="s">
        <v>274</v>
      </c>
      <c r="M93" s="56" t="s">
        <v>205</v>
      </c>
      <c r="N93" s="56"/>
      <c r="O93" s="57" t="s">
        <v>339</v>
      </c>
      <c r="P93" s="57" t="s">
        <v>529</v>
      </c>
    </row>
    <row r="94" spans="1:16" ht="12.75" customHeight="1" thickBot="1" x14ac:dyDescent="0.25">
      <c r="A94" s="12" t="str">
        <f t="shared" si="12"/>
        <v> BRNO 30 </v>
      </c>
      <c r="B94" s="5" t="str">
        <f t="shared" si="13"/>
        <v>I</v>
      </c>
      <c r="C94" s="12">
        <f t="shared" si="14"/>
        <v>47064.307999999997</v>
      </c>
      <c r="D94" s="11" t="str">
        <f t="shared" si="15"/>
        <v>vis</v>
      </c>
      <c r="E94" s="54">
        <f>VLOOKUP(C94,Active!C$21:E$967,3,FALSE)</f>
        <v>2290.9949622368408</v>
      </c>
      <c r="F94" s="5" t="s">
        <v>156</v>
      </c>
      <c r="G94" s="11" t="str">
        <f t="shared" si="16"/>
        <v>47064.308</v>
      </c>
      <c r="H94" s="12">
        <f t="shared" si="17"/>
        <v>2291</v>
      </c>
      <c r="I94" s="55" t="s">
        <v>530</v>
      </c>
      <c r="J94" s="56" t="s">
        <v>531</v>
      </c>
      <c r="K94" s="55">
        <v>2291</v>
      </c>
      <c r="L94" s="55" t="s">
        <v>348</v>
      </c>
      <c r="M94" s="56" t="s">
        <v>205</v>
      </c>
      <c r="N94" s="56"/>
      <c r="O94" s="57" t="s">
        <v>499</v>
      </c>
      <c r="P94" s="57" t="s">
        <v>520</v>
      </c>
    </row>
    <row r="95" spans="1:16" ht="12.75" customHeight="1" thickBot="1" x14ac:dyDescent="0.25">
      <c r="A95" s="12" t="str">
        <f t="shared" si="12"/>
        <v> BBS 86 </v>
      </c>
      <c r="B95" s="5" t="str">
        <f t="shared" si="13"/>
        <v>I</v>
      </c>
      <c r="C95" s="12">
        <f t="shared" si="14"/>
        <v>47069.296999999999</v>
      </c>
      <c r="D95" s="11" t="str">
        <f t="shared" si="15"/>
        <v>vis</v>
      </c>
      <c r="E95" s="54">
        <f>VLOOKUP(C95,Active!C$21:E$967,3,FALSE)</f>
        <v>2294.9999020640057</v>
      </c>
      <c r="F95" s="5" t="s">
        <v>156</v>
      </c>
      <c r="G95" s="11" t="str">
        <f t="shared" si="16"/>
        <v>47069.297</v>
      </c>
      <c r="H95" s="12">
        <f t="shared" si="17"/>
        <v>2295</v>
      </c>
      <c r="I95" s="55" t="s">
        <v>532</v>
      </c>
      <c r="J95" s="56" t="s">
        <v>533</v>
      </c>
      <c r="K95" s="55">
        <v>2295</v>
      </c>
      <c r="L95" s="55" t="s">
        <v>334</v>
      </c>
      <c r="M95" s="56" t="s">
        <v>205</v>
      </c>
      <c r="N95" s="56"/>
      <c r="O95" s="57" t="s">
        <v>339</v>
      </c>
      <c r="P95" s="57" t="s">
        <v>491</v>
      </c>
    </row>
    <row r="96" spans="1:16" ht="12.75" customHeight="1" thickBot="1" x14ac:dyDescent="0.25">
      <c r="A96" s="12" t="str">
        <f t="shared" si="12"/>
        <v> BRNO 30 </v>
      </c>
      <c r="B96" s="5" t="str">
        <f t="shared" si="13"/>
        <v>I</v>
      </c>
      <c r="C96" s="12">
        <f t="shared" si="14"/>
        <v>47100.430999999997</v>
      </c>
      <c r="D96" s="11" t="str">
        <f t="shared" si="15"/>
        <v>vis</v>
      </c>
      <c r="E96" s="54">
        <f>VLOOKUP(C96,Active!C$21:E$967,3,FALSE)</f>
        <v>2319.9928458561308</v>
      </c>
      <c r="F96" s="5" t="s">
        <v>156</v>
      </c>
      <c r="G96" s="11" t="str">
        <f t="shared" si="16"/>
        <v>47100.431</v>
      </c>
      <c r="H96" s="12">
        <f t="shared" si="17"/>
        <v>2320</v>
      </c>
      <c r="I96" s="55" t="s">
        <v>534</v>
      </c>
      <c r="J96" s="56" t="s">
        <v>535</v>
      </c>
      <c r="K96" s="55">
        <v>2320</v>
      </c>
      <c r="L96" s="55" t="s">
        <v>248</v>
      </c>
      <c r="M96" s="56" t="s">
        <v>205</v>
      </c>
      <c r="N96" s="56"/>
      <c r="O96" s="57" t="s">
        <v>536</v>
      </c>
      <c r="P96" s="57" t="s">
        <v>520</v>
      </c>
    </row>
    <row r="97" spans="1:16" ht="12.75" customHeight="1" thickBot="1" x14ac:dyDescent="0.25">
      <c r="A97" s="12" t="str">
        <f t="shared" si="12"/>
        <v> BRNO 30 </v>
      </c>
      <c r="B97" s="5" t="str">
        <f t="shared" si="13"/>
        <v>I</v>
      </c>
      <c r="C97" s="12">
        <f t="shared" si="14"/>
        <v>47100.436000000002</v>
      </c>
      <c r="D97" s="11" t="str">
        <f t="shared" si="15"/>
        <v>vis</v>
      </c>
      <c r="E97" s="54">
        <f>VLOOKUP(C97,Active!C$21:E$967,3,FALSE)</f>
        <v>2319.9968596262561</v>
      </c>
      <c r="F97" s="5" t="s">
        <v>156</v>
      </c>
      <c r="G97" s="11" t="str">
        <f t="shared" si="16"/>
        <v>47100.436</v>
      </c>
      <c r="H97" s="12">
        <f t="shared" si="17"/>
        <v>2320</v>
      </c>
      <c r="I97" s="55" t="s">
        <v>537</v>
      </c>
      <c r="J97" s="56" t="s">
        <v>538</v>
      </c>
      <c r="K97" s="55">
        <v>2320</v>
      </c>
      <c r="L97" s="55" t="s">
        <v>343</v>
      </c>
      <c r="M97" s="56" t="s">
        <v>205</v>
      </c>
      <c r="N97" s="56"/>
      <c r="O97" s="57" t="s">
        <v>539</v>
      </c>
      <c r="P97" s="57" t="s">
        <v>520</v>
      </c>
    </row>
    <row r="98" spans="1:16" ht="12.75" customHeight="1" thickBot="1" x14ac:dyDescent="0.25">
      <c r="A98" s="12" t="str">
        <f t="shared" si="12"/>
        <v> BRNO 30 </v>
      </c>
      <c r="B98" s="5" t="str">
        <f t="shared" si="13"/>
        <v>I</v>
      </c>
      <c r="C98" s="12">
        <f t="shared" si="14"/>
        <v>47100.436000000002</v>
      </c>
      <c r="D98" s="11" t="str">
        <f t="shared" si="15"/>
        <v>vis</v>
      </c>
      <c r="E98" s="54">
        <f>VLOOKUP(C98,Active!C$21:E$967,3,FALSE)</f>
        <v>2319.9968596262561</v>
      </c>
      <c r="F98" s="5" t="s">
        <v>156</v>
      </c>
      <c r="G98" s="11" t="str">
        <f t="shared" si="16"/>
        <v>47100.436</v>
      </c>
      <c r="H98" s="12">
        <f t="shared" si="17"/>
        <v>2320</v>
      </c>
      <c r="I98" s="55" t="s">
        <v>537</v>
      </c>
      <c r="J98" s="56" t="s">
        <v>538</v>
      </c>
      <c r="K98" s="55">
        <v>2320</v>
      </c>
      <c r="L98" s="55" t="s">
        <v>343</v>
      </c>
      <c r="M98" s="56" t="s">
        <v>205</v>
      </c>
      <c r="N98" s="56"/>
      <c r="O98" s="57" t="s">
        <v>267</v>
      </c>
      <c r="P98" s="57" t="s">
        <v>520</v>
      </c>
    </row>
    <row r="99" spans="1:16" ht="12.75" customHeight="1" thickBot="1" x14ac:dyDescent="0.25">
      <c r="A99" s="12" t="str">
        <f t="shared" si="12"/>
        <v> AOEB 2 </v>
      </c>
      <c r="B99" s="5" t="str">
        <f t="shared" si="13"/>
        <v>I</v>
      </c>
      <c r="C99" s="12">
        <f t="shared" si="14"/>
        <v>47111.631999999998</v>
      </c>
      <c r="D99" s="11" t="str">
        <f t="shared" si="15"/>
        <v>vis</v>
      </c>
      <c r="E99" s="54">
        <f>VLOOKUP(C99,Active!C$21:E$967,3,FALSE)</f>
        <v>2328.9844936821614</v>
      </c>
      <c r="F99" s="5" t="s">
        <v>156</v>
      </c>
      <c r="G99" s="11" t="str">
        <f t="shared" si="16"/>
        <v>47111.632</v>
      </c>
      <c r="H99" s="12">
        <f t="shared" si="17"/>
        <v>2329</v>
      </c>
      <c r="I99" s="55" t="s">
        <v>540</v>
      </c>
      <c r="J99" s="56" t="s">
        <v>541</v>
      </c>
      <c r="K99" s="55">
        <v>2329</v>
      </c>
      <c r="L99" s="55" t="s">
        <v>256</v>
      </c>
      <c r="M99" s="56" t="s">
        <v>205</v>
      </c>
      <c r="N99" s="56"/>
      <c r="O99" s="57" t="s">
        <v>304</v>
      </c>
      <c r="P99" s="57" t="s">
        <v>308</v>
      </c>
    </row>
    <row r="100" spans="1:16" ht="12.75" customHeight="1" thickBot="1" x14ac:dyDescent="0.25">
      <c r="A100" s="12" t="str">
        <f t="shared" si="12"/>
        <v> AOEB 2 </v>
      </c>
      <c r="B100" s="5" t="str">
        <f t="shared" si="13"/>
        <v>I</v>
      </c>
      <c r="C100" s="12">
        <f t="shared" si="14"/>
        <v>47121.606</v>
      </c>
      <c r="D100" s="11" t="str">
        <f t="shared" si="15"/>
        <v>vis</v>
      </c>
      <c r="E100" s="54">
        <f>VLOOKUP(C100,Active!C$21:E$967,3,FALSE)</f>
        <v>2336.9911623203934</v>
      </c>
      <c r="F100" s="5" t="s">
        <v>156</v>
      </c>
      <c r="G100" s="11" t="str">
        <f t="shared" si="16"/>
        <v>47121.606</v>
      </c>
      <c r="H100" s="12">
        <f t="shared" si="17"/>
        <v>2337</v>
      </c>
      <c r="I100" s="55" t="s">
        <v>542</v>
      </c>
      <c r="J100" s="56" t="s">
        <v>543</v>
      </c>
      <c r="K100" s="55">
        <v>2337</v>
      </c>
      <c r="L100" s="55" t="s">
        <v>418</v>
      </c>
      <c r="M100" s="56" t="s">
        <v>205</v>
      </c>
      <c r="N100" s="56"/>
      <c r="O100" s="57" t="s">
        <v>304</v>
      </c>
      <c r="P100" s="57" t="s">
        <v>308</v>
      </c>
    </row>
    <row r="101" spans="1:16" ht="12.75" customHeight="1" thickBot="1" x14ac:dyDescent="0.25">
      <c r="A101" s="12" t="str">
        <f t="shared" si="12"/>
        <v> BBS 86 </v>
      </c>
      <c r="B101" s="5" t="str">
        <f t="shared" si="13"/>
        <v>II</v>
      </c>
      <c r="C101" s="12">
        <f t="shared" si="14"/>
        <v>47153.374000000003</v>
      </c>
      <c r="D101" s="11" t="str">
        <f t="shared" si="15"/>
        <v>vis</v>
      </c>
      <c r="E101" s="54">
        <f>VLOOKUP(C101,Active!C$21:E$967,3,FALSE)</f>
        <v>2362.4930521639203</v>
      </c>
      <c r="F101" s="5" t="s">
        <v>156</v>
      </c>
      <c r="G101" s="11" t="str">
        <f t="shared" si="16"/>
        <v>47153.374</v>
      </c>
      <c r="H101" s="12">
        <f t="shared" si="17"/>
        <v>2362.5</v>
      </c>
      <c r="I101" s="55" t="s">
        <v>544</v>
      </c>
      <c r="J101" s="56" t="s">
        <v>545</v>
      </c>
      <c r="K101" s="55">
        <v>2362.5</v>
      </c>
      <c r="L101" s="55" t="s">
        <v>248</v>
      </c>
      <c r="M101" s="56" t="s">
        <v>205</v>
      </c>
      <c r="N101" s="56"/>
      <c r="O101" s="57" t="s">
        <v>339</v>
      </c>
      <c r="P101" s="57" t="s">
        <v>491</v>
      </c>
    </row>
    <row r="102" spans="1:16" ht="12.75" customHeight="1" thickBot="1" x14ac:dyDescent="0.25">
      <c r="A102" s="12" t="str">
        <f t="shared" si="12"/>
        <v> AOEB 2 </v>
      </c>
      <c r="B102" s="5" t="str">
        <f t="shared" si="13"/>
        <v>I</v>
      </c>
      <c r="C102" s="12">
        <f t="shared" si="14"/>
        <v>47197.591</v>
      </c>
      <c r="D102" s="11" t="str">
        <f t="shared" si="15"/>
        <v>vis</v>
      </c>
      <c r="E102" s="54">
        <f>VLOOKUP(C102,Active!C$21:E$967,3,FALSE)</f>
        <v>2397.9884268557807</v>
      </c>
      <c r="F102" s="5" t="s">
        <v>156</v>
      </c>
      <c r="G102" s="11" t="str">
        <f t="shared" si="16"/>
        <v>47197.591</v>
      </c>
      <c r="H102" s="12">
        <f t="shared" si="17"/>
        <v>2398</v>
      </c>
      <c r="I102" s="55" t="s">
        <v>546</v>
      </c>
      <c r="J102" s="56" t="s">
        <v>547</v>
      </c>
      <c r="K102" s="55">
        <v>2398</v>
      </c>
      <c r="L102" s="55" t="s">
        <v>187</v>
      </c>
      <c r="M102" s="56" t="s">
        <v>205</v>
      </c>
      <c r="N102" s="56"/>
      <c r="O102" s="57" t="s">
        <v>315</v>
      </c>
      <c r="P102" s="57" t="s">
        <v>308</v>
      </c>
    </row>
    <row r="103" spans="1:16" ht="12.75" customHeight="1" thickBot="1" x14ac:dyDescent="0.25">
      <c r="A103" s="12" t="str">
        <f t="shared" si="12"/>
        <v> AOEB 2 </v>
      </c>
      <c r="B103" s="5" t="str">
        <f t="shared" si="13"/>
        <v>I</v>
      </c>
      <c r="C103" s="12">
        <f t="shared" si="14"/>
        <v>47380.714</v>
      </c>
      <c r="D103" s="11" t="str">
        <f t="shared" si="15"/>
        <v>vis</v>
      </c>
      <c r="E103" s="54">
        <f>VLOOKUP(C103,Active!C$21:E$967,3,FALSE)</f>
        <v>2544.9911520451424</v>
      </c>
      <c r="F103" s="5" t="s">
        <v>156</v>
      </c>
      <c r="G103" s="11" t="str">
        <f t="shared" si="16"/>
        <v>47380.714</v>
      </c>
      <c r="H103" s="12">
        <f t="shared" si="17"/>
        <v>2545</v>
      </c>
      <c r="I103" s="55" t="s">
        <v>548</v>
      </c>
      <c r="J103" s="56" t="s">
        <v>549</v>
      </c>
      <c r="K103" s="55">
        <v>2545</v>
      </c>
      <c r="L103" s="55" t="s">
        <v>418</v>
      </c>
      <c r="M103" s="56" t="s">
        <v>205</v>
      </c>
      <c r="N103" s="56"/>
      <c r="O103" s="57" t="s">
        <v>304</v>
      </c>
      <c r="P103" s="57" t="s">
        <v>308</v>
      </c>
    </row>
    <row r="104" spans="1:16" ht="12.75" customHeight="1" thickBot="1" x14ac:dyDescent="0.25">
      <c r="A104" s="12" t="str">
        <f t="shared" si="12"/>
        <v> BRNO 30 </v>
      </c>
      <c r="B104" s="5" t="str">
        <f t="shared" si="13"/>
        <v>I</v>
      </c>
      <c r="C104" s="12">
        <f t="shared" si="14"/>
        <v>47384.455000000002</v>
      </c>
      <c r="D104" s="11" t="str">
        <f t="shared" si="15"/>
        <v>vis</v>
      </c>
      <c r="E104" s="54">
        <f>VLOOKUP(C104,Active!C$21:E$967,3,FALSE)</f>
        <v>2547.9942548499985</v>
      </c>
      <c r="F104" s="5" t="s">
        <v>156</v>
      </c>
      <c r="G104" s="11" t="str">
        <f t="shared" si="16"/>
        <v>47384.455</v>
      </c>
      <c r="H104" s="12">
        <f t="shared" si="17"/>
        <v>2548</v>
      </c>
      <c r="I104" s="55" t="s">
        <v>550</v>
      </c>
      <c r="J104" s="56" t="s">
        <v>551</v>
      </c>
      <c r="K104" s="55">
        <v>2548</v>
      </c>
      <c r="L104" s="55" t="s">
        <v>193</v>
      </c>
      <c r="M104" s="56" t="s">
        <v>205</v>
      </c>
      <c r="N104" s="56"/>
      <c r="O104" s="57" t="s">
        <v>552</v>
      </c>
      <c r="P104" s="57" t="s">
        <v>520</v>
      </c>
    </row>
    <row r="105" spans="1:16" ht="12.75" customHeight="1" thickBot="1" x14ac:dyDescent="0.25">
      <c r="A105" s="12" t="str">
        <f t="shared" si="12"/>
        <v> BBS 89 </v>
      </c>
      <c r="B105" s="5" t="str">
        <f t="shared" si="13"/>
        <v>I</v>
      </c>
      <c r="C105" s="12">
        <f t="shared" si="14"/>
        <v>47389.45</v>
      </c>
      <c r="D105" s="11" t="str">
        <f t="shared" si="15"/>
        <v>vis</v>
      </c>
      <c r="E105" s="54">
        <f>VLOOKUP(C105,Active!C$21:E$967,3,FALSE)</f>
        <v>2552.0040112013039</v>
      </c>
      <c r="F105" s="5" t="s">
        <v>156</v>
      </c>
      <c r="G105" s="11" t="str">
        <f t="shared" si="16"/>
        <v>47389.450</v>
      </c>
      <c r="H105" s="12">
        <f t="shared" si="17"/>
        <v>2552</v>
      </c>
      <c r="I105" s="55" t="s">
        <v>553</v>
      </c>
      <c r="J105" s="56" t="s">
        <v>554</v>
      </c>
      <c r="K105" s="55">
        <v>2552</v>
      </c>
      <c r="L105" s="55" t="s">
        <v>323</v>
      </c>
      <c r="M105" s="56" t="s">
        <v>205</v>
      </c>
      <c r="N105" s="56"/>
      <c r="O105" s="57" t="s">
        <v>339</v>
      </c>
      <c r="P105" s="57" t="s">
        <v>555</v>
      </c>
    </row>
    <row r="106" spans="1:16" ht="12.75" customHeight="1" thickBot="1" x14ac:dyDescent="0.25">
      <c r="A106" s="12" t="str">
        <f t="shared" si="12"/>
        <v> AOEB 2 </v>
      </c>
      <c r="B106" s="5" t="str">
        <f t="shared" si="13"/>
        <v>I</v>
      </c>
      <c r="C106" s="12">
        <f t="shared" si="14"/>
        <v>47390.680999999997</v>
      </c>
      <c r="D106" s="11" t="str">
        <f t="shared" si="15"/>
        <v>vis</v>
      </c>
      <c r="E106" s="54">
        <f>VLOOKUP(C106,Active!C$21:E$967,3,FALSE)</f>
        <v>2552.9922014052004</v>
      </c>
      <c r="F106" s="5" t="s">
        <v>156</v>
      </c>
      <c r="G106" s="11" t="str">
        <f t="shared" si="16"/>
        <v>47390.681</v>
      </c>
      <c r="H106" s="12">
        <f t="shared" si="17"/>
        <v>2553</v>
      </c>
      <c r="I106" s="55" t="s">
        <v>556</v>
      </c>
      <c r="J106" s="56" t="s">
        <v>557</v>
      </c>
      <c r="K106" s="55">
        <v>2553</v>
      </c>
      <c r="L106" s="55" t="s">
        <v>251</v>
      </c>
      <c r="M106" s="56" t="s">
        <v>205</v>
      </c>
      <c r="N106" s="56"/>
      <c r="O106" s="57" t="s">
        <v>304</v>
      </c>
      <c r="P106" s="57" t="s">
        <v>308</v>
      </c>
    </row>
    <row r="107" spans="1:16" ht="12.75" customHeight="1" thickBot="1" x14ac:dyDescent="0.25">
      <c r="A107" s="12" t="str">
        <f t="shared" ref="A107:A138" si="18">P107</f>
        <v> BBS 90 </v>
      </c>
      <c r="B107" s="5" t="str">
        <f t="shared" ref="B107:B138" si="19">IF(H107=INT(H107),"I","II")</f>
        <v>II</v>
      </c>
      <c r="C107" s="12">
        <f t="shared" ref="C107:C138" si="20">1*G107</f>
        <v>47452.347000000002</v>
      </c>
      <c r="D107" s="11" t="str">
        <f t="shared" ref="D107:D138" si="21">VLOOKUP(F107,I$1:J$5,2,FALSE)</f>
        <v>vis</v>
      </c>
      <c r="E107" s="54">
        <f>VLOOKUP(C107,Active!C$21:E$967,3,FALSE)</f>
        <v>2602.4948310668369</v>
      </c>
      <c r="F107" s="5" t="s">
        <v>156</v>
      </c>
      <c r="G107" s="11" t="str">
        <f t="shared" ref="G107:G138" si="22">MID(I107,3,LEN(I107)-3)</f>
        <v>47452.347</v>
      </c>
      <c r="H107" s="12">
        <f t="shared" ref="H107:H138" si="23">1*K107</f>
        <v>2602.5</v>
      </c>
      <c r="I107" s="55" t="s">
        <v>558</v>
      </c>
      <c r="J107" s="56" t="s">
        <v>559</v>
      </c>
      <c r="K107" s="55">
        <v>2602.5</v>
      </c>
      <c r="L107" s="55" t="s">
        <v>348</v>
      </c>
      <c r="M107" s="56" t="s">
        <v>205</v>
      </c>
      <c r="N107" s="56"/>
      <c r="O107" s="57" t="s">
        <v>367</v>
      </c>
      <c r="P107" s="57" t="s">
        <v>560</v>
      </c>
    </row>
    <row r="108" spans="1:16" ht="12.75" customHeight="1" thickBot="1" x14ac:dyDescent="0.25">
      <c r="A108" s="12" t="str">
        <f t="shared" si="18"/>
        <v> BBS 90 </v>
      </c>
      <c r="B108" s="5" t="str">
        <f t="shared" si="19"/>
        <v>I</v>
      </c>
      <c r="C108" s="12">
        <f t="shared" si="20"/>
        <v>47480.373</v>
      </c>
      <c r="D108" s="11" t="str">
        <f t="shared" si="21"/>
        <v>vis</v>
      </c>
      <c r="E108" s="54">
        <f>VLOOKUP(C108,Active!C$21:E$967,3,FALSE)</f>
        <v>2624.9928153514802</v>
      </c>
      <c r="F108" s="5" t="s">
        <v>156</v>
      </c>
      <c r="G108" s="11" t="str">
        <f t="shared" si="22"/>
        <v>47480.373</v>
      </c>
      <c r="H108" s="12">
        <f t="shared" si="23"/>
        <v>2625</v>
      </c>
      <c r="I108" s="55" t="s">
        <v>561</v>
      </c>
      <c r="J108" s="56" t="s">
        <v>562</v>
      </c>
      <c r="K108" s="55">
        <v>2625</v>
      </c>
      <c r="L108" s="55" t="s">
        <v>248</v>
      </c>
      <c r="M108" s="56" t="s">
        <v>205</v>
      </c>
      <c r="N108" s="56"/>
      <c r="O108" s="57" t="s">
        <v>367</v>
      </c>
      <c r="P108" s="57" t="s">
        <v>560</v>
      </c>
    </row>
    <row r="109" spans="1:16" ht="12.75" customHeight="1" thickBot="1" x14ac:dyDescent="0.25">
      <c r="A109" s="12" t="str">
        <f t="shared" si="18"/>
        <v> BBS 90 </v>
      </c>
      <c r="B109" s="5" t="str">
        <f t="shared" si="19"/>
        <v>I</v>
      </c>
      <c r="C109" s="12">
        <f t="shared" si="20"/>
        <v>47525.232000000004</v>
      </c>
      <c r="D109" s="11" t="str">
        <f t="shared" si="21"/>
        <v>vis</v>
      </c>
      <c r="E109" s="54">
        <f>VLOOKUP(C109,Active!C$21:E$967,3,FALSE)</f>
        <v>2661.0035581269381</v>
      </c>
      <c r="F109" s="5" t="s">
        <v>156</v>
      </c>
      <c r="G109" s="11" t="str">
        <f t="shared" si="22"/>
        <v>47525.232</v>
      </c>
      <c r="H109" s="12">
        <f t="shared" si="23"/>
        <v>2661</v>
      </c>
      <c r="I109" s="55" t="s">
        <v>563</v>
      </c>
      <c r="J109" s="56" t="s">
        <v>564</v>
      </c>
      <c r="K109" s="55">
        <v>2661</v>
      </c>
      <c r="L109" s="55" t="s">
        <v>184</v>
      </c>
      <c r="M109" s="56" t="s">
        <v>205</v>
      </c>
      <c r="N109" s="56"/>
      <c r="O109" s="57" t="s">
        <v>339</v>
      </c>
      <c r="P109" s="57" t="s">
        <v>560</v>
      </c>
    </row>
    <row r="110" spans="1:16" ht="12.75" customHeight="1" thickBot="1" x14ac:dyDescent="0.25">
      <c r="A110" s="12" t="str">
        <f t="shared" si="18"/>
        <v> BBS 92 </v>
      </c>
      <c r="B110" s="5" t="str">
        <f t="shared" si="19"/>
        <v>I</v>
      </c>
      <c r="C110" s="12">
        <f t="shared" si="20"/>
        <v>47739.483999999997</v>
      </c>
      <c r="D110" s="11" t="str">
        <f t="shared" si="21"/>
        <v>vis</v>
      </c>
      <c r="E110" s="54">
        <f>VLOOKUP(C110,Active!C$21:E$967,3,FALSE)</f>
        <v>2832.9952133382994</v>
      </c>
      <c r="F110" s="5" t="s">
        <v>156</v>
      </c>
      <c r="G110" s="11" t="str">
        <f t="shared" si="22"/>
        <v>47739.484</v>
      </c>
      <c r="H110" s="12">
        <f t="shared" si="23"/>
        <v>2833</v>
      </c>
      <c r="I110" s="55" t="s">
        <v>565</v>
      </c>
      <c r="J110" s="56" t="s">
        <v>566</v>
      </c>
      <c r="K110" s="55">
        <v>2833</v>
      </c>
      <c r="L110" s="55" t="s">
        <v>348</v>
      </c>
      <c r="M110" s="56" t="s">
        <v>205</v>
      </c>
      <c r="N110" s="56"/>
      <c r="O110" s="57" t="s">
        <v>367</v>
      </c>
      <c r="P110" s="57" t="s">
        <v>567</v>
      </c>
    </row>
    <row r="111" spans="1:16" ht="12.75" customHeight="1" thickBot="1" x14ac:dyDescent="0.25">
      <c r="A111" s="12" t="str">
        <f t="shared" si="18"/>
        <v> BBS 92 </v>
      </c>
      <c r="B111" s="5" t="str">
        <f t="shared" si="19"/>
        <v>I</v>
      </c>
      <c r="C111" s="12">
        <f t="shared" si="20"/>
        <v>47769.387999999999</v>
      </c>
      <c r="D111" s="11" t="str">
        <f t="shared" si="21"/>
        <v>vis</v>
      </c>
      <c r="E111" s="54">
        <f>VLOOKUP(C111,Active!C$21:E$967,3,FALSE)</f>
        <v>2857.0007696805555</v>
      </c>
      <c r="F111" s="5" t="s">
        <v>156</v>
      </c>
      <c r="G111" s="11" t="str">
        <f t="shared" si="22"/>
        <v>47769.388</v>
      </c>
      <c r="H111" s="12">
        <f t="shared" si="23"/>
        <v>2857</v>
      </c>
      <c r="I111" s="55" t="s">
        <v>568</v>
      </c>
      <c r="J111" s="56" t="s">
        <v>569</v>
      </c>
      <c r="K111" s="55">
        <v>2857</v>
      </c>
      <c r="L111" s="55" t="s">
        <v>266</v>
      </c>
      <c r="M111" s="56" t="s">
        <v>205</v>
      </c>
      <c r="N111" s="56"/>
      <c r="O111" s="57" t="s">
        <v>339</v>
      </c>
      <c r="P111" s="57" t="s">
        <v>567</v>
      </c>
    </row>
    <row r="112" spans="1:16" ht="12.75" customHeight="1" thickBot="1" x14ac:dyDescent="0.25">
      <c r="A112" s="12" t="str">
        <f t="shared" si="18"/>
        <v> BBS 92 </v>
      </c>
      <c r="B112" s="5" t="str">
        <f t="shared" si="19"/>
        <v>I</v>
      </c>
      <c r="C112" s="12">
        <f t="shared" si="20"/>
        <v>47794.307999999997</v>
      </c>
      <c r="D112" s="11" t="str">
        <f t="shared" si="21"/>
        <v>vis</v>
      </c>
      <c r="E112" s="54">
        <f>VLOOKUP(C112,Active!C$21:E$967,3,FALSE)</f>
        <v>2877.0053999657662</v>
      </c>
      <c r="F112" s="5" t="s">
        <v>156</v>
      </c>
      <c r="G112" s="11" t="str">
        <f t="shared" si="22"/>
        <v>47794.308</v>
      </c>
      <c r="H112" s="12">
        <f t="shared" si="23"/>
        <v>2877</v>
      </c>
      <c r="I112" s="55" t="s">
        <v>570</v>
      </c>
      <c r="J112" s="56" t="s">
        <v>571</v>
      </c>
      <c r="K112" s="55">
        <v>2877</v>
      </c>
      <c r="L112" s="55" t="s">
        <v>274</v>
      </c>
      <c r="M112" s="56" t="s">
        <v>205</v>
      </c>
      <c r="N112" s="56"/>
      <c r="O112" s="57" t="s">
        <v>339</v>
      </c>
      <c r="P112" s="57" t="s">
        <v>567</v>
      </c>
    </row>
    <row r="113" spans="1:16" ht="12.75" customHeight="1" thickBot="1" x14ac:dyDescent="0.25">
      <c r="A113" s="12" t="str">
        <f t="shared" si="18"/>
        <v> BBS 93 </v>
      </c>
      <c r="B113" s="5" t="str">
        <f t="shared" si="19"/>
        <v>I</v>
      </c>
      <c r="C113" s="12">
        <f t="shared" si="20"/>
        <v>47825.436000000002</v>
      </c>
      <c r="D113" s="11" t="str">
        <f t="shared" si="21"/>
        <v>vis</v>
      </c>
      <c r="E113" s="54">
        <f>VLOOKUP(C113,Active!C$21:E$967,3,FALSE)</f>
        <v>2901.9935272337507</v>
      </c>
      <c r="F113" s="5" t="s">
        <v>156</v>
      </c>
      <c r="G113" s="11" t="str">
        <f t="shared" si="22"/>
        <v>47825.436</v>
      </c>
      <c r="H113" s="12">
        <f t="shared" si="23"/>
        <v>2902</v>
      </c>
      <c r="I113" s="55" t="s">
        <v>572</v>
      </c>
      <c r="J113" s="56" t="s">
        <v>573</v>
      </c>
      <c r="K113" s="55">
        <v>2902</v>
      </c>
      <c r="L113" s="55" t="s">
        <v>181</v>
      </c>
      <c r="M113" s="56" t="s">
        <v>205</v>
      </c>
      <c r="N113" s="56"/>
      <c r="O113" s="57" t="s">
        <v>339</v>
      </c>
      <c r="P113" s="57" t="s">
        <v>574</v>
      </c>
    </row>
    <row r="114" spans="1:16" ht="12.75" customHeight="1" thickBot="1" x14ac:dyDescent="0.25">
      <c r="A114" s="12" t="str">
        <f t="shared" si="18"/>
        <v> AOEB 2 </v>
      </c>
      <c r="B114" s="5" t="str">
        <f t="shared" si="19"/>
        <v>I</v>
      </c>
      <c r="C114" s="12">
        <f t="shared" si="20"/>
        <v>47851.591999999997</v>
      </c>
      <c r="D114" s="11" t="str">
        <f t="shared" si="21"/>
        <v>vis</v>
      </c>
      <c r="E114" s="54">
        <f>VLOOKUP(C114,Active!C$21:E$967,3,FALSE)</f>
        <v>2922.9903614929767</v>
      </c>
      <c r="F114" s="5" t="s">
        <v>156</v>
      </c>
      <c r="G114" s="11" t="str">
        <f t="shared" si="22"/>
        <v>47851.592</v>
      </c>
      <c r="H114" s="12">
        <f t="shared" si="23"/>
        <v>2923</v>
      </c>
      <c r="I114" s="55" t="s">
        <v>575</v>
      </c>
      <c r="J114" s="56" t="s">
        <v>576</v>
      </c>
      <c r="K114" s="55">
        <v>2923</v>
      </c>
      <c r="L114" s="55" t="s">
        <v>190</v>
      </c>
      <c r="M114" s="56" t="s">
        <v>205</v>
      </c>
      <c r="N114" s="56"/>
      <c r="O114" s="57" t="s">
        <v>315</v>
      </c>
      <c r="P114" s="57" t="s">
        <v>308</v>
      </c>
    </row>
    <row r="115" spans="1:16" ht="12.75" customHeight="1" thickBot="1" x14ac:dyDescent="0.25">
      <c r="A115" s="12" t="str">
        <f t="shared" si="18"/>
        <v> BBS 93 </v>
      </c>
      <c r="B115" s="5" t="str">
        <f t="shared" si="19"/>
        <v>I</v>
      </c>
      <c r="C115" s="12">
        <f t="shared" si="20"/>
        <v>47860.315999999999</v>
      </c>
      <c r="D115" s="11" t="str">
        <f t="shared" si="21"/>
        <v>vis</v>
      </c>
      <c r="E115" s="54">
        <f>VLOOKUP(C115,Active!C$21:E$967,3,FALSE)</f>
        <v>2929.9935876008512</v>
      </c>
      <c r="F115" s="5" t="s">
        <v>156</v>
      </c>
      <c r="G115" s="11" t="str">
        <f t="shared" si="22"/>
        <v>47860.316</v>
      </c>
      <c r="H115" s="12">
        <f t="shared" si="23"/>
        <v>2930</v>
      </c>
      <c r="I115" s="55" t="s">
        <v>577</v>
      </c>
      <c r="J115" s="56" t="s">
        <v>578</v>
      </c>
      <c r="K115" s="55">
        <v>2930</v>
      </c>
      <c r="L115" s="55" t="s">
        <v>181</v>
      </c>
      <c r="M115" s="56" t="s">
        <v>205</v>
      </c>
      <c r="N115" s="56"/>
      <c r="O115" s="57" t="s">
        <v>339</v>
      </c>
      <c r="P115" s="57" t="s">
        <v>574</v>
      </c>
    </row>
    <row r="116" spans="1:16" ht="12.75" customHeight="1" thickBot="1" x14ac:dyDescent="0.25">
      <c r="A116" s="12" t="str">
        <f t="shared" si="18"/>
        <v> BBS 93 </v>
      </c>
      <c r="B116" s="5" t="str">
        <f t="shared" si="19"/>
        <v>I</v>
      </c>
      <c r="C116" s="12">
        <f t="shared" si="20"/>
        <v>47885.224999999999</v>
      </c>
      <c r="D116" s="11" t="str">
        <f t="shared" si="21"/>
        <v>vis</v>
      </c>
      <c r="E116" s="54">
        <f>VLOOKUP(C116,Active!C$21:E$967,3,FALSE)</f>
        <v>2949.9893875917955</v>
      </c>
      <c r="F116" s="5" t="s">
        <v>156</v>
      </c>
      <c r="G116" s="11" t="str">
        <f t="shared" si="22"/>
        <v>47885.225</v>
      </c>
      <c r="H116" s="12">
        <f t="shared" si="23"/>
        <v>2950</v>
      </c>
      <c r="I116" s="55" t="s">
        <v>579</v>
      </c>
      <c r="J116" s="56" t="s">
        <v>580</v>
      </c>
      <c r="K116" s="55">
        <v>2950</v>
      </c>
      <c r="L116" s="55" t="s">
        <v>581</v>
      </c>
      <c r="M116" s="56" t="s">
        <v>205</v>
      </c>
      <c r="N116" s="56"/>
      <c r="O116" s="57" t="s">
        <v>367</v>
      </c>
      <c r="P116" s="57" t="s">
        <v>574</v>
      </c>
    </row>
    <row r="117" spans="1:16" ht="12.75" customHeight="1" thickBot="1" x14ac:dyDescent="0.25">
      <c r="A117" s="12" t="str">
        <f t="shared" si="18"/>
        <v> BBS 94 </v>
      </c>
      <c r="B117" s="5" t="str">
        <f t="shared" si="19"/>
        <v>I</v>
      </c>
      <c r="C117" s="12">
        <f t="shared" si="20"/>
        <v>47891.462</v>
      </c>
      <c r="D117" s="11" t="str">
        <f t="shared" si="21"/>
        <v>vis</v>
      </c>
      <c r="E117" s="54">
        <f>VLOOKUP(C117,Active!C$21:E$967,3,FALSE)</f>
        <v>2954.9961644412697</v>
      </c>
      <c r="F117" s="5" t="s">
        <v>156</v>
      </c>
      <c r="G117" s="11" t="str">
        <f t="shared" si="22"/>
        <v>47891.462</v>
      </c>
      <c r="H117" s="12">
        <f t="shared" si="23"/>
        <v>2955</v>
      </c>
      <c r="I117" s="55" t="s">
        <v>582</v>
      </c>
      <c r="J117" s="56" t="s">
        <v>583</v>
      </c>
      <c r="K117" s="55">
        <v>2955</v>
      </c>
      <c r="L117" s="55" t="s">
        <v>300</v>
      </c>
      <c r="M117" s="56" t="s">
        <v>205</v>
      </c>
      <c r="N117" s="56"/>
      <c r="O117" s="57" t="s">
        <v>584</v>
      </c>
      <c r="P117" s="57" t="s">
        <v>585</v>
      </c>
    </row>
    <row r="118" spans="1:16" ht="12.75" customHeight="1" thickBot="1" x14ac:dyDescent="0.25">
      <c r="A118" s="12" t="str">
        <f t="shared" si="18"/>
        <v> BBS 94 </v>
      </c>
      <c r="B118" s="5" t="str">
        <f t="shared" si="19"/>
        <v>I</v>
      </c>
      <c r="C118" s="12">
        <f t="shared" si="20"/>
        <v>47911.394</v>
      </c>
      <c r="D118" s="11" t="str">
        <f t="shared" si="21"/>
        <v>vis</v>
      </c>
      <c r="E118" s="54">
        <f>VLOOKUP(C118,Active!C$21:E$967,3,FALSE)</f>
        <v>2970.9966576533425</v>
      </c>
      <c r="F118" s="5" t="s">
        <v>156</v>
      </c>
      <c r="G118" s="11" t="str">
        <f t="shared" si="22"/>
        <v>47911.394</v>
      </c>
      <c r="H118" s="12">
        <f t="shared" si="23"/>
        <v>2971</v>
      </c>
      <c r="I118" s="55" t="s">
        <v>586</v>
      </c>
      <c r="J118" s="56" t="s">
        <v>587</v>
      </c>
      <c r="K118" s="55">
        <v>2971</v>
      </c>
      <c r="L118" s="55" t="s">
        <v>343</v>
      </c>
      <c r="M118" s="56" t="s">
        <v>205</v>
      </c>
      <c r="N118" s="56"/>
      <c r="O118" s="57" t="s">
        <v>339</v>
      </c>
      <c r="P118" s="57" t="s">
        <v>585</v>
      </c>
    </row>
    <row r="119" spans="1:16" ht="12.75" customHeight="1" thickBot="1" x14ac:dyDescent="0.25">
      <c r="A119" s="12" t="str">
        <f t="shared" si="18"/>
        <v> AOEB 2 </v>
      </c>
      <c r="B119" s="5" t="str">
        <f t="shared" si="19"/>
        <v>I</v>
      </c>
      <c r="C119" s="12">
        <f t="shared" si="20"/>
        <v>47922.595000000001</v>
      </c>
      <c r="D119" s="11" t="str">
        <f t="shared" si="21"/>
        <v>vis</v>
      </c>
      <c r="E119" s="54">
        <f>VLOOKUP(C119,Active!C$21:E$967,3,FALSE)</f>
        <v>2979.9883054793731</v>
      </c>
      <c r="F119" s="5" t="s">
        <v>156</v>
      </c>
      <c r="G119" s="11" t="str">
        <f t="shared" si="22"/>
        <v>47922.595</v>
      </c>
      <c r="H119" s="12">
        <f t="shared" si="23"/>
        <v>2980</v>
      </c>
      <c r="I119" s="55" t="s">
        <v>588</v>
      </c>
      <c r="J119" s="56" t="s">
        <v>589</v>
      </c>
      <c r="K119" s="55">
        <v>2980</v>
      </c>
      <c r="L119" s="55" t="s">
        <v>234</v>
      </c>
      <c r="M119" s="56" t="s">
        <v>205</v>
      </c>
      <c r="N119" s="56"/>
      <c r="O119" s="57" t="s">
        <v>315</v>
      </c>
      <c r="P119" s="57" t="s">
        <v>308</v>
      </c>
    </row>
    <row r="120" spans="1:16" ht="12.75" customHeight="1" thickBot="1" x14ac:dyDescent="0.25">
      <c r="A120" s="12" t="str">
        <f t="shared" si="18"/>
        <v> BBS 95 </v>
      </c>
      <c r="B120" s="5" t="str">
        <f t="shared" si="19"/>
        <v>I</v>
      </c>
      <c r="C120" s="12">
        <f t="shared" si="20"/>
        <v>47992.347000000002</v>
      </c>
      <c r="D120" s="11" t="str">
        <f t="shared" si="21"/>
        <v>vis</v>
      </c>
      <c r="E120" s="54">
        <f>VLOOKUP(C120,Active!C$21:E$967,3,FALSE)</f>
        <v>3035.9820041813841</v>
      </c>
      <c r="F120" s="5" t="s">
        <v>156</v>
      </c>
      <c r="G120" s="11" t="str">
        <f t="shared" si="22"/>
        <v>47992.347</v>
      </c>
      <c r="H120" s="12">
        <f t="shared" si="23"/>
        <v>3036</v>
      </c>
      <c r="I120" s="55" t="s">
        <v>590</v>
      </c>
      <c r="J120" s="56" t="s">
        <v>591</v>
      </c>
      <c r="K120" s="55">
        <v>3036</v>
      </c>
      <c r="L120" s="55" t="s">
        <v>592</v>
      </c>
      <c r="M120" s="56" t="s">
        <v>205</v>
      </c>
      <c r="N120" s="56"/>
      <c r="O120" s="57" t="s">
        <v>367</v>
      </c>
      <c r="P120" s="57" t="s">
        <v>593</v>
      </c>
    </row>
    <row r="121" spans="1:16" ht="12.75" customHeight="1" thickBot="1" x14ac:dyDescent="0.25">
      <c r="A121" s="12" t="str">
        <f t="shared" si="18"/>
        <v> BBS 95 </v>
      </c>
      <c r="B121" s="5" t="str">
        <f t="shared" si="19"/>
        <v>II</v>
      </c>
      <c r="C121" s="12">
        <f t="shared" si="20"/>
        <v>48071.474000000002</v>
      </c>
      <c r="D121" s="11" t="str">
        <f t="shared" si="21"/>
        <v>vis</v>
      </c>
      <c r="E121" s="54">
        <f>VLOOKUP(C121,Active!C$21:E$967,3,FALSE)</f>
        <v>3099.5015218610788</v>
      </c>
      <c r="F121" s="5" t="s">
        <v>156</v>
      </c>
      <c r="G121" s="11" t="str">
        <f t="shared" si="22"/>
        <v>48071.474</v>
      </c>
      <c r="H121" s="12">
        <f t="shared" si="23"/>
        <v>3099.5</v>
      </c>
      <c r="I121" s="55" t="s">
        <v>594</v>
      </c>
      <c r="J121" s="56" t="s">
        <v>595</v>
      </c>
      <c r="K121" s="55">
        <v>3099.5</v>
      </c>
      <c r="L121" s="55" t="s">
        <v>229</v>
      </c>
      <c r="M121" s="56" t="s">
        <v>205</v>
      </c>
      <c r="N121" s="56"/>
      <c r="O121" s="57" t="s">
        <v>339</v>
      </c>
      <c r="P121" s="57" t="s">
        <v>593</v>
      </c>
    </row>
    <row r="122" spans="1:16" ht="12.75" customHeight="1" thickBot="1" x14ac:dyDescent="0.25">
      <c r="A122" s="12" t="str">
        <f t="shared" si="18"/>
        <v> BBS 96 </v>
      </c>
      <c r="B122" s="5" t="str">
        <f t="shared" si="19"/>
        <v>I</v>
      </c>
      <c r="C122" s="12">
        <f t="shared" si="20"/>
        <v>48114.442000000003</v>
      </c>
      <c r="D122" s="11" t="str">
        <f t="shared" si="21"/>
        <v>vis</v>
      </c>
      <c r="E122" s="54">
        <f>VLOOKUP(C122,Active!C$21:E$967,3,FALSE)</f>
        <v>3133.9942567766088</v>
      </c>
      <c r="F122" s="5" t="s">
        <v>156</v>
      </c>
      <c r="G122" s="11" t="str">
        <f t="shared" si="22"/>
        <v>48114.442</v>
      </c>
      <c r="H122" s="12">
        <f t="shared" si="23"/>
        <v>3134</v>
      </c>
      <c r="I122" s="55" t="s">
        <v>596</v>
      </c>
      <c r="J122" s="56" t="s">
        <v>597</v>
      </c>
      <c r="K122" s="55">
        <v>3134</v>
      </c>
      <c r="L122" s="55" t="s">
        <v>193</v>
      </c>
      <c r="M122" s="56" t="s">
        <v>205</v>
      </c>
      <c r="N122" s="56"/>
      <c r="O122" s="57" t="s">
        <v>339</v>
      </c>
      <c r="P122" s="57" t="s">
        <v>598</v>
      </c>
    </row>
    <row r="123" spans="1:16" ht="12.75" customHeight="1" thickBot="1" x14ac:dyDescent="0.25">
      <c r="A123" s="12" t="str">
        <f t="shared" si="18"/>
        <v> BBS 96 </v>
      </c>
      <c r="B123" s="5" t="str">
        <f t="shared" si="19"/>
        <v>I</v>
      </c>
      <c r="C123" s="12">
        <f t="shared" si="20"/>
        <v>48144.347000000002</v>
      </c>
      <c r="D123" s="11" t="str">
        <f t="shared" si="21"/>
        <v>vis</v>
      </c>
      <c r="E123" s="54">
        <f>VLOOKUP(C123,Active!C$21:E$967,3,FALSE)</f>
        <v>3158.0006158728866</v>
      </c>
      <c r="F123" s="5" t="s">
        <v>156</v>
      </c>
      <c r="G123" s="11" t="str">
        <f t="shared" si="22"/>
        <v>48144.347</v>
      </c>
      <c r="H123" s="12">
        <f t="shared" si="23"/>
        <v>3158</v>
      </c>
      <c r="I123" s="55" t="s">
        <v>599</v>
      </c>
      <c r="J123" s="56" t="s">
        <v>600</v>
      </c>
      <c r="K123" s="55">
        <v>3158</v>
      </c>
      <c r="L123" s="55" t="s">
        <v>266</v>
      </c>
      <c r="M123" s="56" t="s">
        <v>205</v>
      </c>
      <c r="N123" s="56"/>
      <c r="O123" s="57" t="s">
        <v>339</v>
      </c>
      <c r="P123" s="57" t="s">
        <v>598</v>
      </c>
    </row>
    <row r="124" spans="1:16" ht="12.75" customHeight="1" thickBot="1" x14ac:dyDescent="0.25">
      <c r="A124" s="12" t="str">
        <f t="shared" si="18"/>
        <v> BBS 96 </v>
      </c>
      <c r="B124" s="5" t="str">
        <f t="shared" si="19"/>
        <v>II</v>
      </c>
      <c r="C124" s="12">
        <f t="shared" si="20"/>
        <v>48162.394999999997</v>
      </c>
      <c r="D124" s="11" t="str">
        <f t="shared" si="21"/>
        <v>vis</v>
      </c>
      <c r="E124" s="54">
        <f>VLOOKUP(C124,Active!C$21:E$967,3,FALSE)</f>
        <v>3172.4887205032001</v>
      </c>
      <c r="F124" s="5" t="s">
        <v>156</v>
      </c>
      <c r="G124" s="11" t="str">
        <f t="shared" si="22"/>
        <v>48162.395</v>
      </c>
      <c r="H124" s="12">
        <f t="shared" si="23"/>
        <v>3172.5</v>
      </c>
      <c r="I124" s="55" t="s">
        <v>601</v>
      </c>
      <c r="J124" s="56" t="s">
        <v>602</v>
      </c>
      <c r="K124" s="55">
        <v>3172.5</v>
      </c>
      <c r="L124" s="55" t="s">
        <v>187</v>
      </c>
      <c r="M124" s="56" t="s">
        <v>205</v>
      </c>
      <c r="N124" s="56"/>
      <c r="O124" s="57" t="s">
        <v>339</v>
      </c>
      <c r="P124" s="57" t="s">
        <v>598</v>
      </c>
    </row>
    <row r="125" spans="1:16" ht="12.75" customHeight="1" thickBot="1" x14ac:dyDescent="0.25">
      <c r="A125" s="12" t="str">
        <f t="shared" si="18"/>
        <v> AOEB 2 </v>
      </c>
      <c r="B125" s="5" t="str">
        <f t="shared" si="19"/>
        <v>I</v>
      </c>
      <c r="C125" s="12">
        <f t="shared" si="20"/>
        <v>48191.684000000001</v>
      </c>
      <c r="D125" s="11" t="str">
        <f t="shared" si="21"/>
        <v>vis</v>
      </c>
      <c r="E125" s="54">
        <f>VLOOKUP(C125,Active!C$21:E$967,3,FALSE)</f>
        <v>3196.0005831205222</v>
      </c>
      <c r="F125" s="5" t="s">
        <v>156</v>
      </c>
      <c r="G125" s="11" t="str">
        <f t="shared" si="22"/>
        <v>48191.684</v>
      </c>
      <c r="H125" s="12">
        <f t="shared" si="23"/>
        <v>3196</v>
      </c>
      <c r="I125" s="55" t="s">
        <v>603</v>
      </c>
      <c r="J125" s="56" t="s">
        <v>604</v>
      </c>
      <c r="K125" s="55">
        <v>3196</v>
      </c>
      <c r="L125" s="55" t="s">
        <v>266</v>
      </c>
      <c r="M125" s="56" t="s">
        <v>205</v>
      </c>
      <c r="N125" s="56"/>
      <c r="O125" s="57" t="s">
        <v>304</v>
      </c>
      <c r="P125" s="57" t="s">
        <v>308</v>
      </c>
    </row>
    <row r="126" spans="1:16" ht="12.75" customHeight="1" thickBot="1" x14ac:dyDescent="0.25">
      <c r="A126" s="12" t="str">
        <f t="shared" si="18"/>
        <v> BBS 97 </v>
      </c>
      <c r="B126" s="5" t="str">
        <f t="shared" si="19"/>
        <v>I</v>
      </c>
      <c r="C126" s="12">
        <f t="shared" si="20"/>
        <v>48205.385000000002</v>
      </c>
      <c r="D126" s="11" t="str">
        <f t="shared" si="21"/>
        <v>vis</v>
      </c>
      <c r="E126" s="54">
        <f>VLOOKUP(C126,Active!C$21:E$967,3,FALSE)</f>
        <v>3206.9991160072682</v>
      </c>
      <c r="F126" s="5" t="s">
        <v>156</v>
      </c>
      <c r="G126" s="11" t="str">
        <f t="shared" si="22"/>
        <v>48205.385</v>
      </c>
      <c r="H126" s="12">
        <f t="shared" si="23"/>
        <v>3207</v>
      </c>
      <c r="I126" s="55" t="s">
        <v>605</v>
      </c>
      <c r="J126" s="56" t="s">
        <v>606</v>
      </c>
      <c r="K126" s="55">
        <v>3207</v>
      </c>
      <c r="L126" s="55" t="s">
        <v>218</v>
      </c>
      <c r="M126" s="56" t="s">
        <v>205</v>
      </c>
      <c r="N126" s="56"/>
      <c r="O126" s="57" t="s">
        <v>339</v>
      </c>
      <c r="P126" s="57" t="s">
        <v>607</v>
      </c>
    </row>
    <row r="127" spans="1:16" ht="12.75" customHeight="1" thickBot="1" x14ac:dyDescent="0.25">
      <c r="A127" s="12" t="str">
        <f t="shared" si="18"/>
        <v> BBS 97 </v>
      </c>
      <c r="B127" s="5" t="str">
        <f t="shared" si="19"/>
        <v>I</v>
      </c>
      <c r="C127" s="12">
        <f t="shared" si="20"/>
        <v>48205.394999999997</v>
      </c>
      <c r="D127" s="11" t="str">
        <f t="shared" si="21"/>
        <v>vis</v>
      </c>
      <c r="E127" s="54">
        <f>VLOOKUP(C127,Active!C$21:E$967,3,FALSE)</f>
        <v>3207.0071435475065</v>
      </c>
      <c r="F127" s="5" t="s">
        <v>156</v>
      </c>
      <c r="G127" s="11" t="str">
        <f t="shared" si="22"/>
        <v>48205.395</v>
      </c>
      <c r="H127" s="12">
        <f t="shared" si="23"/>
        <v>3207</v>
      </c>
      <c r="I127" s="55" t="s">
        <v>608</v>
      </c>
      <c r="J127" s="56" t="s">
        <v>609</v>
      </c>
      <c r="K127" s="55">
        <v>3207</v>
      </c>
      <c r="L127" s="55" t="s">
        <v>318</v>
      </c>
      <c r="M127" s="56" t="s">
        <v>205</v>
      </c>
      <c r="N127" s="56"/>
      <c r="O127" s="57" t="s">
        <v>367</v>
      </c>
      <c r="P127" s="57" t="s">
        <v>607</v>
      </c>
    </row>
    <row r="128" spans="1:16" ht="12.75" customHeight="1" thickBot="1" x14ac:dyDescent="0.25">
      <c r="A128" s="12" t="str">
        <f t="shared" si="18"/>
        <v> AOEB 2 </v>
      </c>
      <c r="B128" s="5" t="str">
        <f t="shared" si="19"/>
        <v>I</v>
      </c>
      <c r="C128" s="12">
        <f t="shared" si="20"/>
        <v>48211.601999999999</v>
      </c>
      <c r="D128" s="11" t="str">
        <f t="shared" si="21"/>
        <v>vis</v>
      </c>
      <c r="E128" s="54">
        <f>VLOOKUP(C128,Active!C$21:E$967,3,FALSE)</f>
        <v>3211.9898377762529</v>
      </c>
      <c r="F128" s="5" t="s">
        <v>156</v>
      </c>
      <c r="G128" s="11" t="str">
        <f t="shared" si="22"/>
        <v>48211.602</v>
      </c>
      <c r="H128" s="12">
        <f t="shared" si="23"/>
        <v>3212</v>
      </c>
      <c r="I128" s="55" t="s">
        <v>610</v>
      </c>
      <c r="J128" s="56" t="s">
        <v>611</v>
      </c>
      <c r="K128" s="55">
        <v>3212</v>
      </c>
      <c r="L128" s="55" t="s">
        <v>581</v>
      </c>
      <c r="M128" s="56" t="s">
        <v>205</v>
      </c>
      <c r="N128" s="56"/>
      <c r="O128" s="57" t="s">
        <v>304</v>
      </c>
      <c r="P128" s="57" t="s">
        <v>308</v>
      </c>
    </row>
    <row r="129" spans="1:16" ht="12.75" customHeight="1" thickBot="1" x14ac:dyDescent="0.25">
      <c r="A129" s="12" t="str">
        <f t="shared" si="18"/>
        <v> BBS 98 </v>
      </c>
      <c r="B129" s="5" t="str">
        <f t="shared" si="19"/>
        <v>I</v>
      </c>
      <c r="C129" s="12">
        <f t="shared" si="20"/>
        <v>48474.46</v>
      </c>
      <c r="D129" s="11" t="str">
        <f t="shared" si="21"/>
        <v>vis</v>
      </c>
      <c r="E129" s="54">
        <f>VLOOKUP(C129,Active!C$21:E$967,3,FALSE)</f>
        <v>3423.0001550920747</v>
      </c>
      <c r="F129" s="5" t="s">
        <v>156</v>
      </c>
      <c r="G129" s="11" t="str">
        <f t="shared" si="22"/>
        <v>48474.460</v>
      </c>
      <c r="H129" s="12">
        <f t="shared" si="23"/>
        <v>3423</v>
      </c>
      <c r="I129" s="55" t="s">
        <v>612</v>
      </c>
      <c r="J129" s="56" t="s">
        <v>613</v>
      </c>
      <c r="K129" s="55">
        <v>3423</v>
      </c>
      <c r="L129" s="55" t="s">
        <v>366</v>
      </c>
      <c r="M129" s="56" t="s">
        <v>205</v>
      </c>
      <c r="N129" s="56"/>
      <c r="O129" s="57" t="s">
        <v>339</v>
      </c>
      <c r="P129" s="57" t="s">
        <v>614</v>
      </c>
    </row>
    <row r="130" spans="1:16" ht="12.75" customHeight="1" thickBot="1" x14ac:dyDescent="0.25">
      <c r="A130" s="12" t="str">
        <f t="shared" si="18"/>
        <v> BBS 98 </v>
      </c>
      <c r="B130" s="5" t="str">
        <f t="shared" si="19"/>
        <v>I</v>
      </c>
      <c r="C130" s="12">
        <f t="shared" si="20"/>
        <v>48484.413999999997</v>
      </c>
      <c r="D130" s="11" t="str">
        <f t="shared" si="21"/>
        <v>vis</v>
      </c>
      <c r="E130" s="54">
        <f>VLOOKUP(C130,Active!C$21:E$967,3,FALSE)</f>
        <v>3430.9907686498177</v>
      </c>
      <c r="F130" s="5" t="s">
        <v>156</v>
      </c>
      <c r="G130" s="11" t="str">
        <f t="shared" si="22"/>
        <v>48484.414</v>
      </c>
      <c r="H130" s="12">
        <f t="shared" si="23"/>
        <v>3431</v>
      </c>
      <c r="I130" s="55" t="s">
        <v>615</v>
      </c>
      <c r="J130" s="56" t="s">
        <v>616</v>
      </c>
      <c r="K130" s="55">
        <v>3431</v>
      </c>
      <c r="L130" s="55" t="s">
        <v>418</v>
      </c>
      <c r="M130" s="56" t="s">
        <v>205</v>
      </c>
      <c r="N130" s="56"/>
      <c r="O130" s="57" t="s">
        <v>339</v>
      </c>
      <c r="P130" s="57" t="s">
        <v>614</v>
      </c>
    </row>
    <row r="131" spans="1:16" ht="12.75" customHeight="1" thickBot="1" x14ac:dyDescent="0.25">
      <c r="A131" s="12" t="str">
        <f t="shared" si="18"/>
        <v> BBS 98 </v>
      </c>
      <c r="B131" s="5" t="str">
        <f t="shared" si="19"/>
        <v>I</v>
      </c>
      <c r="C131" s="12">
        <f t="shared" si="20"/>
        <v>48489.41</v>
      </c>
      <c r="D131" s="11" t="str">
        <f t="shared" si="21"/>
        <v>vis</v>
      </c>
      <c r="E131" s="54">
        <f>VLOOKUP(C131,Active!C$21:E$967,3,FALSE)</f>
        <v>3435.001327755157</v>
      </c>
      <c r="F131" s="5" t="s">
        <v>156</v>
      </c>
      <c r="G131" s="11" t="str">
        <f t="shared" si="22"/>
        <v>48489.410</v>
      </c>
      <c r="H131" s="12">
        <f t="shared" si="23"/>
        <v>3435</v>
      </c>
      <c r="I131" s="55" t="s">
        <v>617</v>
      </c>
      <c r="J131" s="56" t="s">
        <v>618</v>
      </c>
      <c r="K131" s="55">
        <v>3435</v>
      </c>
      <c r="L131" s="55" t="s">
        <v>229</v>
      </c>
      <c r="M131" s="56" t="s">
        <v>205</v>
      </c>
      <c r="N131" s="56"/>
      <c r="O131" s="57" t="s">
        <v>339</v>
      </c>
      <c r="P131" s="57" t="s">
        <v>614</v>
      </c>
    </row>
    <row r="132" spans="1:16" ht="12.75" customHeight="1" thickBot="1" x14ac:dyDescent="0.25">
      <c r="A132" s="12" t="str">
        <f t="shared" si="18"/>
        <v> BBS 98 </v>
      </c>
      <c r="B132" s="5" t="str">
        <f t="shared" si="19"/>
        <v>I</v>
      </c>
      <c r="C132" s="12">
        <f t="shared" si="20"/>
        <v>48499.368000000002</v>
      </c>
      <c r="D132" s="11" t="str">
        <f t="shared" si="21"/>
        <v>vis</v>
      </c>
      <c r="E132" s="54">
        <f>VLOOKUP(C132,Active!C$21:E$967,3,FALSE)</f>
        <v>3442.9951523289978</v>
      </c>
      <c r="F132" s="5" t="s">
        <v>156</v>
      </c>
      <c r="G132" s="11" t="str">
        <f t="shared" si="22"/>
        <v>48499.368</v>
      </c>
      <c r="H132" s="12">
        <f t="shared" si="23"/>
        <v>3443</v>
      </c>
      <c r="I132" s="55" t="s">
        <v>619</v>
      </c>
      <c r="J132" s="56" t="s">
        <v>620</v>
      </c>
      <c r="K132" s="55">
        <v>3443</v>
      </c>
      <c r="L132" s="55" t="s">
        <v>348</v>
      </c>
      <c r="M132" s="56" t="s">
        <v>205</v>
      </c>
      <c r="N132" s="56"/>
      <c r="O132" s="57" t="s">
        <v>367</v>
      </c>
      <c r="P132" s="57" t="s">
        <v>614</v>
      </c>
    </row>
    <row r="133" spans="1:16" ht="12.75" customHeight="1" thickBot="1" x14ac:dyDescent="0.25">
      <c r="A133" s="12" t="str">
        <f t="shared" si="18"/>
        <v> BBS 98 </v>
      </c>
      <c r="B133" s="5" t="str">
        <f t="shared" si="19"/>
        <v>I</v>
      </c>
      <c r="C133" s="12">
        <f t="shared" si="20"/>
        <v>48499.375999999997</v>
      </c>
      <c r="D133" s="11" t="str">
        <f t="shared" si="21"/>
        <v>vis</v>
      </c>
      <c r="E133" s="54">
        <f>VLOOKUP(C133,Active!C$21:E$967,3,FALSE)</f>
        <v>3443.0015743611875</v>
      </c>
      <c r="F133" s="5" t="s">
        <v>156</v>
      </c>
      <c r="G133" s="11" t="str">
        <f t="shared" si="22"/>
        <v>48499.376</v>
      </c>
      <c r="H133" s="12">
        <f t="shared" si="23"/>
        <v>3443</v>
      </c>
      <c r="I133" s="55" t="s">
        <v>621</v>
      </c>
      <c r="J133" s="56" t="s">
        <v>622</v>
      </c>
      <c r="K133" s="55">
        <v>3443</v>
      </c>
      <c r="L133" s="55" t="s">
        <v>229</v>
      </c>
      <c r="M133" s="56" t="s">
        <v>205</v>
      </c>
      <c r="N133" s="56"/>
      <c r="O133" s="57" t="s">
        <v>339</v>
      </c>
      <c r="P133" s="57" t="s">
        <v>614</v>
      </c>
    </row>
    <row r="134" spans="1:16" ht="12.75" customHeight="1" thickBot="1" x14ac:dyDescent="0.25">
      <c r="A134" s="12" t="str">
        <f t="shared" si="18"/>
        <v> BRNO 31 </v>
      </c>
      <c r="B134" s="5" t="str">
        <f t="shared" si="19"/>
        <v>I</v>
      </c>
      <c r="C134" s="12">
        <f t="shared" si="20"/>
        <v>48510.584000000003</v>
      </c>
      <c r="D134" s="11" t="str">
        <f t="shared" si="21"/>
        <v>vis</v>
      </c>
      <c r="E134" s="54">
        <f>VLOOKUP(C134,Active!C$21:E$967,3,FALSE)</f>
        <v>3451.9988414653922</v>
      </c>
      <c r="F134" s="5" t="s">
        <v>156</v>
      </c>
      <c r="G134" s="11" t="str">
        <f t="shared" si="22"/>
        <v>48510.584</v>
      </c>
      <c r="H134" s="12">
        <f t="shared" si="23"/>
        <v>3452</v>
      </c>
      <c r="I134" s="55" t="s">
        <v>623</v>
      </c>
      <c r="J134" s="56" t="s">
        <v>624</v>
      </c>
      <c r="K134" s="55">
        <v>3452</v>
      </c>
      <c r="L134" s="55" t="s">
        <v>218</v>
      </c>
      <c r="M134" s="56" t="s">
        <v>205</v>
      </c>
      <c r="N134" s="56"/>
      <c r="O134" s="57" t="s">
        <v>625</v>
      </c>
      <c r="P134" s="57" t="s">
        <v>626</v>
      </c>
    </row>
    <row r="135" spans="1:16" ht="12.75" customHeight="1" thickBot="1" x14ac:dyDescent="0.25">
      <c r="A135" s="12" t="str">
        <f t="shared" si="18"/>
        <v>BAVM 60 </v>
      </c>
      <c r="B135" s="5" t="str">
        <f t="shared" si="19"/>
        <v>I</v>
      </c>
      <c r="C135" s="12">
        <f t="shared" si="20"/>
        <v>48561.648999999998</v>
      </c>
      <c r="D135" s="11" t="str">
        <f t="shared" si="21"/>
        <v>vis</v>
      </c>
      <c r="E135" s="54">
        <f>VLOOKUP(C135,Active!C$21:E$967,3,FALSE)</f>
        <v>3492.991475715563</v>
      </c>
      <c r="F135" s="5" t="s">
        <v>156</v>
      </c>
      <c r="G135" s="11" t="str">
        <f t="shared" si="22"/>
        <v>48561.649</v>
      </c>
      <c r="H135" s="12">
        <f t="shared" si="23"/>
        <v>3493</v>
      </c>
      <c r="I135" s="55" t="s">
        <v>627</v>
      </c>
      <c r="J135" s="56" t="s">
        <v>628</v>
      </c>
      <c r="K135" s="55">
        <v>3493</v>
      </c>
      <c r="L135" s="55" t="s">
        <v>418</v>
      </c>
      <c r="M135" s="56" t="s">
        <v>158</v>
      </c>
      <c r="N135" s="56"/>
      <c r="O135" s="57" t="s">
        <v>629</v>
      </c>
      <c r="P135" s="58" t="s">
        <v>630</v>
      </c>
    </row>
    <row r="136" spans="1:16" ht="12.75" customHeight="1" thickBot="1" x14ac:dyDescent="0.25">
      <c r="A136" s="12" t="str">
        <f t="shared" si="18"/>
        <v> BBS 100 </v>
      </c>
      <c r="B136" s="5" t="str">
        <f t="shared" si="19"/>
        <v>I</v>
      </c>
      <c r="C136" s="12">
        <f t="shared" si="20"/>
        <v>48651.343999999997</v>
      </c>
      <c r="D136" s="11" t="str">
        <f t="shared" si="21"/>
        <v>vis</v>
      </c>
      <c r="E136" s="54">
        <f>VLOOKUP(C136,Active!C$21:E$967,3,FALSE)</f>
        <v>3564.9944979239135</v>
      </c>
      <c r="F136" s="5" t="s">
        <v>156</v>
      </c>
      <c r="G136" s="11" t="str">
        <f t="shared" si="22"/>
        <v>48651.344</v>
      </c>
      <c r="H136" s="12">
        <f t="shared" si="23"/>
        <v>3565</v>
      </c>
      <c r="I136" s="55" t="s">
        <v>631</v>
      </c>
      <c r="J136" s="56" t="s">
        <v>632</v>
      </c>
      <c r="K136" s="55">
        <v>3565</v>
      </c>
      <c r="L136" s="55" t="s">
        <v>193</v>
      </c>
      <c r="M136" s="56" t="s">
        <v>205</v>
      </c>
      <c r="N136" s="56"/>
      <c r="O136" s="57" t="s">
        <v>339</v>
      </c>
      <c r="P136" s="57" t="s">
        <v>633</v>
      </c>
    </row>
    <row r="137" spans="1:16" ht="12.75" customHeight="1" thickBot="1" x14ac:dyDescent="0.25">
      <c r="A137" s="12" t="str">
        <f t="shared" si="18"/>
        <v> BRNO 31 </v>
      </c>
      <c r="B137" s="5" t="str">
        <f t="shared" si="19"/>
        <v>I</v>
      </c>
      <c r="C137" s="12">
        <f t="shared" si="20"/>
        <v>48839.446000000004</v>
      </c>
      <c r="D137" s="11" t="str">
        <f t="shared" si="21"/>
        <v>vis</v>
      </c>
      <c r="E137" s="54">
        <f>VLOOKUP(C137,Active!C$21:E$967,3,FALSE)</f>
        <v>3715.9941354002008</v>
      </c>
      <c r="F137" s="5" t="s">
        <v>156</v>
      </c>
      <c r="G137" s="11" t="str">
        <f t="shared" si="22"/>
        <v>48839.446</v>
      </c>
      <c r="H137" s="12">
        <f t="shared" si="23"/>
        <v>3716</v>
      </c>
      <c r="I137" s="55" t="s">
        <v>634</v>
      </c>
      <c r="J137" s="56" t="s">
        <v>635</v>
      </c>
      <c r="K137" s="55">
        <v>3716</v>
      </c>
      <c r="L137" s="55" t="s">
        <v>193</v>
      </c>
      <c r="M137" s="56" t="s">
        <v>205</v>
      </c>
      <c r="N137" s="56"/>
      <c r="O137" s="57" t="s">
        <v>477</v>
      </c>
      <c r="P137" s="57" t="s">
        <v>626</v>
      </c>
    </row>
    <row r="138" spans="1:16" ht="12.75" customHeight="1" thickBot="1" x14ac:dyDescent="0.25">
      <c r="A138" s="12" t="str">
        <f t="shared" si="18"/>
        <v> BRNO 31 </v>
      </c>
      <c r="B138" s="5" t="str">
        <f t="shared" si="19"/>
        <v>I</v>
      </c>
      <c r="C138" s="12">
        <f t="shared" si="20"/>
        <v>48839.46</v>
      </c>
      <c r="D138" s="11" t="str">
        <f t="shared" si="21"/>
        <v>vis</v>
      </c>
      <c r="E138" s="54">
        <f>VLOOKUP(C138,Active!C$21:E$967,3,FALSE)</f>
        <v>3716.0053739565374</v>
      </c>
      <c r="F138" s="5" t="s">
        <v>156</v>
      </c>
      <c r="G138" s="11" t="str">
        <f t="shared" si="22"/>
        <v>48839.460</v>
      </c>
      <c r="H138" s="12">
        <f t="shared" si="23"/>
        <v>3716</v>
      </c>
      <c r="I138" s="55" t="s">
        <v>636</v>
      </c>
      <c r="J138" s="56" t="s">
        <v>637</v>
      </c>
      <c r="K138" s="55">
        <v>3716</v>
      </c>
      <c r="L138" s="55" t="s">
        <v>274</v>
      </c>
      <c r="M138" s="56" t="s">
        <v>205</v>
      </c>
      <c r="N138" s="56"/>
      <c r="O138" s="57" t="s">
        <v>638</v>
      </c>
      <c r="P138" s="57" t="s">
        <v>626</v>
      </c>
    </row>
    <row r="139" spans="1:16" ht="12.75" customHeight="1" thickBot="1" x14ac:dyDescent="0.25">
      <c r="A139" s="12" t="str">
        <f t="shared" ref="A139:A170" si="24">P139</f>
        <v> BBS 102 </v>
      </c>
      <c r="B139" s="5" t="str">
        <f t="shared" ref="B139:B170" si="25">IF(H139=INT(H139),"I","II")</f>
        <v>I</v>
      </c>
      <c r="C139" s="12">
        <f t="shared" ref="C139:C170" si="26">1*G139</f>
        <v>48859.385000000002</v>
      </c>
      <c r="D139" s="11" t="str">
        <f t="shared" ref="D139:D170" si="27">VLOOKUP(F139,I$1:J$5,2,FALSE)</f>
        <v>vis</v>
      </c>
      <c r="E139" s="54">
        <f>VLOOKUP(C139,Active!C$21:E$967,3,FALSE)</f>
        <v>3732.0002478904421</v>
      </c>
      <c r="F139" s="5" t="s">
        <v>156</v>
      </c>
      <c r="G139" s="11" t="str">
        <f t="shared" ref="G139:G170" si="28">MID(I139,3,LEN(I139)-3)</f>
        <v>48859.385</v>
      </c>
      <c r="H139" s="12">
        <f t="shared" ref="H139:H170" si="29">1*K139</f>
        <v>3732</v>
      </c>
      <c r="I139" s="55" t="s">
        <v>639</v>
      </c>
      <c r="J139" s="56" t="s">
        <v>640</v>
      </c>
      <c r="K139" s="55">
        <v>3732</v>
      </c>
      <c r="L139" s="55" t="s">
        <v>366</v>
      </c>
      <c r="M139" s="56" t="s">
        <v>205</v>
      </c>
      <c r="N139" s="56"/>
      <c r="O139" s="57" t="s">
        <v>339</v>
      </c>
      <c r="P139" s="57" t="s">
        <v>641</v>
      </c>
    </row>
    <row r="140" spans="1:16" ht="12.75" customHeight="1" thickBot="1" x14ac:dyDescent="0.25">
      <c r="A140" s="12" t="str">
        <f t="shared" si="24"/>
        <v> AOEB 2 </v>
      </c>
      <c r="B140" s="5" t="str">
        <f t="shared" si="25"/>
        <v>I</v>
      </c>
      <c r="C140" s="12">
        <f t="shared" si="26"/>
        <v>49007.62</v>
      </c>
      <c r="D140" s="11" t="str">
        <f t="shared" si="27"/>
        <v>vis</v>
      </c>
      <c r="E140" s="54">
        <f>VLOOKUP(C140,Active!C$21:E$967,3,FALSE)</f>
        <v>3850.9964906805076</v>
      </c>
      <c r="F140" s="5" t="s">
        <v>156</v>
      </c>
      <c r="G140" s="11" t="str">
        <f t="shared" si="28"/>
        <v>49007.620</v>
      </c>
      <c r="H140" s="12">
        <f t="shared" si="29"/>
        <v>3851</v>
      </c>
      <c r="I140" s="55" t="s">
        <v>642</v>
      </c>
      <c r="J140" s="56" t="s">
        <v>643</v>
      </c>
      <c r="K140" s="55">
        <v>3851</v>
      </c>
      <c r="L140" s="55" t="s">
        <v>343</v>
      </c>
      <c r="M140" s="56" t="s">
        <v>205</v>
      </c>
      <c r="N140" s="56"/>
      <c r="O140" s="57" t="s">
        <v>315</v>
      </c>
      <c r="P140" s="57" t="s">
        <v>308</v>
      </c>
    </row>
    <row r="141" spans="1:16" ht="12.75" customHeight="1" thickBot="1" x14ac:dyDescent="0.25">
      <c r="A141" s="12" t="str">
        <f t="shared" si="24"/>
        <v> AOEB 2 </v>
      </c>
      <c r="B141" s="5" t="str">
        <f t="shared" si="25"/>
        <v>I</v>
      </c>
      <c r="C141" s="12">
        <f t="shared" si="26"/>
        <v>49012.601999999999</v>
      </c>
      <c r="D141" s="11" t="str">
        <f t="shared" si="27"/>
        <v>vis</v>
      </c>
      <c r="E141" s="54">
        <f>VLOOKUP(C141,Active!C$21:E$967,3,FALSE)</f>
        <v>3854.9958112294985</v>
      </c>
      <c r="F141" s="5" t="s">
        <v>156</v>
      </c>
      <c r="G141" s="11" t="str">
        <f t="shared" si="28"/>
        <v>49012.602</v>
      </c>
      <c r="H141" s="12">
        <f t="shared" si="29"/>
        <v>3855</v>
      </c>
      <c r="I141" s="55" t="s">
        <v>644</v>
      </c>
      <c r="J141" s="56" t="s">
        <v>645</v>
      </c>
      <c r="K141" s="55">
        <v>3855</v>
      </c>
      <c r="L141" s="55" t="s">
        <v>300</v>
      </c>
      <c r="M141" s="56" t="s">
        <v>205</v>
      </c>
      <c r="N141" s="56"/>
      <c r="O141" s="57" t="s">
        <v>315</v>
      </c>
      <c r="P141" s="57" t="s">
        <v>308</v>
      </c>
    </row>
    <row r="142" spans="1:16" ht="12.75" customHeight="1" thickBot="1" x14ac:dyDescent="0.25">
      <c r="A142" s="12" t="str">
        <f t="shared" si="24"/>
        <v> BBS 103 </v>
      </c>
      <c r="B142" s="5" t="str">
        <f t="shared" si="25"/>
        <v>I</v>
      </c>
      <c r="C142" s="12">
        <f t="shared" si="26"/>
        <v>49026.290999999997</v>
      </c>
      <c r="D142" s="11" t="str">
        <f t="shared" si="27"/>
        <v>vis</v>
      </c>
      <c r="E142" s="54">
        <f>VLOOKUP(C142,Active!C$21:E$967,3,FALSE)</f>
        <v>3865.9847110679511</v>
      </c>
      <c r="F142" s="5" t="s">
        <v>156</v>
      </c>
      <c r="G142" s="11" t="str">
        <f t="shared" si="28"/>
        <v>49026.291</v>
      </c>
      <c r="H142" s="12">
        <f t="shared" si="29"/>
        <v>3866</v>
      </c>
      <c r="I142" s="55" t="s">
        <v>646</v>
      </c>
      <c r="J142" s="56" t="s">
        <v>647</v>
      </c>
      <c r="K142" s="55">
        <v>3866</v>
      </c>
      <c r="L142" s="55" t="s">
        <v>256</v>
      </c>
      <c r="M142" s="56" t="s">
        <v>205</v>
      </c>
      <c r="N142" s="56"/>
      <c r="O142" s="57" t="s">
        <v>367</v>
      </c>
      <c r="P142" s="57" t="s">
        <v>648</v>
      </c>
    </row>
    <row r="143" spans="1:16" ht="12.75" customHeight="1" thickBot="1" x14ac:dyDescent="0.25">
      <c r="A143" s="12" t="str">
        <f t="shared" si="24"/>
        <v> VSS 2.366 </v>
      </c>
      <c r="B143" s="5" t="str">
        <f t="shared" si="25"/>
        <v>I</v>
      </c>
      <c r="C143" s="12">
        <f t="shared" si="26"/>
        <v>29249.431</v>
      </c>
      <c r="D143" s="11" t="str">
        <f t="shared" si="27"/>
        <v>vis</v>
      </c>
      <c r="E143" s="54">
        <f>VLOOKUP(C143,Active!C$21:E$967,3,FALSE)</f>
        <v>-12009.969241676808</v>
      </c>
      <c r="F143" s="5" t="s">
        <v>156</v>
      </c>
      <c r="G143" s="11" t="str">
        <f t="shared" si="28"/>
        <v>29249.431</v>
      </c>
      <c r="H143" s="12">
        <f t="shared" si="29"/>
        <v>-12010</v>
      </c>
      <c r="I143" s="55" t="s">
        <v>159</v>
      </c>
      <c r="J143" s="56" t="s">
        <v>160</v>
      </c>
      <c r="K143" s="55">
        <v>-12010</v>
      </c>
      <c r="L143" s="55" t="s">
        <v>161</v>
      </c>
      <c r="M143" s="56" t="s">
        <v>162</v>
      </c>
      <c r="N143" s="56"/>
      <c r="O143" s="57" t="s">
        <v>163</v>
      </c>
      <c r="P143" s="57" t="s">
        <v>164</v>
      </c>
    </row>
    <row r="144" spans="1:16" ht="12.75" customHeight="1" thickBot="1" x14ac:dyDescent="0.25">
      <c r="A144" s="12" t="str">
        <f t="shared" si="24"/>
        <v> VSS 2.366 </v>
      </c>
      <c r="B144" s="5" t="str">
        <f t="shared" si="25"/>
        <v>I</v>
      </c>
      <c r="C144" s="12">
        <f t="shared" si="26"/>
        <v>29953.236000000001</v>
      </c>
      <c r="D144" s="11" t="str">
        <f t="shared" si="27"/>
        <v>vis</v>
      </c>
      <c r="E144" s="54">
        <f>VLOOKUP(C144,Active!C$21:E$967,3,FALSE)</f>
        <v>-11444.986945614059</v>
      </c>
      <c r="F144" s="5" t="s">
        <v>156</v>
      </c>
      <c r="G144" s="11" t="str">
        <f t="shared" si="28"/>
        <v>29953.236</v>
      </c>
      <c r="H144" s="12">
        <f t="shared" si="29"/>
        <v>-11445</v>
      </c>
      <c r="I144" s="55" t="s">
        <v>165</v>
      </c>
      <c r="J144" s="56" t="s">
        <v>166</v>
      </c>
      <c r="K144" s="55">
        <v>-11445</v>
      </c>
      <c r="L144" s="55" t="s">
        <v>167</v>
      </c>
      <c r="M144" s="56" t="s">
        <v>162</v>
      </c>
      <c r="N144" s="56"/>
      <c r="O144" s="57" t="s">
        <v>163</v>
      </c>
      <c r="P144" s="57" t="s">
        <v>164</v>
      </c>
    </row>
    <row r="145" spans="1:16" ht="12.75" customHeight="1" thickBot="1" x14ac:dyDescent="0.25">
      <c r="A145" s="12" t="str">
        <f t="shared" si="24"/>
        <v> VSS 2.366 </v>
      </c>
      <c r="B145" s="5" t="str">
        <f t="shared" si="25"/>
        <v>I</v>
      </c>
      <c r="C145" s="12">
        <f t="shared" si="26"/>
        <v>30024.26</v>
      </c>
      <c r="D145" s="11" t="str">
        <f t="shared" si="27"/>
        <v>vis</v>
      </c>
      <c r="E145" s="54">
        <f>VLOOKUP(C145,Active!C$21:E$967,3,FALSE)</f>
        <v>-11387.972143793158</v>
      </c>
      <c r="F145" s="5" t="s">
        <v>156</v>
      </c>
      <c r="G145" s="11" t="str">
        <f t="shared" si="28"/>
        <v>30024.260</v>
      </c>
      <c r="H145" s="12">
        <f t="shared" si="29"/>
        <v>-11388</v>
      </c>
      <c r="I145" s="55" t="s">
        <v>168</v>
      </c>
      <c r="J145" s="56" t="s">
        <v>169</v>
      </c>
      <c r="K145" s="55">
        <v>-11388</v>
      </c>
      <c r="L145" s="55" t="s">
        <v>170</v>
      </c>
      <c r="M145" s="56" t="s">
        <v>162</v>
      </c>
      <c r="N145" s="56"/>
      <c r="O145" s="57" t="s">
        <v>163</v>
      </c>
      <c r="P145" s="57" t="s">
        <v>164</v>
      </c>
    </row>
    <row r="146" spans="1:16" ht="12.75" customHeight="1" thickBot="1" x14ac:dyDescent="0.25">
      <c r="A146" s="12" t="str">
        <f t="shared" si="24"/>
        <v> VSS 2.366 </v>
      </c>
      <c r="B146" s="5" t="str">
        <f t="shared" si="25"/>
        <v>I</v>
      </c>
      <c r="C146" s="12">
        <f t="shared" si="26"/>
        <v>30025.503000000001</v>
      </c>
      <c r="D146" s="11" t="str">
        <f t="shared" si="27"/>
        <v>vis</v>
      </c>
      <c r="E146" s="54">
        <f>VLOOKUP(C146,Active!C$21:E$967,3,FALSE)</f>
        <v>-11386.974320540969</v>
      </c>
      <c r="F146" s="5" t="s">
        <v>156</v>
      </c>
      <c r="G146" s="11" t="str">
        <f t="shared" si="28"/>
        <v>30025.503</v>
      </c>
      <c r="H146" s="12">
        <f t="shared" si="29"/>
        <v>-11387</v>
      </c>
      <c r="I146" s="55" t="s">
        <v>171</v>
      </c>
      <c r="J146" s="56" t="s">
        <v>172</v>
      </c>
      <c r="K146" s="55">
        <v>-11387</v>
      </c>
      <c r="L146" s="55" t="s">
        <v>173</v>
      </c>
      <c r="M146" s="56" t="s">
        <v>162</v>
      </c>
      <c r="N146" s="56"/>
      <c r="O146" s="57" t="s">
        <v>163</v>
      </c>
      <c r="P146" s="57" t="s">
        <v>164</v>
      </c>
    </row>
    <row r="147" spans="1:16" ht="12.75" customHeight="1" thickBot="1" x14ac:dyDescent="0.25">
      <c r="A147" s="12" t="str">
        <f t="shared" si="24"/>
        <v> AC 199.20 </v>
      </c>
      <c r="B147" s="5" t="str">
        <f t="shared" si="25"/>
        <v>I</v>
      </c>
      <c r="C147" s="12">
        <f t="shared" si="26"/>
        <v>33153.451000000001</v>
      </c>
      <c r="D147" s="11" t="str">
        <f t="shared" si="27"/>
        <v>vis</v>
      </c>
      <c r="E147" s="54">
        <f>VLOOKUP(C147,Active!C$21:E$967,3,FALSE)</f>
        <v>-8876.0014757829995</v>
      </c>
      <c r="F147" s="5" t="s">
        <v>156</v>
      </c>
      <c r="G147" s="11" t="str">
        <f t="shared" si="28"/>
        <v>33153.451</v>
      </c>
      <c r="H147" s="12">
        <f t="shared" si="29"/>
        <v>-8876</v>
      </c>
      <c r="I147" s="55" t="s">
        <v>174</v>
      </c>
      <c r="J147" s="56" t="s">
        <v>175</v>
      </c>
      <c r="K147" s="55">
        <v>-8876</v>
      </c>
      <c r="L147" s="55" t="s">
        <v>176</v>
      </c>
      <c r="M147" s="56" t="s">
        <v>162</v>
      </c>
      <c r="N147" s="56"/>
      <c r="O147" s="57" t="s">
        <v>177</v>
      </c>
      <c r="P147" s="57" t="s">
        <v>178</v>
      </c>
    </row>
    <row r="148" spans="1:16" ht="12.75" customHeight="1" thickBot="1" x14ac:dyDescent="0.25">
      <c r="A148" s="12" t="str">
        <f t="shared" si="24"/>
        <v> AC 199.20 </v>
      </c>
      <c r="B148" s="5" t="str">
        <f t="shared" si="25"/>
        <v>I</v>
      </c>
      <c r="C148" s="12">
        <f t="shared" si="26"/>
        <v>33209.502</v>
      </c>
      <c r="D148" s="11" t="str">
        <f t="shared" si="27"/>
        <v>vis</v>
      </c>
      <c r="E148" s="54">
        <f>VLOOKUP(C148,Active!C$21:E$967,3,FALSE)</f>
        <v>-8831.0063099677354</v>
      </c>
      <c r="F148" s="5" t="s">
        <v>156</v>
      </c>
      <c r="G148" s="11" t="str">
        <f t="shared" si="28"/>
        <v>33209.502</v>
      </c>
      <c r="H148" s="12">
        <f t="shared" si="29"/>
        <v>-8831</v>
      </c>
      <c r="I148" s="55" t="s">
        <v>179</v>
      </c>
      <c r="J148" s="56" t="s">
        <v>180</v>
      </c>
      <c r="K148" s="55">
        <v>-8831</v>
      </c>
      <c r="L148" s="55" t="s">
        <v>181</v>
      </c>
      <c r="M148" s="56" t="s">
        <v>162</v>
      </c>
      <c r="N148" s="56"/>
      <c r="O148" s="57" t="s">
        <v>177</v>
      </c>
      <c r="P148" s="57" t="s">
        <v>178</v>
      </c>
    </row>
    <row r="149" spans="1:16" ht="12.75" customHeight="1" thickBot="1" x14ac:dyDescent="0.25">
      <c r="A149" s="12" t="str">
        <f t="shared" si="24"/>
        <v> VSS 2.366 </v>
      </c>
      <c r="B149" s="5" t="str">
        <f t="shared" si="25"/>
        <v>I</v>
      </c>
      <c r="C149" s="12">
        <f t="shared" si="26"/>
        <v>33858.53</v>
      </c>
      <c r="D149" s="11" t="str">
        <f t="shared" si="27"/>
        <v>vis</v>
      </c>
      <c r="E149" s="54">
        <f>VLOOKUP(C149,Active!C$21:E$967,3,FALSE)</f>
        <v>-8309.9964710933127</v>
      </c>
      <c r="F149" s="5" t="s">
        <v>156</v>
      </c>
      <c r="G149" s="11" t="str">
        <f t="shared" si="28"/>
        <v>33858.530</v>
      </c>
      <c r="H149" s="12">
        <f t="shared" si="29"/>
        <v>-8310</v>
      </c>
      <c r="I149" s="55" t="s">
        <v>182</v>
      </c>
      <c r="J149" s="56" t="s">
        <v>183</v>
      </c>
      <c r="K149" s="55">
        <v>-8310</v>
      </c>
      <c r="L149" s="55" t="s">
        <v>184</v>
      </c>
      <c r="M149" s="56" t="s">
        <v>162</v>
      </c>
      <c r="N149" s="56"/>
      <c r="O149" s="57" t="s">
        <v>163</v>
      </c>
      <c r="P149" s="57" t="s">
        <v>164</v>
      </c>
    </row>
    <row r="150" spans="1:16" ht="12.75" customHeight="1" thickBot="1" x14ac:dyDescent="0.25">
      <c r="A150" s="12" t="str">
        <f t="shared" si="24"/>
        <v> VSS 2.366 </v>
      </c>
      <c r="B150" s="5" t="str">
        <f t="shared" si="25"/>
        <v>I</v>
      </c>
      <c r="C150" s="12">
        <f t="shared" si="26"/>
        <v>33888.409</v>
      </c>
      <c r="D150" s="11" t="str">
        <f t="shared" si="27"/>
        <v>vis</v>
      </c>
      <c r="E150" s="54">
        <f>VLOOKUP(C150,Active!C$21:E$967,3,FALSE)</f>
        <v>-8286.0109836016654</v>
      </c>
      <c r="F150" s="5" t="s">
        <v>156</v>
      </c>
      <c r="G150" s="11" t="str">
        <f t="shared" si="28"/>
        <v>33888.409</v>
      </c>
      <c r="H150" s="12">
        <f t="shared" si="29"/>
        <v>-8286</v>
      </c>
      <c r="I150" s="55" t="s">
        <v>185</v>
      </c>
      <c r="J150" s="56" t="s">
        <v>186</v>
      </c>
      <c r="K150" s="55">
        <v>-8286</v>
      </c>
      <c r="L150" s="55" t="s">
        <v>187</v>
      </c>
      <c r="M150" s="56" t="s">
        <v>162</v>
      </c>
      <c r="N150" s="56"/>
      <c r="O150" s="57" t="s">
        <v>163</v>
      </c>
      <c r="P150" s="57" t="s">
        <v>164</v>
      </c>
    </row>
    <row r="151" spans="1:16" ht="12.75" customHeight="1" thickBot="1" x14ac:dyDescent="0.25">
      <c r="A151" s="12" t="str">
        <f t="shared" si="24"/>
        <v> VSS 2.366 </v>
      </c>
      <c r="B151" s="5" t="str">
        <f t="shared" si="25"/>
        <v>I</v>
      </c>
      <c r="C151" s="12">
        <f t="shared" si="26"/>
        <v>33924.536</v>
      </c>
      <c r="D151" s="11" t="str">
        <f t="shared" si="27"/>
        <v>vis</v>
      </c>
      <c r="E151" s="54">
        <f>VLOOKUP(C151,Active!C$21:E$967,3,FALSE)</f>
        <v>-8257.0098889662768</v>
      </c>
      <c r="F151" s="5" t="s">
        <v>156</v>
      </c>
      <c r="G151" s="11" t="str">
        <f t="shared" si="28"/>
        <v>33924.536</v>
      </c>
      <c r="H151" s="12">
        <f t="shared" si="29"/>
        <v>-8257</v>
      </c>
      <c r="I151" s="55" t="s">
        <v>188</v>
      </c>
      <c r="J151" s="56" t="s">
        <v>189</v>
      </c>
      <c r="K151" s="55">
        <v>-8257</v>
      </c>
      <c r="L151" s="55" t="s">
        <v>190</v>
      </c>
      <c r="M151" s="56" t="s">
        <v>162</v>
      </c>
      <c r="N151" s="56"/>
      <c r="O151" s="57" t="s">
        <v>163</v>
      </c>
      <c r="P151" s="57" t="s">
        <v>164</v>
      </c>
    </row>
    <row r="152" spans="1:16" ht="12.75" customHeight="1" thickBot="1" x14ac:dyDescent="0.25">
      <c r="A152" s="12" t="str">
        <f t="shared" si="24"/>
        <v> VSS 2.366 </v>
      </c>
      <c r="B152" s="5" t="str">
        <f t="shared" si="25"/>
        <v>I</v>
      </c>
      <c r="C152" s="12">
        <f t="shared" si="26"/>
        <v>34795.294000000002</v>
      </c>
      <c r="D152" s="11" t="str">
        <f t="shared" si="27"/>
        <v>vis</v>
      </c>
      <c r="E152" s="54">
        <f>VLOOKUP(C152,Active!C$21:E$967,3,FALSE)</f>
        <v>-7558.0054002868737</v>
      </c>
      <c r="F152" s="5" t="s">
        <v>156</v>
      </c>
      <c r="G152" s="11" t="str">
        <f t="shared" si="28"/>
        <v>34795.294</v>
      </c>
      <c r="H152" s="12">
        <f t="shared" si="29"/>
        <v>-7558</v>
      </c>
      <c r="I152" s="55" t="s">
        <v>191</v>
      </c>
      <c r="J152" s="56" t="s">
        <v>192</v>
      </c>
      <c r="K152" s="55">
        <v>-7558</v>
      </c>
      <c r="L152" s="55" t="s">
        <v>193</v>
      </c>
      <c r="M152" s="56" t="s">
        <v>162</v>
      </c>
      <c r="N152" s="56"/>
      <c r="O152" s="57" t="s">
        <v>163</v>
      </c>
      <c r="P152" s="57" t="s">
        <v>164</v>
      </c>
    </row>
    <row r="153" spans="1:16" ht="12.75" customHeight="1" thickBot="1" x14ac:dyDescent="0.25">
      <c r="A153" s="12" t="str">
        <f t="shared" si="24"/>
        <v> AC 199.20 </v>
      </c>
      <c r="B153" s="5" t="str">
        <f t="shared" si="25"/>
        <v>I</v>
      </c>
      <c r="C153" s="12">
        <f t="shared" si="26"/>
        <v>35074.343999999997</v>
      </c>
      <c r="D153" s="11" t="str">
        <f t="shared" si="27"/>
        <v>vis</v>
      </c>
      <c r="E153" s="54">
        <f>VLOOKUP(C153,Active!C$21:E$967,3,FALSE)</f>
        <v>-7333.9968898098132</v>
      </c>
      <c r="F153" s="5" t="s">
        <v>156</v>
      </c>
      <c r="G153" s="11" t="str">
        <f t="shared" si="28"/>
        <v>35074.344</v>
      </c>
      <c r="H153" s="12">
        <f t="shared" si="29"/>
        <v>-7334</v>
      </c>
      <c r="I153" s="55" t="s">
        <v>194</v>
      </c>
      <c r="J153" s="56" t="s">
        <v>195</v>
      </c>
      <c r="K153" s="55">
        <v>-7334</v>
      </c>
      <c r="L153" s="55" t="s">
        <v>184</v>
      </c>
      <c r="M153" s="56" t="s">
        <v>162</v>
      </c>
      <c r="N153" s="56"/>
      <c r="O153" s="57" t="s">
        <v>177</v>
      </c>
      <c r="P153" s="57" t="s">
        <v>178</v>
      </c>
    </row>
    <row r="154" spans="1:16" ht="12.75" customHeight="1" thickBot="1" x14ac:dyDescent="0.25">
      <c r="A154" s="12" t="str">
        <f t="shared" si="24"/>
        <v> AC 199.20 </v>
      </c>
      <c r="B154" s="5" t="str">
        <f t="shared" si="25"/>
        <v>I</v>
      </c>
      <c r="C154" s="12">
        <f t="shared" si="26"/>
        <v>35075.607000000004</v>
      </c>
      <c r="D154" s="11" t="str">
        <f t="shared" si="27"/>
        <v>vis</v>
      </c>
      <c r="E154" s="54">
        <f>VLOOKUP(C154,Active!C$21:E$967,3,FALSE)</f>
        <v>-7332.9830114771348</v>
      </c>
      <c r="F154" s="5" t="s">
        <v>156</v>
      </c>
      <c r="G154" s="11" t="str">
        <f t="shared" si="28"/>
        <v>35075.607</v>
      </c>
      <c r="H154" s="12">
        <f t="shared" si="29"/>
        <v>-7333</v>
      </c>
      <c r="I154" s="55" t="s">
        <v>196</v>
      </c>
      <c r="J154" s="56" t="s">
        <v>197</v>
      </c>
      <c r="K154" s="55">
        <v>-7333</v>
      </c>
      <c r="L154" s="55" t="s">
        <v>198</v>
      </c>
      <c r="M154" s="56" t="s">
        <v>162</v>
      </c>
      <c r="N154" s="56"/>
      <c r="O154" s="57" t="s">
        <v>177</v>
      </c>
      <c r="P154" s="57" t="s">
        <v>178</v>
      </c>
    </row>
    <row r="155" spans="1:16" ht="12.75" customHeight="1" thickBot="1" x14ac:dyDescent="0.25">
      <c r="A155" s="12" t="str">
        <f t="shared" si="24"/>
        <v> AC 199.20 </v>
      </c>
      <c r="B155" s="5" t="str">
        <f t="shared" si="25"/>
        <v>I</v>
      </c>
      <c r="C155" s="12">
        <f t="shared" si="26"/>
        <v>35394.466999999997</v>
      </c>
      <c r="D155" s="11" t="str">
        <f t="shared" si="27"/>
        <v>vis</v>
      </c>
      <c r="E155" s="54">
        <f>VLOOKUP(C155,Active!C$21:E$967,3,FALSE)</f>
        <v>-7077.0168632932427</v>
      </c>
      <c r="F155" s="5" t="s">
        <v>156</v>
      </c>
      <c r="G155" s="11" t="str">
        <f t="shared" si="28"/>
        <v>35394.467</v>
      </c>
      <c r="H155" s="12">
        <f t="shared" si="29"/>
        <v>-7077</v>
      </c>
      <c r="I155" s="55" t="s">
        <v>199</v>
      </c>
      <c r="J155" s="56" t="s">
        <v>200</v>
      </c>
      <c r="K155" s="55">
        <v>-7077</v>
      </c>
      <c r="L155" s="55" t="s">
        <v>201</v>
      </c>
      <c r="M155" s="56" t="s">
        <v>162</v>
      </c>
      <c r="N155" s="56"/>
      <c r="O155" s="57" t="s">
        <v>177</v>
      </c>
      <c r="P155" s="57" t="s">
        <v>178</v>
      </c>
    </row>
    <row r="156" spans="1:16" ht="12.75" customHeight="1" thickBot="1" x14ac:dyDescent="0.25">
      <c r="A156" s="12" t="str">
        <f t="shared" si="24"/>
        <v> AC 173.14 </v>
      </c>
      <c r="B156" s="5" t="str">
        <f t="shared" si="25"/>
        <v>I</v>
      </c>
      <c r="C156" s="12">
        <f t="shared" si="26"/>
        <v>35703.438000000002</v>
      </c>
      <c r="D156" s="11" t="str">
        <f t="shared" si="27"/>
        <v>vis</v>
      </c>
      <c r="E156" s="54">
        <f>VLOOKUP(C156,Active!C$21:E$967,3,FALSE)</f>
        <v>-6828.9891496555074</v>
      </c>
      <c r="F156" s="5" t="s">
        <v>156</v>
      </c>
      <c r="G156" s="11" t="str">
        <f t="shared" si="28"/>
        <v>35703.438</v>
      </c>
      <c r="H156" s="12">
        <f t="shared" si="29"/>
        <v>-6829</v>
      </c>
      <c r="I156" s="55" t="s">
        <v>202</v>
      </c>
      <c r="J156" s="56" t="s">
        <v>203</v>
      </c>
      <c r="K156" s="55">
        <v>-6829</v>
      </c>
      <c r="L156" s="55" t="s">
        <v>204</v>
      </c>
      <c r="M156" s="56" t="s">
        <v>205</v>
      </c>
      <c r="N156" s="56"/>
      <c r="O156" s="57" t="s">
        <v>206</v>
      </c>
      <c r="P156" s="57" t="s">
        <v>207</v>
      </c>
    </row>
    <row r="157" spans="1:16" ht="12.75" customHeight="1" thickBot="1" x14ac:dyDescent="0.25">
      <c r="A157" s="12" t="str">
        <f t="shared" si="24"/>
        <v> AC 173.14 </v>
      </c>
      <c r="B157" s="5" t="str">
        <f t="shared" si="25"/>
        <v>I</v>
      </c>
      <c r="C157" s="12">
        <f t="shared" si="26"/>
        <v>35713.404000000002</v>
      </c>
      <c r="D157" s="11" t="str">
        <f t="shared" si="27"/>
        <v>vis</v>
      </c>
      <c r="E157" s="54">
        <f>VLOOKUP(C157,Active!C$21:E$967,3,FALSE)</f>
        <v>-6820.9889030494705</v>
      </c>
      <c r="F157" s="5" t="s">
        <v>156</v>
      </c>
      <c r="G157" s="11" t="str">
        <f t="shared" si="28"/>
        <v>35713.404</v>
      </c>
      <c r="H157" s="12">
        <f t="shared" si="29"/>
        <v>-6821</v>
      </c>
      <c r="I157" s="55" t="s">
        <v>208</v>
      </c>
      <c r="J157" s="56" t="s">
        <v>209</v>
      </c>
      <c r="K157" s="55">
        <v>-6821</v>
      </c>
      <c r="L157" s="55" t="s">
        <v>204</v>
      </c>
      <c r="M157" s="56" t="s">
        <v>205</v>
      </c>
      <c r="N157" s="56"/>
      <c r="O157" s="57" t="s">
        <v>206</v>
      </c>
      <c r="P157" s="57" t="s">
        <v>207</v>
      </c>
    </row>
    <row r="158" spans="1:16" ht="12.75" customHeight="1" thickBot="1" x14ac:dyDescent="0.25">
      <c r="A158" s="12" t="str">
        <f t="shared" si="24"/>
        <v> AC 173.14 </v>
      </c>
      <c r="B158" s="5" t="str">
        <f t="shared" si="25"/>
        <v>II</v>
      </c>
      <c r="C158" s="12">
        <f t="shared" si="26"/>
        <v>35716.506999999998</v>
      </c>
      <c r="D158" s="11" t="str">
        <f t="shared" si="27"/>
        <v>vis</v>
      </c>
      <c r="E158" s="54">
        <f>VLOOKUP(C158,Active!C$21:E$967,3,FALSE)</f>
        <v>-6818.4979573121145</v>
      </c>
      <c r="F158" s="5" t="s">
        <v>156</v>
      </c>
      <c r="G158" s="11" t="str">
        <f t="shared" si="28"/>
        <v>35716.507</v>
      </c>
      <c r="H158" s="12">
        <f t="shared" si="29"/>
        <v>-6818.5</v>
      </c>
      <c r="I158" s="55" t="s">
        <v>210</v>
      </c>
      <c r="J158" s="56" t="s">
        <v>211</v>
      </c>
      <c r="K158" s="55">
        <v>-6818.5</v>
      </c>
      <c r="L158" s="55" t="s">
        <v>212</v>
      </c>
      <c r="M158" s="56" t="s">
        <v>205</v>
      </c>
      <c r="N158" s="56"/>
      <c r="O158" s="57" t="s">
        <v>206</v>
      </c>
      <c r="P158" s="57" t="s">
        <v>207</v>
      </c>
    </row>
    <row r="159" spans="1:16" ht="12.75" customHeight="1" thickBot="1" x14ac:dyDescent="0.25">
      <c r="A159" s="12" t="str">
        <f t="shared" si="24"/>
        <v> AC 173.14 </v>
      </c>
      <c r="B159" s="5" t="str">
        <f t="shared" si="25"/>
        <v>I</v>
      </c>
      <c r="C159" s="12">
        <f t="shared" si="26"/>
        <v>35718.383000000002</v>
      </c>
      <c r="D159" s="11" t="str">
        <f t="shared" si="27"/>
        <v>vis</v>
      </c>
      <c r="E159" s="54">
        <f>VLOOKUP(C159,Active!C$21:E$967,3,FALSE)</f>
        <v>-6816.9919907625499</v>
      </c>
      <c r="F159" s="5" t="s">
        <v>156</v>
      </c>
      <c r="G159" s="11" t="str">
        <f t="shared" si="28"/>
        <v>35718.383</v>
      </c>
      <c r="H159" s="12">
        <f t="shared" si="29"/>
        <v>-6817</v>
      </c>
      <c r="I159" s="55" t="s">
        <v>213</v>
      </c>
      <c r="J159" s="56" t="s">
        <v>214</v>
      </c>
      <c r="K159" s="55">
        <v>-6817</v>
      </c>
      <c r="L159" s="55" t="s">
        <v>215</v>
      </c>
      <c r="M159" s="56" t="s">
        <v>205</v>
      </c>
      <c r="N159" s="56"/>
      <c r="O159" s="57" t="s">
        <v>206</v>
      </c>
      <c r="P159" s="57" t="s">
        <v>207</v>
      </c>
    </row>
    <row r="160" spans="1:16" ht="12.75" customHeight="1" thickBot="1" x14ac:dyDescent="0.25">
      <c r="A160" s="12" t="str">
        <f t="shared" si="24"/>
        <v> AC 173.14 </v>
      </c>
      <c r="B160" s="5" t="str">
        <f t="shared" si="25"/>
        <v>II</v>
      </c>
      <c r="C160" s="12">
        <f t="shared" si="26"/>
        <v>35721.485999999997</v>
      </c>
      <c r="D160" s="11" t="str">
        <f t="shared" si="27"/>
        <v>vis</v>
      </c>
      <c r="E160" s="54">
        <f>VLOOKUP(C160,Active!C$21:E$967,3,FALSE)</f>
        <v>-6814.5010450251939</v>
      </c>
      <c r="F160" s="5" t="s">
        <v>156</v>
      </c>
      <c r="G160" s="11" t="str">
        <f t="shared" si="28"/>
        <v>35721.486</v>
      </c>
      <c r="H160" s="12">
        <f t="shared" si="29"/>
        <v>-6814.5</v>
      </c>
      <c r="I160" s="55" t="s">
        <v>216</v>
      </c>
      <c r="J160" s="56" t="s">
        <v>217</v>
      </c>
      <c r="K160" s="55">
        <v>-6814.5</v>
      </c>
      <c r="L160" s="55" t="s">
        <v>218</v>
      </c>
      <c r="M160" s="56" t="s">
        <v>205</v>
      </c>
      <c r="N160" s="56"/>
      <c r="O160" s="57" t="s">
        <v>206</v>
      </c>
      <c r="P160" s="57" t="s">
        <v>207</v>
      </c>
    </row>
    <row r="161" spans="1:16" ht="12.75" customHeight="1" thickBot="1" x14ac:dyDescent="0.25">
      <c r="A161" s="12" t="str">
        <f t="shared" si="24"/>
        <v> AA 9.158 </v>
      </c>
      <c r="B161" s="5" t="str">
        <f t="shared" si="25"/>
        <v>I</v>
      </c>
      <c r="C161" s="12">
        <f t="shared" si="26"/>
        <v>35723.358999999997</v>
      </c>
      <c r="D161" s="11" t="str">
        <f t="shared" si="27"/>
        <v>vis</v>
      </c>
      <c r="E161" s="54">
        <f>VLOOKUP(C161,Active!C$21:E$967,3,FALSE)</f>
        <v>-6812.9974867377059</v>
      </c>
      <c r="F161" s="5" t="s">
        <v>156</v>
      </c>
      <c r="G161" s="11" t="str">
        <f t="shared" si="28"/>
        <v>35723.359</v>
      </c>
      <c r="H161" s="12">
        <f t="shared" si="29"/>
        <v>-6813</v>
      </c>
      <c r="I161" s="55" t="s">
        <v>219</v>
      </c>
      <c r="J161" s="56" t="s">
        <v>220</v>
      </c>
      <c r="K161" s="55">
        <v>-6813</v>
      </c>
      <c r="L161" s="55" t="s">
        <v>212</v>
      </c>
      <c r="M161" s="56" t="s">
        <v>158</v>
      </c>
      <c r="N161" s="56"/>
      <c r="O161" s="57" t="s">
        <v>221</v>
      </c>
      <c r="P161" s="57" t="s">
        <v>222</v>
      </c>
    </row>
    <row r="162" spans="1:16" ht="12.75" customHeight="1" thickBot="1" x14ac:dyDescent="0.25">
      <c r="A162" s="12" t="str">
        <f t="shared" si="24"/>
        <v> AA 9.158 </v>
      </c>
      <c r="B162" s="5" t="str">
        <f t="shared" si="25"/>
        <v>II</v>
      </c>
      <c r="C162" s="12">
        <f t="shared" si="26"/>
        <v>35723.982000000004</v>
      </c>
      <c r="D162" s="11" t="str">
        <f t="shared" si="27"/>
        <v>vis</v>
      </c>
      <c r="E162" s="54">
        <f>VLOOKUP(C162,Active!C$21:E$967,3,FALSE)</f>
        <v>-6812.4973709805699</v>
      </c>
      <c r="F162" s="5" t="s">
        <v>156</v>
      </c>
      <c r="G162" s="11" t="str">
        <f t="shared" si="28"/>
        <v>35723.982</v>
      </c>
      <c r="H162" s="12">
        <f t="shared" si="29"/>
        <v>-6812.5</v>
      </c>
      <c r="I162" s="55" t="s">
        <v>223</v>
      </c>
      <c r="J162" s="56" t="s">
        <v>224</v>
      </c>
      <c r="K162" s="55">
        <v>-6812.5</v>
      </c>
      <c r="L162" s="55" t="s">
        <v>212</v>
      </c>
      <c r="M162" s="56" t="s">
        <v>158</v>
      </c>
      <c r="N162" s="56"/>
      <c r="O162" s="57" t="s">
        <v>221</v>
      </c>
      <c r="P162" s="57" t="s">
        <v>222</v>
      </c>
    </row>
    <row r="163" spans="1:16" ht="12.75" customHeight="1" thickBot="1" x14ac:dyDescent="0.25">
      <c r="A163" s="12" t="str">
        <f t="shared" si="24"/>
        <v> AC 199.20 </v>
      </c>
      <c r="B163" s="5" t="str">
        <f t="shared" si="25"/>
        <v>I</v>
      </c>
      <c r="C163" s="12">
        <f t="shared" si="26"/>
        <v>36134.44</v>
      </c>
      <c r="D163" s="11" t="str">
        <f t="shared" si="27"/>
        <v>vis</v>
      </c>
      <c r="E163" s="54">
        <f>VLOOKUP(C163,Active!C$21:E$967,3,FALSE)</f>
        <v>-6483.0005596801066</v>
      </c>
      <c r="F163" s="5" t="s">
        <v>156</v>
      </c>
      <c r="G163" s="11" t="str">
        <f t="shared" si="28"/>
        <v>36134.440</v>
      </c>
      <c r="H163" s="12">
        <f t="shared" si="29"/>
        <v>-6483</v>
      </c>
      <c r="I163" s="55" t="s">
        <v>225</v>
      </c>
      <c r="J163" s="56" t="s">
        <v>226</v>
      </c>
      <c r="K163" s="55">
        <v>-6483</v>
      </c>
      <c r="L163" s="55" t="s">
        <v>218</v>
      </c>
      <c r="M163" s="56" t="s">
        <v>162</v>
      </c>
      <c r="N163" s="56"/>
      <c r="O163" s="57" t="s">
        <v>177</v>
      </c>
      <c r="P163" s="57" t="s">
        <v>178</v>
      </c>
    </row>
    <row r="164" spans="1:16" ht="12.75" customHeight="1" thickBot="1" x14ac:dyDescent="0.25">
      <c r="A164" s="12" t="str">
        <f t="shared" si="24"/>
        <v> PZ 17.101 </v>
      </c>
      <c r="B164" s="5" t="str">
        <f t="shared" si="25"/>
        <v>I</v>
      </c>
      <c r="C164" s="12">
        <f t="shared" si="26"/>
        <v>36824.567000000003</v>
      </c>
      <c r="D164" s="11" t="str">
        <f t="shared" si="27"/>
        <v>vis</v>
      </c>
      <c r="E164" s="54">
        <f>VLOOKUP(C164,Active!C$21:E$967,3,FALSE)</f>
        <v>-5928.998333161544</v>
      </c>
      <c r="F164" s="5" t="s">
        <v>156</v>
      </c>
      <c r="G164" s="11" t="str">
        <f t="shared" si="28"/>
        <v>36824.567</v>
      </c>
      <c r="H164" s="12">
        <f t="shared" si="29"/>
        <v>-5929</v>
      </c>
      <c r="I164" s="55" t="s">
        <v>227</v>
      </c>
      <c r="J164" s="56" t="s">
        <v>228</v>
      </c>
      <c r="K164" s="55">
        <v>-5929</v>
      </c>
      <c r="L164" s="55" t="s">
        <v>229</v>
      </c>
      <c r="M164" s="56" t="s">
        <v>162</v>
      </c>
      <c r="N164" s="56"/>
      <c r="O164" s="57" t="s">
        <v>230</v>
      </c>
      <c r="P164" s="57" t="s">
        <v>231</v>
      </c>
    </row>
    <row r="165" spans="1:16" ht="12.75" customHeight="1" thickBot="1" x14ac:dyDescent="0.25">
      <c r="A165" s="12" t="str">
        <f t="shared" si="24"/>
        <v> HABZ 58 </v>
      </c>
      <c r="B165" s="5" t="str">
        <f t="shared" si="25"/>
        <v>I</v>
      </c>
      <c r="C165" s="12">
        <f t="shared" si="26"/>
        <v>37016.39</v>
      </c>
      <c r="D165" s="11" t="str">
        <f t="shared" si="27"/>
        <v>vis</v>
      </c>
      <c r="E165" s="54">
        <f>VLOOKUP(C165,Active!C$21:E$967,3,FALSE)</f>
        <v>-5775.011647960896</v>
      </c>
      <c r="F165" s="5" t="s">
        <v>156</v>
      </c>
      <c r="G165" s="11" t="str">
        <f t="shared" si="28"/>
        <v>37016.390</v>
      </c>
      <c r="H165" s="12">
        <f t="shared" si="29"/>
        <v>-5775</v>
      </c>
      <c r="I165" s="55" t="s">
        <v>232</v>
      </c>
      <c r="J165" s="56" t="s">
        <v>233</v>
      </c>
      <c r="K165" s="55">
        <v>-5775</v>
      </c>
      <c r="L165" s="55" t="s">
        <v>234</v>
      </c>
      <c r="M165" s="56" t="s">
        <v>162</v>
      </c>
      <c r="N165" s="56"/>
      <c r="O165" s="57" t="s">
        <v>235</v>
      </c>
      <c r="P165" s="57" t="s">
        <v>236</v>
      </c>
    </row>
    <row r="166" spans="1:16" ht="12.75" customHeight="1" thickBot="1" x14ac:dyDescent="0.25">
      <c r="A166" s="12" t="str">
        <f t="shared" si="24"/>
        <v> HABZ 58 </v>
      </c>
      <c r="B166" s="5" t="str">
        <f t="shared" si="25"/>
        <v>I</v>
      </c>
      <c r="C166" s="12">
        <f t="shared" si="26"/>
        <v>37082.436999999998</v>
      </c>
      <c r="D166" s="11" t="str">
        <f t="shared" si="27"/>
        <v>vis</v>
      </c>
      <c r="E166" s="54">
        <f>VLOOKUP(C166,Active!C$21:E$967,3,FALSE)</f>
        <v>-5721.9921529188659</v>
      </c>
      <c r="F166" s="5" t="s">
        <v>156</v>
      </c>
      <c r="G166" s="11" t="str">
        <f t="shared" si="28"/>
        <v>37082.437</v>
      </c>
      <c r="H166" s="12">
        <f t="shared" si="29"/>
        <v>-5722</v>
      </c>
      <c r="I166" s="55" t="s">
        <v>237</v>
      </c>
      <c r="J166" s="56" t="s">
        <v>238</v>
      </c>
      <c r="K166" s="55">
        <v>-5722</v>
      </c>
      <c r="L166" s="55" t="s">
        <v>215</v>
      </c>
      <c r="M166" s="56" t="s">
        <v>162</v>
      </c>
      <c r="N166" s="56"/>
      <c r="O166" s="57" t="s">
        <v>235</v>
      </c>
      <c r="P166" s="57" t="s">
        <v>236</v>
      </c>
    </row>
    <row r="167" spans="1:16" ht="12.75" customHeight="1" thickBot="1" x14ac:dyDescent="0.25">
      <c r="A167" s="12" t="str">
        <f t="shared" si="24"/>
        <v> PZ 17.101 </v>
      </c>
      <c r="B167" s="5" t="str">
        <f t="shared" si="25"/>
        <v>I</v>
      </c>
      <c r="C167" s="12">
        <f t="shared" si="26"/>
        <v>38674.434999999998</v>
      </c>
      <c r="D167" s="11" t="str">
        <f t="shared" si="27"/>
        <v>vis</v>
      </c>
      <c r="E167" s="54">
        <f>VLOOKUP(C167,Active!C$21:E$967,3,FALSE)</f>
        <v>-4444.0093517632858</v>
      </c>
      <c r="F167" s="5" t="s">
        <v>156</v>
      </c>
      <c r="G167" s="11" t="str">
        <f t="shared" si="28"/>
        <v>38674.435</v>
      </c>
      <c r="H167" s="12">
        <f t="shared" si="29"/>
        <v>-4444</v>
      </c>
      <c r="I167" s="55" t="s">
        <v>239</v>
      </c>
      <c r="J167" s="56" t="s">
        <v>240</v>
      </c>
      <c r="K167" s="55">
        <v>-4444</v>
      </c>
      <c r="L167" s="55" t="s">
        <v>190</v>
      </c>
      <c r="M167" s="56" t="s">
        <v>158</v>
      </c>
      <c r="N167" s="56"/>
      <c r="O167" s="57" t="s">
        <v>230</v>
      </c>
      <c r="P167" s="57" t="s">
        <v>231</v>
      </c>
    </row>
    <row r="168" spans="1:16" ht="12.75" customHeight="1" thickBot="1" x14ac:dyDescent="0.25">
      <c r="A168" s="12" t="str">
        <f t="shared" si="24"/>
        <v> PZ 17.101 </v>
      </c>
      <c r="B168" s="5" t="str">
        <f t="shared" si="25"/>
        <v>II</v>
      </c>
      <c r="C168" s="12">
        <f t="shared" si="26"/>
        <v>38676.339999999997</v>
      </c>
      <c r="D168" s="11" t="str">
        <f t="shared" si="27"/>
        <v>vis</v>
      </c>
      <c r="E168" s="54">
        <f>VLOOKUP(C168,Active!C$21:E$967,3,FALSE)</f>
        <v>-4442.4801053470219</v>
      </c>
      <c r="F168" s="5" t="s">
        <v>156</v>
      </c>
      <c r="G168" s="11" t="str">
        <f t="shared" si="28"/>
        <v>38676.340</v>
      </c>
      <c r="H168" s="12">
        <f t="shared" si="29"/>
        <v>-4442.5</v>
      </c>
      <c r="I168" s="55" t="s">
        <v>241</v>
      </c>
      <c r="J168" s="56" t="s">
        <v>242</v>
      </c>
      <c r="K168" s="55">
        <v>-4442.5</v>
      </c>
      <c r="L168" s="55" t="s">
        <v>243</v>
      </c>
      <c r="M168" s="56" t="s">
        <v>158</v>
      </c>
      <c r="N168" s="56"/>
      <c r="O168" s="57" t="s">
        <v>230</v>
      </c>
      <c r="P168" s="57" t="s">
        <v>231</v>
      </c>
    </row>
    <row r="169" spans="1:16" ht="12.75" customHeight="1" thickBot="1" x14ac:dyDescent="0.25">
      <c r="A169" s="12" t="str">
        <f t="shared" si="24"/>
        <v> PZ 17.101 </v>
      </c>
      <c r="B169" s="5" t="str">
        <f t="shared" si="25"/>
        <v>I</v>
      </c>
      <c r="C169" s="12">
        <f t="shared" si="26"/>
        <v>38679.425999999999</v>
      </c>
      <c r="D169" s="11" t="str">
        <f t="shared" si="27"/>
        <v>vis</v>
      </c>
      <c r="E169" s="54">
        <f>VLOOKUP(C169,Active!C$21:E$967,3,FALSE)</f>
        <v>-4440.0028064280723</v>
      </c>
      <c r="F169" s="5" t="s">
        <v>156</v>
      </c>
      <c r="G169" s="11" t="str">
        <f t="shared" si="28"/>
        <v>38679.426</v>
      </c>
      <c r="H169" s="12">
        <f t="shared" si="29"/>
        <v>-4440</v>
      </c>
      <c r="I169" s="55" t="s">
        <v>244</v>
      </c>
      <c r="J169" s="56" t="s">
        <v>245</v>
      </c>
      <c r="K169" s="55">
        <v>-4440</v>
      </c>
      <c r="L169" s="55" t="s">
        <v>157</v>
      </c>
      <c r="M169" s="56" t="s">
        <v>162</v>
      </c>
      <c r="N169" s="56"/>
      <c r="O169" s="57" t="s">
        <v>230</v>
      </c>
      <c r="P169" s="57" t="s">
        <v>231</v>
      </c>
    </row>
    <row r="170" spans="1:16" ht="12.75" customHeight="1" thickBot="1" x14ac:dyDescent="0.25">
      <c r="A170" s="12" t="str">
        <f t="shared" si="24"/>
        <v> HABZ 58 </v>
      </c>
      <c r="B170" s="5" t="str">
        <f t="shared" si="25"/>
        <v>I</v>
      </c>
      <c r="C170" s="12">
        <f t="shared" si="26"/>
        <v>39024.483</v>
      </c>
      <c r="D170" s="11" t="str">
        <f t="shared" si="27"/>
        <v>vis</v>
      </c>
      <c r="E170" s="54">
        <f>VLOOKUP(C170,Active!C$21:E$967,3,FALSE)</f>
        <v>-4163.0069110699487</v>
      </c>
      <c r="F170" s="5" t="s">
        <v>156</v>
      </c>
      <c r="G170" s="11" t="str">
        <f t="shared" si="28"/>
        <v>39024.483</v>
      </c>
      <c r="H170" s="12">
        <f t="shared" si="29"/>
        <v>-4163</v>
      </c>
      <c r="I170" s="55" t="s">
        <v>246</v>
      </c>
      <c r="J170" s="56" t="s">
        <v>247</v>
      </c>
      <c r="K170" s="55">
        <v>-4163</v>
      </c>
      <c r="L170" s="55" t="s">
        <v>248</v>
      </c>
      <c r="M170" s="56" t="s">
        <v>162</v>
      </c>
      <c r="N170" s="56"/>
      <c r="O170" s="57" t="s">
        <v>235</v>
      </c>
      <c r="P170" s="57" t="s">
        <v>236</v>
      </c>
    </row>
    <row r="171" spans="1:16" ht="12.75" customHeight="1" thickBot="1" x14ac:dyDescent="0.25">
      <c r="A171" s="12" t="str">
        <f t="shared" ref="A171:A188" si="30">P171</f>
        <v> HABZ 58 </v>
      </c>
      <c r="B171" s="5" t="str">
        <f t="shared" ref="B171:B188" si="31">IF(H171=INT(H171),"I","II")</f>
        <v>I</v>
      </c>
      <c r="C171" s="12">
        <f t="shared" ref="C171:C188" si="32">1*G171</f>
        <v>39029.464</v>
      </c>
      <c r="D171" s="11" t="str">
        <f t="shared" ref="D171:D188" si="33">VLOOKUP(F171,I$1:J$5,2,FALSE)</f>
        <v>vis</v>
      </c>
      <c r="E171" s="54">
        <f>VLOOKUP(C171,Active!C$21:E$967,3,FALSE)</f>
        <v>-4159.0083932749785</v>
      </c>
      <c r="F171" s="5" t="s">
        <v>156</v>
      </c>
      <c r="G171" s="11" t="str">
        <f t="shared" ref="G171:G188" si="34">MID(I171,3,LEN(I171)-3)</f>
        <v>39029.464</v>
      </c>
      <c r="H171" s="12">
        <f t="shared" ref="H171:H188" si="35">1*K171</f>
        <v>-4159</v>
      </c>
      <c r="I171" s="55" t="s">
        <v>249</v>
      </c>
      <c r="J171" s="56" t="s">
        <v>250</v>
      </c>
      <c r="K171" s="55">
        <v>-4159</v>
      </c>
      <c r="L171" s="55" t="s">
        <v>251</v>
      </c>
      <c r="M171" s="56" t="s">
        <v>162</v>
      </c>
      <c r="N171" s="56"/>
      <c r="O171" s="57" t="s">
        <v>235</v>
      </c>
      <c r="P171" s="57" t="s">
        <v>236</v>
      </c>
    </row>
    <row r="172" spans="1:16" ht="12.75" customHeight="1" thickBot="1" x14ac:dyDescent="0.25">
      <c r="A172" s="12" t="str">
        <f t="shared" si="30"/>
        <v> HABZ 58 </v>
      </c>
      <c r="B172" s="5" t="str">
        <f t="shared" si="31"/>
        <v>II</v>
      </c>
      <c r="C172" s="12">
        <f t="shared" si="32"/>
        <v>39057.491000000002</v>
      </c>
      <c r="D172" s="11" t="str">
        <f t="shared" si="33"/>
        <v>vis</v>
      </c>
      <c r="E172" s="54">
        <f>VLOOKUP(C172,Active!C$21:E$967,3,FALSE)</f>
        <v>-4136.5096062363082</v>
      </c>
      <c r="F172" s="5" t="s">
        <v>156</v>
      </c>
      <c r="G172" s="11" t="str">
        <f t="shared" si="34"/>
        <v>39057.491</v>
      </c>
      <c r="H172" s="12">
        <f t="shared" si="35"/>
        <v>-4136.5</v>
      </c>
      <c r="I172" s="55" t="s">
        <v>252</v>
      </c>
      <c r="J172" s="56" t="s">
        <v>253</v>
      </c>
      <c r="K172" s="55">
        <v>-4136.5</v>
      </c>
      <c r="L172" s="55" t="s">
        <v>190</v>
      </c>
      <c r="M172" s="56" t="s">
        <v>162</v>
      </c>
      <c r="N172" s="56"/>
      <c r="O172" s="57" t="s">
        <v>235</v>
      </c>
      <c r="P172" s="57" t="s">
        <v>236</v>
      </c>
    </row>
    <row r="173" spans="1:16" ht="12.75" customHeight="1" thickBot="1" x14ac:dyDescent="0.25">
      <c r="A173" s="12" t="str">
        <f t="shared" si="30"/>
        <v> HABZ 58 </v>
      </c>
      <c r="B173" s="5" t="str">
        <f t="shared" si="31"/>
        <v>II</v>
      </c>
      <c r="C173" s="12">
        <f t="shared" si="32"/>
        <v>39387.597999999998</v>
      </c>
      <c r="D173" s="11" t="str">
        <f t="shared" si="33"/>
        <v>vis</v>
      </c>
      <c r="E173" s="54">
        <f>VLOOKUP(C173,Active!C$21:E$967,3,FALSE)</f>
        <v>-3871.5148835412665</v>
      </c>
      <c r="F173" s="5" t="s">
        <v>156</v>
      </c>
      <c r="G173" s="11" t="str">
        <f t="shared" si="34"/>
        <v>39387.598</v>
      </c>
      <c r="H173" s="12">
        <f t="shared" si="35"/>
        <v>-3871.5</v>
      </c>
      <c r="I173" s="55" t="s">
        <v>254</v>
      </c>
      <c r="J173" s="56" t="s">
        <v>255</v>
      </c>
      <c r="K173" s="55">
        <v>-3871.5</v>
      </c>
      <c r="L173" s="55" t="s">
        <v>256</v>
      </c>
      <c r="M173" s="56" t="s">
        <v>162</v>
      </c>
      <c r="N173" s="56"/>
      <c r="O173" s="57" t="s">
        <v>235</v>
      </c>
      <c r="P173" s="57" t="s">
        <v>236</v>
      </c>
    </row>
    <row r="174" spans="1:16" ht="12.75" customHeight="1" thickBot="1" x14ac:dyDescent="0.25">
      <c r="A174" s="12" t="str">
        <f t="shared" si="30"/>
        <v> HABZ 58 </v>
      </c>
      <c r="B174" s="5" t="str">
        <f t="shared" si="31"/>
        <v>I</v>
      </c>
      <c r="C174" s="12">
        <f t="shared" si="32"/>
        <v>39389.476000000002</v>
      </c>
      <c r="D174" s="11" t="str">
        <f t="shared" si="33"/>
        <v>vis</v>
      </c>
      <c r="E174" s="54">
        <f>VLOOKUP(C174,Active!C$21:E$967,3,FALSE)</f>
        <v>-3870.0073114836537</v>
      </c>
      <c r="F174" s="5" t="s">
        <v>156</v>
      </c>
      <c r="G174" s="11" t="str">
        <f t="shared" si="34"/>
        <v>39389.476</v>
      </c>
      <c r="H174" s="12">
        <f t="shared" si="35"/>
        <v>-3870</v>
      </c>
      <c r="I174" s="55" t="s">
        <v>257</v>
      </c>
      <c r="J174" s="56" t="s">
        <v>258</v>
      </c>
      <c r="K174" s="55">
        <v>-3870</v>
      </c>
      <c r="L174" s="55" t="s">
        <v>248</v>
      </c>
      <c r="M174" s="56" t="s">
        <v>162</v>
      </c>
      <c r="N174" s="56"/>
      <c r="O174" s="57" t="s">
        <v>235</v>
      </c>
      <c r="P174" s="57" t="s">
        <v>236</v>
      </c>
    </row>
    <row r="175" spans="1:16" ht="12.75" customHeight="1" thickBot="1" x14ac:dyDescent="0.25">
      <c r="A175" s="12" t="str">
        <f t="shared" si="30"/>
        <v> HABZ 58 </v>
      </c>
      <c r="B175" s="5" t="str">
        <f t="shared" si="31"/>
        <v>I</v>
      </c>
      <c r="C175" s="12">
        <f t="shared" si="32"/>
        <v>40829.514000000003</v>
      </c>
      <c r="D175" s="11" t="str">
        <f t="shared" si="33"/>
        <v>vis</v>
      </c>
      <c r="E175" s="54">
        <f>VLOOKUP(C175,Active!C$21:E$967,3,FALSE)</f>
        <v>-2714.0110118586035</v>
      </c>
      <c r="F175" s="5" t="s">
        <v>156</v>
      </c>
      <c r="G175" s="11" t="str">
        <f t="shared" si="34"/>
        <v>40829.514</v>
      </c>
      <c r="H175" s="12">
        <f t="shared" si="35"/>
        <v>-2714</v>
      </c>
      <c r="I175" s="55" t="s">
        <v>259</v>
      </c>
      <c r="J175" s="56" t="s">
        <v>260</v>
      </c>
      <c r="K175" s="55">
        <v>-2714</v>
      </c>
      <c r="L175" s="55" t="s">
        <v>187</v>
      </c>
      <c r="M175" s="56" t="s">
        <v>162</v>
      </c>
      <c r="N175" s="56"/>
      <c r="O175" s="57" t="s">
        <v>235</v>
      </c>
      <c r="P175" s="57" t="s">
        <v>236</v>
      </c>
    </row>
    <row r="176" spans="1:16" ht="12.75" customHeight="1" thickBot="1" x14ac:dyDescent="0.25">
      <c r="A176" s="12" t="str">
        <f t="shared" si="30"/>
        <v> HABZ 58 </v>
      </c>
      <c r="B176" s="5" t="str">
        <f t="shared" si="31"/>
        <v>I</v>
      </c>
      <c r="C176" s="12">
        <f t="shared" si="32"/>
        <v>40879.339</v>
      </c>
      <c r="D176" s="11" t="str">
        <f t="shared" si="33"/>
        <v>vis</v>
      </c>
      <c r="E176" s="54">
        <f>VLOOKUP(C176,Active!C$21:E$967,3,FALSE)</f>
        <v>-2674.0137925985464</v>
      </c>
      <c r="F176" s="5" t="s">
        <v>156</v>
      </c>
      <c r="G176" s="11" t="str">
        <f t="shared" si="34"/>
        <v>40879.339</v>
      </c>
      <c r="H176" s="12">
        <f t="shared" si="35"/>
        <v>-2674</v>
      </c>
      <c r="I176" s="55" t="s">
        <v>261</v>
      </c>
      <c r="J176" s="56" t="s">
        <v>262</v>
      </c>
      <c r="K176" s="55">
        <v>-2674</v>
      </c>
      <c r="L176" s="55" t="s">
        <v>263</v>
      </c>
      <c r="M176" s="56" t="s">
        <v>162</v>
      </c>
      <c r="N176" s="56"/>
      <c r="O176" s="57" t="s">
        <v>235</v>
      </c>
      <c r="P176" s="57" t="s">
        <v>236</v>
      </c>
    </row>
    <row r="177" spans="1:16" ht="12.75" customHeight="1" thickBot="1" x14ac:dyDescent="0.25">
      <c r="A177" s="12" t="str">
        <f t="shared" si="30"/>
        <v> BRNO 14 </v>
      </c>
      <c r="B177" s="5" t="str">
        <f t="shared" si="31"/>
        <v>I</v>
      </c>
      <c r="C177" s="12">
        <f t="shared" si="32"/>
        <v>40981.506000000001</v>
      </c>
      <c r="D177" s="11" t="str">
        <f t="shared" si="33"/>
        <v>vis</v>
      </c>
      <c r="E177" s="54">
        <f>VLOOKUP(C177,Active!C$21:E$967,3,FALSE)</f>
        <v>-2591.9988221992971</v>
      </c>
      <c r="F177" s="5" t="s">
        <v>156</v>
      </c>
      <c r="G177" s="11" t="str">
        <f t="shared" si="34"/>
        <v>40981.506</v>
      </c>
      <c r="H177" s="12">
        <f t="shared" si="35"/>
        <v>-2592</v>
      </c>
      <c r="I177" s="55" t="s">
        <v>264</v>
      </c>
      <c r="J177" s="56" t="s">
        <v>265</v>
      </c>
      <c r="K177" s="55">
        <v>-2592</v>
      </c>
      <c r="L177" s="55" t="s">
        <v>266</v>
      </c>
      <c r="M177" s="56" t="s">
        <v>205</v>
      </c>
      <c r="N177" s="56"/>
      <c r="O177" s="57" t="s">
        <v>267</v>
      </c>
      <c r="P177" s="57" t="s">
        <v>268</v>
      </c>
    </row>
    <row r="178" spans="1:16" ht="12.75" customHeight="1" thickBot="1" x14ac:dyDescent="0.25">
      <c r="A178" s="12" t="str">
        <f t="shared" si="30"/>
        <v> BRNO 14 </v>
      </c>
      <c r="B178" s="5" t="str">
        <f t="shared" si="31"/>
        <v>I</v>
      </c>
      <c r="C178" s="12">
        <f t="shared" si="32"/>
        <v>40981.506999999998</v>
      </c>
      <c r="D178" s="11" t="str">
        <f t="shared" si="33"/>
        <v>vis</v>
      </c>
      <c r="E178" s="54">
        <f>VLOOKUP(C178,Active!C$21:E$967,3,FALSE)</f>
        <v>-2591.9980194452755</v>
      </c>
      <c r="F178" s="5" t="s">
        <v>156</v>
      </c>
      <c r="G178" s="11" t="str">
        <f t="shared" si="34"/>
        <v>40981.507</v>
      </c>
      <c r="H178" s="12">
        <f t="shared" si="35"/>
        <v>-2592</v>
      </c>
      <c r="I178" s="55" t="s">
        <v>269</v>
      </c>
      <c r="J178" s="56" t="s">
        <v>270</v>
      </c>
      <c r="K178" s="55">
        <v>-2592</v>
      </c>
      <c r="L178" s="55" t="s">
        <v>229</v>
      </c>
      <c r="M178" s="56" t="s">
        <v>205</v>
      </c>
      <c r="N178" s="56"/>
      <c r="O178" s="57" t="s">
        <v>271</v>
      </c>
      <c r="P178" s="57" t="s">
        <v>268</v>
      </c>
    </row>
    <row r="179" spans="1:16" ht="12.75" customHeight="1" thickBot="1" x14ac:dyDescent="0.25">
      <c r="A179" s="12" t="str">
        <f t="shared" si="30"/>
        <v> BRNO 14 </v>
      </c>
      <c r="B179" s="5" t="str">
        <f t="shared" si="31"/>
        <v>I</v>
      </c>
      <c r="C179" s="12">
        <f t="shared" si="32"/>
        <v>41031.339999999997</v>
      </c>
      <c r="D179" s="11" t="str">
        <f t="shared" si="33"/>
        <v>vis</v>
      </c>
      <c r="E179" s="54">
        <f>VLOOKUP(C179,Active!C$21:E$967,3,FALSE)</f>
        <v>-2551.9943781530224</v>
      </c>
      <c r="F179" s="5" t="s">
        <v>156</v>
      </c>
      <c r="G179" s="11" t="str">
        <f t="shared" si="34"/>
        <v>41031.340</v>
      </c>
      <c r="H179" s="12">
        <f t="shared" si="35"/>
        <v>-2552</v>
      </c>
      <c r="I179" s="55" t="s">
        <v>272</v>
      </c>
      <c r="J179" s="56" t="s">
        <v>273</v>
      </c>
      <c r="K179" s="55">
        <v>-2552</v>
      </c>
      <c r="L179" s="55" t="s">
        <v>274</v>
      </c>
      <c r="M179" s="56" t="s">
        <v>205</v>
      </c>
      <c r="N179" s="56"/>
      <c r="O179" s="57" t="s">
        <v>275</v>
      </c>
      <c r="P179" s="57" t="s">
        <v>268</v>
      </c>
    </row>
    <row r="180" spans="1:16" ht="12.75" customHeight="1" thickBot="1" x14ac:dyDescent="0.25">
      <c r="A180" s="12" t="str">
        <f t="shared" si="30"/>
        <v> BRNO 14 </v>
      </c>
      <c r="B180" s="5" t="str">
        <f t="shared" si="31"/>
        <v>I</v>
      </c>
      <c r="C180" s="12">
        <f t="shared" si="32"/>
        <v>41153.425999999999</v>
      </c>
      <c r="D180" s="11" t="str">
        <f t="shared" si="33"/>
        <v>vis</v>
      </c>
      <c r="E180" s="54">
        <f>VLOOKUP(C180,Active!C$21:E$967,3,FALSE)</f>
        <v>-2453.9893503440153</v>
      </c>
      <c r="F180" s="5" t="s">
        <v>156</v>
      </c>
      <c r="G180" s="11" t="str">
        <f t="shared" si="34"/>
        <v>41153.426</v>
      </c>
      <c r="H180" s="12">
        <f t="shared" si="35"/>
        <v>-2454</v>
      </c>
      <c r="I180" s="55" t="s">
        <v>276</v>
      </c>
      <c r="J180" s="56" t="s">
        <v>277</v>
      </c>
      <c r="K180" s="55">
        <v>-2454</v>
      </c>
      <c r="L180" s="55" t="s">
        <v>278</v>
      </c>
      <c r="M180" s="56" t="s">
        <v>205</v>
      </c>
      <c r="N180" s="56"/>
      <c r="O180" s="57" t="s">
        <v>271</v>
      </c>
      <c r="P180" s="57" t="s">
        <v>268</v>
      </c>
    </row>
    <row r="181" spans="1:16" ht="12.75" customHeight="1" thickBot="1" x14ac:dyDescent="0.25">
      <c r="A181" s="12" t="str">
        <f t="shared" si="30"/>
        <v> BRNO 14 </v>
      </c>
      <c r="B181" s="5" t="str">
        <f t="shared" si="31"/>
        <v>I</v>
      </c>
      <c r="C181" s="12">
        <f t="shared" si="32"/>
        <v>41153.436000000002</v>
      </c>
      <c r="D181" s="11" t="str">
        <f t="shared" si="33"/>
        <v>vis</v>
      </c>
      <c r="E181" s="54">
        <f>VLOOKUP(C181,Active!C$21:E$967,3,FALSE)</f>
        <v>-2453.9813228037706</v>
      </c>
      <c r="F181" s="5" t="s">
        <v>156</v>
      </c>
      <c r="G181" s="11" t="str">
        <f t="shared" si="34"/>
        <v>41153.436</v>
      </c>
      <c r="H181" s="12">
        <f t="shared" si="35"/>
        <v>-2454</v>
      </c>
      <c r="I181" s="55" t="s">
        <v>279</v>
      </c>
      <c r="J181" s="56" t="s">
        <v>280</v>
      </c>
      <c r="K181" s="55">
        <v>-2454</v>
      </c>
      <c r="L181" s="55" t="s">
        <v>281</v>
      </c>
      <c r="M181" s="56" t="s">
        <v>205</v>
      </c>
      <c r="N181" s="56"/>
      <c r="O181" s="57" t="s">
        <v>282</v>
      </c>
      <c r="P181" s="57" t="s">
        <v>268</v>
      </c>
    </row>
    <row r="182" spans="1:16" ht="12.75" customHeight="1" thickBot="1" x14ac:dyDescent="0.25">
      <c r="A182" s="12" t="str">
        <f t="shared" si="30"/>
        <v> HABZ 58 </v>
      </c>
      <c r="B182" s="5" t="str">
        <f t="shared" si="31"/>
        <v>II</v>
      </c>
      <c r="C182" s="12">
        <f t="shared" si="32"/>
        <v>41181.432999999997</v>
      </c>
      <c r="D182" s="11" t="str">
        <f t="shared" si="33"/>
        <v>vis</v>
      </c>
      <c r="E182" s="54">
        <f>VLOOKUP(C182,Active!C$21:E$967,3,FALSE)</f>
        <v>-2431.5066183858335</v>
      </c>
      <c r="F182" s="5" t="s">
        <v>156</v>
      </c>
      <c r="G182" s="11" t="str">
        <f t="shared" si="34"/>
        <v>41181.433</v>
      </c>
      <c r="H182" s="12">
        <f t="shared" si="35"/>
        <v>-2431.5</v>
      </c>
      <c r="I182" s="55" t="s">
        <v>283</v>
      </c>
      <c r="J182" s="56" t="s">
        <v>284</v>
      </c>
      <c r="K182" s="55">
        <v>-2431.5</v>
      </c>
      <c r="L182" s="55" t="s">
        <v>181</v>
      </c>
      <c r="M182" s="56" t="s">
        <v>162</v>
      </c>
      <c r="N182" s="56"/>
      <c r="O182" s="57" t="s">
        <v>235</v>
      </c>
      <c r="P182" s="57" t="s">
        <v>236</v>
      </c>
    </row>
    <row r="183" spans="1:16" ht="12.75" customHeight="1" thickBot="1" x14ac:dyDescent="0.25">
      <c r="A183" s="12" t="str">
        <f t="shared" si="30"/>
        <v> HABZ 58 </v>
      </c>
      <c r="B183" s="5" t="str">
        <f t="shared" si="31"/>
        <v>I</v>
      </c>
      <c r="C183" s="12">
        <f t="shared" si="32"/>
        <v>41335.264000000003</v>
      </c>
      <c r="D183" s="11" t="str">
        <f t="shared" si="33"/>
        <v>vis</v>
      </c>
      <c r="E183" s="54">
        <f>VLOOKUP(C183,Active!C$21:E$967,3,FALSE)</f>
        <v>-2308.0181640758583</v>
      </c>
      <c r="F183" s="5" t="s">
        <v>156</v>
      </c>
      <c r="G183" s="11" t="str">
        <f t="shared" si="34"/>
        <v>41335.264</v>
      </c>
      <c r="H183" s="12">
        <f t="shared" si="35"/>
        <v>-2308</v>
      </c>
      <c r="I183" s="55" t="s">
        <v>285</v>
      </c>
      <c r="J183" s="56" t="s">
        <v>286</v>
      </c>
      <c r="K183" s="55">
        <v>-2308</v>
      </c>
      <c r="L183" s="55" t="s">
        <v>287</v>
      </c>
      <c r="M183" s="56" t="s">
        <v>162</v>
      </c>
      <c r="N183" s="56"/>
      <c r="O183" s="57" t="s">
        <v>235</v>
      </c>
      <c r="P183" s="57" t="s">
        <v>236</v>
      </c>
    </row>
    <row r="184" spans="1:16" ht="12.75" customHeight="1" thickBot="1" x14ac:dyDescent="0.25">
      <c r="A184" s="12" t="str">
        <f t="shared" si="30"/>
        <v> HABZ 58 </v>
      </c>
      <c r="B184" s="5" t="str">
        <f t="shared" si="31"/>
        <v>I</v>
      </c>
      <c r="C184" s="12">
        <f t="shared" si="32"/>
        <v>41599.347000000002</v>
      </c>
      <c r="D184" s="11" t="str">
        <f t="shared" si="33"/>
        <v>vis</v>
      </c>
      <c r="E184" s="54">
        <f>VLOOKUP(C184,Active!C$21:E$967,3,FALSE)</f>
        <v>-2096.024473080287</v>
      </c>
      <c r="F184" s="5" t="s">
        <v>156</v>
      </c>
      <c r="G184" s="11" t="str">
        <f t="shared" si="34"/>
        <v>41599.347</v>
      </c>
      <c r="H184" s="12">
        <f t="shared" si="35"/>
        <v>-2096</v>
      </c>
      <c r="I184" s="55" t="s">
        <v>288</v>
      </c>
      <c r="J184" s="56" t="s">
        <v>289</v>
      </c>
      <c r="K184" s="55">
        <v>-2096</v>
      </c>
      <c r="L184" s="55" t="s">
        <v>290</v>
      </c>
      <c r="M184" s="56" t="s">
        <v>162</v>
      </c>
      <c r="N184" s="56"/>
      <c r="O184" s="57" t="s">
        <v>235</v>
      </c>
      <c r="P184" s="57" t="s">
        <v>236</v>
      </c>
    </row>
    <row r="185" spans="1:16" ht="12.75" customHeight="1" thickBot="1" x14ac:dyDescent="0.25">
      <c r="A185" s="12" t="str">
        <f t="shared" si="30"/>
        <v> HABZ 58 </v>
      </c>
      <c r="B185" s="5" t="str">
        <f t="shared" si="31"/>
        <v>I</v>
      </c>
      <c r="C185" s="12">
        <f t="shared" si="32"/>
        <v>41959.373</v>
      </c>
      <c r="D185" s="11" t="str">
        <f t="shared" si="33"/>
        <v>vis</v>
      </c>
      <c r="E185" s="54">
        <f>VLOOKUP(C185,Active!C$21:E$967,3,FALSE)</f>
        <v>-1807.0121527326255</v>
      </c>
      <c r="F185" s="5" t="s">
        <v>156</v>
      </c>
      <c r="G185" s="11" t="str">
        <f t="shared" si="34"/>
        <v>41959.373</v>
      </c>
      <c r="H185" s="12">
        <f t="shared" si="35"/>
        <v>-1807</v>
      </c>
      <c r="I185" s="55" t="s">
        <v>296</v>
      </c>
      <c r="J185" s="56" t="s">
        <v>297</v>
      </c>
      <c r="K185" s="55">
        <v>-1807</v>
      </c>
      <c r="L185" s="55" t="s">
        <v>234</v>
      </c>
      <c r="M185" s="56" t="s">
        <v>162</v>
      </c>
      <c r="N185" s="56"/>
      <c r="O185" s="57" t="s">
        <v>235</v>
      </c>
      <c r="P185" s="57" t="s">
        <v>236</v>
      </c>
    </row>
    <row r="186" spans="1:16" ht="12.75" customHeight="1" thickBot="1" x14ac:dyDescent="0.25">
      <c r="A186" s="12" t="str">
        <f t="shared" si="30"/>
        <v> AVSJ 7.32 </v>
      </c>
      <c r="B186" s="5" t="str">
        <f t="shared" si="31"/>
        <v>I</v>
      </c>
      <c r="C186" s="12">
        <f t="shared" si="32"/>
        <v>42751.665000000001</v>
      </c>
      <c r="D186" s="11" t="str">
        <f t="shared" si="33"/>
        <v>vis</v>
      </c>
      <c r="E186" s="54">
        <f>VLOOKUP(C186,Active!C$21:E$967,3,FALSE)</f>
        <v>-1170.9965613228633</v>
      </c>
      <c r="F186" s="5" t="s">
        <v>156</v>
      </c>
      <c r="G186" s="11" t="str">
        <f t="shared" si="34"/>
        <v>42751.665</v>
      </c>
      <c r="H186" s="12">
        <f t="shared" si="35"/>
        <v>-1171</v>
      </c>
      <c r="I186" s="55" t="s">
        <v>302</v>
      </c>
      <c r="J186" s="56" t="s">
        <v>303</v>
      </c>
      <c r="K186" s="55">
        <v>-1171</v>
      </c>
      <c r="L186" s="55" t="s">
        <v>184</v>
      </c>
      <c r="M186" s="56" t="s">
        <v>205</v>
      </c>
      <c r="N186" s="56"/>
      <c r="O186" s="57" t="s">
        <v>304</v>
      </c>
      <c r="P186" s="57" t="s">
        <v>305</v>
      </c>
    </row>
    <row r="187" spans="1:16" ht="12.75" customHeight="1" thickBot="1" x14ac:dyDescent="0.25">
      <c r="A187" s="12" t="str">
        <f t="shared" si="30"/>
        <v> AOEB 2 </v>
      </c>
      <c r="B187" s="5" t="str">
        <f t="shared" si="31"/>
        <v>I</v>
      </c>
      <c r="C187" s="12">
        <f t="shared" si="32"/>
        <v>42837.625</v>
      </c>
      <c r="D187" s="11" t="str">
        <f t="shared" si="33"/>
        <v>vis</v>
      </c>
      <c r="E187" s="54">
        <f>VLOOKUP(C187,Active!C$21:E$967,3,FALSE)</f>
        <v>-1101.9918253952223</v>
      </c>
      <c r="F187" s="5" t="s">
        <v>156</v>
      </c>
      <c r="G187" s="11" t="str">
        <f t="shared" si="34"/>
        <v>42837.625</v>
      </c>
      <c r="H187" s="12">
        <f t="shared" si="35"/>
        <v>-1102</v>
      </c>
      <c r="I187" s="55" t="s">
        <v>306</v>
      </c>
      <c r="J187" s="56" t="s">
        <v>307</v>
      </c>
      <c r="K187" s="55">
        <v>-1102</v>
      </c>
      <c r="L187" s="55" t="s">
        <v>215</v>
      </c>
      <c r="M187" s="56" t="s">
        <v>205</v>
      </c>
      <c r="N187" s="56"/>
      <c r="O187" s="57" t="s">
        <v>304</v>
      </c>
      <c r="P187" s="57" t="s">
        <v>308</v>
      </c>
    </row>
    <row r="188" spans="1:16" ht="12.75" customHeight="1" thickBot="1" x14ac:dyDescent="0.25">
      <c r="A188" s="12" t="str">
        <f t="shared" si="30"/>
        <v> BBS 36 </v>
      </c>
      <c r="B188" s="5" t="str">
        <f t="shared" si="31"/>
        <v>I</v>
      </c>
      <c r="C188" s="12">
        <f t="shared" si="32"/>
        <v>43510.29</v>
      </c>
      <c r="D188" s="11" t="str">
        <f t="shared" si="33"/>
        <v>vis</v>
      </c>
      <c r="E188" s="54">
        <f>VLOOKUP(C188,Active!C$21:E$967,3,FALSE)</f>
        <v>-562.00728964874531</v>
      </c>
      <c r="F188" s="5" t="s">
        <v>156</v>
      </c>
      <c r="G188" s="11" t="str">
        <f t="shared" si="34"/>
        <v>43510.290</v>
      </c>
      <c r="H188" s="12">
        <f t="shared" si="35"/>
        <v>-562</v>
      </c>
      <c r="I188" s="55" t="s">
        <v>337</v>
      </c>
      <c r="J188" s="56" t="s">
        <v>338</v>
      </c>
      <c r="K188" s="55">
        <v>-562</v>
      </c>
      <c r="L188" s="55" t="s">
        <v>248</v>
      </c>
      <c r="M188" s="56" t="s">
        <v>205</v>
      </c>
      <c r="N188" s="56"/>
      <c r="O188" s="57" t="s">
        <v>339</v>
      </c>
      <c r="P188" s="57" t="s">
        <v>340</v>
      </c>
    </row>
    <row r="189" spans="1:16" x14ac:dyDescent="0.2">
      <c r="B189" s="5"/>
      <c r="F189" s="5"/>
    </row>
    <row r="190" spans="1:16" x14ac:dyDescent="0.2">
      <c r="B190" s="5"/>
      <c r="F190" s="5"/>
    </row>
    <row r="191" spans="1:16" x14ac:dyDescent="0.2">
      <c r="B191" s="5"/>
      <c r="F191" s="5"/>
    </row>
    <row r="192" spans="1:1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  <row r="585" spans="2:6" x14ac:dyDescent="0.2">
      <c r="B585" s="5"/>
      <c r="F585" s="5"/>
    </row>
    <row r="586" spans="2:6" x14ac:dyDescent="0.2">
      <c r="B586" s="5"/>
      <c r="F586" s="5"/>
    </row>
    <row r="587" spans="2:6" x14ac:dyDescent="0.2">
      <c r="B587" s="5"/>
      <c r="F587" s="5"/>
    </row>
    <row r="588" spans="2:6" x14ac:dyDescent="0.2">
      <c r="B588" s="5"/>
      <c r="F588" s="5"/>
    </row>
    <row r="589" spans="2:6" x14ac:dyDescent="0.2">
      <c r="B589" s="5"/>
      <c r="F589" s="5"/>
    </row>
    <row r="590" spans="2:6" x14ac:dyDescent="0.2">
      <c r="B590" s="5"/>
      <c r="F590" s="5"/>
    </row>
    <row r="591" spans="2:6" x14ac:dyDescent="0.2">
      <c r="B591" s="5"/>
      <c r="F591" s="5"/>
    </row>
    <row r="592" spans="2:6" x14ac:dyDescent="0.2">
      <c r="B592" s="5"/>
      <c r="F592" s="5"/>
    </row>
    <row r="593" spans="2:6" x14ac:dyDescent="0.2">
      <c r="B593" s="5"/>
      <c r="F593" s="5"/>
    </row>
    <row r="594" spans="2:6" x14ac:dyDescent="0.2">
      <c r="B594" s="5"/>
      <c r="F594" s="5"/>
    </row>
    <row r="595" spans="2:6" x14ac:dyDescent="0.2">
      <c r="B595" s="5"/>
      <c r="F595" s="5"/>
    </row>
    <row r="596" spans="2:6" x14ac:dyDescent="0.2">
      <c r="B596" s="5"/>
      <c r="F596" s="5"/>
    </row>
    <row r="597" spans="2:6" x14ac:dyDescent="0.2">
      <c r="B597" s="5"/>
      <c r="F597" s="5"/>
    </row>
    <row r="598" spans="2:6" x14ac:dyDescent="0.2">
      <c r="B598" s="5"/>
      <c r="F598" s="5"/>
    </row>
    <row r="599" spans="2:6" x14ac:dyDescent="0.2">
      <c r="B599" s="5"/>
      <c r="F599" s="5"/>
    </row>
    <row r="600" spans="2:6" x14ac:dyDescent="0.2">
      <c r="B600" s="5"/>
      <c r="F600" s="5"/>
    </row>
    <row r="601" spans="2:6" x14ac:dyDescent="0.2">
      <c r="B601" s="5"/>
      <c r="F601" s="5"/>
    </row>
    <row r="602" spans="2:6" x14ac:dyDescent="0.2">
      <c r="B602" s="5"/>
      <c r="F602" s="5"/>
    </row>
    <row r="603" spans="2:6" x14ac:dyDescent="0.2">
      <c r="B603" s="5"/>
      <c r="F603" s="5"/>
    </row>
    <row r="604" spans="2:6" x14ac:dyDescent="0.2">
      <c r="B604" s="5"/>
      <c r="F604" s="5"/>
    </row>
    <row r="605" spans="2:6" x14ac:dyDescent="0.2">
      <c r="B605" s="5"/>
      <c r="F605" s="5"/>
    </row>
    <row r="606" spans="2:6" x14ac:dyDescent="0.2">
      <c r="B606" s="5"/>
      <c r="F606" s="5"/>
    </row>
    <row r="607" spans="2:6" x14ac:dyDescent="0.2">
      <c r="B607" s="5"/>
      <c r="F607" s="5"/>
    </row>
    <row r="608" spans="2:6" x14ac:dyDescent="0.2">
      <c r="B608" s="5"/>
      <c r="F608" s="5"/>
    </row>
    <row r="609" spans="2:6" x14ac:dyDescent="0.2">
      <c r="B609" s="5"/>
      <c r="F609" s="5"/>
    </row>
    <row r="610" spans="2:6" x14ac:dyDescent="0.2">
      <c r="B610" s="5"/>
      <c r="F610" s="5"/>
    </row>
    <row r="611" spans="2:6" x14ac:dyDescent="0.2">
      <c r="B611" s="5"/>
      <c r="F611" s="5"/>
    </row>
    <row r="612" spans="2:6" x14ac:dyDescent="0.2">
      <c r="B612" s="5"/>
      <c r="F612" s="5"/>
    </row>
    <row r="613" spans="2:6" x14ac:dyDescent="0.2">
      <c r="B613" s="5"/>
      <c r="F613" s="5"/>
    </row>
    <row r="614" spans="2:6" x14ac:dyDescent="0.2">
      <c r="B614" s="5"/>
      <c r="F614" s="5"/>
    </row>
    <row r="615" spans="2:6" x14ac:dyDescent="0.2">
      <c r="B615" s="5"/>
      <c r="F615" s="5"/>
    </row>
    <row r="616" spans="2:6" x14ac:dyDescent="0.2">
      <c r="B616" s="5"/>
      <c r="F616" s="5"/>
    </row>
    <row r="617" spans="2:6" x14ac:dyDescent="0.2">
      <c r="B617" s="5"/>
      <c r="F617" s="5"/>
    </row>
    <row r="618" spans="2:6" x14ac:dyDescent="0.2">
      <c r="B618" s="5"/>
      <c r="F618" s="5"/>
    </row>
    <row r="619" spans="2:6" x14ac:dyDescent="0.2">
      <c r="B619" s="5"/>
      <c r="F619" s="5"/>
    </row>
    <row r="620" spans="2:6" x14ac:dyDescent="0.2">
      <c r="B620" s="5"/>
      <c r="F620" s="5"/>
    </row>
    <row r="621" spans="2:6" x14ac:dyDescent="0.2">
      <c r="B621" s="5"/>
      <c r="F621" s="5"/>
    </row>
    <row r="622" spans="2:6" x14ac:dyDescent="0.2">
      <c r="B622" s="5"/>
      <c r="F622" s="5"/>
    </row>
    <row r="623" spans="2:6" x14ac:dyDescent="0.2">
      <c r="B623" s="5"/>
      <c r="F623" s="5"/>
    </row>
    <row r="624" spans="2:6" x14ac:dyDescent="0.2">
      <c r="B624" s="5"/>
      <c r="F624" s="5"/>
    </row>
    <row r="625" spans="2:6" x14ac:dyDescent="0.2">
      <c r="B625" s="5"/>
      <c r="F625" s="5"/>
    </row>
    <row r="626" spans="2:6" x14ac:dyDescent="0.2">
      <c r="B626" s="5"/>
      <c r="F626" s="5"/>
    </row>
    <row r="627" spans="2:6" x14ac:dyDescent="0.2">
      <c r="B627" s="5"/>
      <c r="F627" s="5"/>
    </row>
    <row r="628" spans="2:6" x14ac:dyDescent="0.2">
      <c r="B628" s="5"/>
      <c r="F628" s="5"/>
    </row>
    <row r="629" spans="2:6" x14ac:dyDescent="0.2">
      <c r="B629" s="5"/>
      <c r="F629" s="5"/>
    </row>
    <row r="630" spans="2:6" x14ac:dyDescent="0.2">
      <c r="B630" s="5"/>
      <c r="F630" s="5"/>
    </row>
    <row r="631" spans="2:6" x14ac:dyDescent="0.2">
      <c r="B631" s="5"/>
      <c r="F631" s="5"/>
    </row>
    <row r="632" spans="2:6" x14ac:dyDescent="0.2">
      <c r="B632" s="5"/>
      <c r="F632" s="5"/>
    </row>
    <row r="633" spans="2:6" x14ac:dyDescent="0.2">
      <c r="B633" s="5"/>
      <c r="F633" s="5"/>
    </row>
    <row r="634" spans="2:6" x14ac:dyDescent="0.2">
      <c r="B634" s="5"/>
      <c r="F634" s="5"/>
    </row>
    <row r="635" spans="2:6" x14ac:dyDescent="0.2">
      <c r="B635" s="5"/>
      <c r="F635" s="5"/>
    </row>
    <row r="636" spans="2:6" x14ac:dyDescent="0.2">
      <c r="B636" s="5"/>
      <c r="F636" s="5"/>
    </row>
    <row r="637" spans="2:6" x14ac:dyDescent="0.2">
      <c r="B637" s="5"/>
      <c r="F637" s="5"/>
    </row>
    <row r="638" spans="2:6" x14ac:dyDescent="0.2">
      <c r="B638" s="5"/>
      <c r="F638" s="5"/>
    </row>
    <row r="639" spans="2:6" x14ac:dyDescent="0.2">
      <c r="B639" s="5"/>
      <c r="F639" s="5"/>
    </row>
    <row r="640" spans="2:6" x14ac:dyDescent="0.2">
      <c r="B640" s="5"/>
      <c r="F640" s="5"/>
    </row>
    <row r="641" spans="2:6" x14ac:dyDescent="0.2">
      <c r="B641" s="5"/>
      <c r="F641" s="5"/>
    </row>
    <row r="642" spans="2:6" x14ac:dyDescent="0.2">
      <c r="B642" s="5"/>
      <c r="F642" s="5"/>
    </row>
    <row r="643" spans="2:6" x14ac:dyDescent="0.2">
      <c r="B643" s="5"/>
      <c r="F643" s="5"/>
    </row>
    <row r="644" spans="2:6" x14ac:dyDescent="0.2">
      <c r="B644" s="5"/>
      <c r="F644" s="5"/>
    </row>
    <row r="645" spans="2:6" x14ac:dyDescent="0.2">
      <c r="B645" s="5"/>
      <c r="F645" s="5"/>
    </row>
    <row r="646" spans="2:6" x14ac:dyDescent="0.2">
      <c r="B646" s="5"/>
      <c r="F646" s="5"/>
    </row>
    <row r="647" spans="2:6" x14ac:dyDescent="0.2">
      <c r="B647" s="5"/>
      <c r="F647" s="5"/>
    </row>
    <row r="648" spans="2:6" x14ac:dyDescent="0.2">
      <c r="B648" s="5"/>
      <c r="F648" s="5"/>
    </row>
    <row r="649" spans="2:6" x14ac:dyDescent="0.2">
      <c r="B649" s="5"/>
      <c r="F649" s="5"/>
    </row>
    <row r="650" spans="2:6" x14ac:dyDescent="0.2">
      <c r="B650" s="5"/>
      <c r="F650" s="5"/>
    </row>
    <row r="651" spans="2:6" x14ac:dyDescent="0.2">
      <c r="B651" s="5"/>
      <c r="F651" s="5"/>
    </row>
    <row r="652" spans="2:6" x14ac:dyDescent="0.2">
      <c r="B652" s="5"/>
      <c r="F652" s="5"/>
    </row>
    <row r="653" spans="2:6" x14ac:dyDescent="0.2">
      <c r="B653" s="5"/>
      <c r="F653" s="5"/>
    </row>
    <row r="654" spans="2:6" x14ac:dyDescent="0.2">
      <c r="B654" s="5"/>
      <c r="F654" s="5"/>
    </row>
    <row r="655" spans="2:6" x14ac:dyDescent="0.2">
      <c r="B655" s="5"/>
      <c r="F655" s="5"/>
    </row>
    <row r="656" spans="2:6" x14ac:dyDescent="0.2">
      <c r="B656" s="5"/>
      <c r="F656" s="5"/>
    </row>
    <row r="657" spans="2:6" x14ac:dyDescent="0.2">
      <c r="B657" s="5"/>
      <c r="F657" s="5"/>
    </row>
    <row r="658" spans="2:6" x14ac:dyDescent="0.2">
      <c r="B658" s="5"/>
      <c r="F658" s="5"/>
    </row>
    <row r="659" spans="2:6" x14ac:dyDescent="0.2">
      <c r="B659" s="5"/>
      <c r="F659" s="5"/>
    </row>
    <row r="660" spans="2:6" x14ac:dyDescent="0.2">
      <c r="B660" s="5"/>
      <c r="F660" s="5"/>
    </row>
    <row r="661" spans="2:6" x14ac:dyDescent="0.2">
      <c r="B661" s="5"/>
      <c r="F661" s="5"/>
    </row>
    <row r="662" spans="2:6" x14ac:dyDescent="0.2">
      <c r="B662" s="5"/>
      <c r="F662" s="5"/>
    </row>
    <row r="663" spans="2:6" x14ac:dyDescent="0.2">
      <c r="B663" s="5"/>
      <c r="F663" s="5"/>
    </row>
    <row r="664" spans="2:6" x14ac:dyDescent="0.2">
      <c r="B664" s="5"/>
      <c r="F664" s="5"/>
    </row>
    <row r="665" spans="2:6" x14ac:dyDescent="0.2">
      <c r="B665" s="5"/>
      <c r="F665" s="5"/>
    </row>
    <row r="666" spans="2:6" x14ac:dyDescent="0.2">
      <c r="B666" s="5"/>
      <c r="F666" s="5"/>
    </row>
    <row r="667" spans="2:6" x14ac:dyDescent="0.2">
      <c r="B667" s="5"/>
      <c r="F667" s="5"/>
    </row>
    <row r="668" spans="2:6" x14ac:dyDescent="0.2">
      <c r="B668" s="5"/>
      <c r="F668" s="5"/>
    </row>
    <row r="669" spans="2:6" x14ac:dyDescent="0.2">
      <c r="B669" s="5"/>
      <c r="F669" s="5"/>
    </row>
    <row r="670" spans="2:6" x14ac:dyDescent="0.2">
      <c r="B670" s="5"/>
      <c r="F670" s="5"/>
    </row>
    <row r="671" spans="2:6" x14ac:dyDescent="0.2">
      <c r="B671" s="5"/>
      <c r="F671" s="5"/>
    </row>
    <row r="672" spans="2:6" x14ac:dyDescent="0.2">
      <c r="B672" s="5"/>
      <c r="F672" s="5"/>
    </row>
    <row r="673" spans="2:6" x14ac:dyDescent="0.2">
      <c r="B673" s="5"/>
      <c r="F673" s="5"/>
    </row>
    <row r="674" spans="2:6" x14ac:dyDescent="0.2">
      <c r="B674" s="5"/>
      <c r="F674" s="5"/>
    </row>
    <row r="675" spans="2:6" x14ac:dyDescent="0.2">
      <c r="B675" s="5"/>
      <c r="F675" s="5"/>
    </row>
    <row r="676" spans="2:6" x14ac:dyDescent="0.2">
      <c r="B676" s="5"/>
      <c r="F676" s="5"/>
    </row>
    <row r="677" spans="2:6" x14ac:dyDescent="0.2">
      <c r="B677" s="5"/>
      <c r="F677" s="5"/>
    </row>
    <row r="678" spans="2:6" x14ac:dyDescent="0.2">
      <c r="B678" s="5"/>
      <c r="F678" s="5"/>
    </row>
    <row r="679" spans="2:6" x14ac:dyDescent="0.2">
      <c r="B679" s="5"/>
      <c r="F679" s="5"/>
    </row>
    <row r="680" spans="2:6" x14ac:dyDescent="0.2">
      <c r="B680" s="5"/>
      <c r="F680" s="5"/>
    </row>
    <row r="681" spans="2:6" x14ac:dyDescent="0.2">
      <c r="B681" s="5"/>
      <c r="F681" s="5"/>
    </row>
    <row r="682" spans="2:6" x14ac:dyDescent="0.2">
      <c r="B682" s="5"/>
      <c r="F682" s="5"/>
    </row>
    <row r="683" spans="2:6" x14ac:dyDescent="0.2">
      <c r="B683" s="5"/>
      <c r="F683" s="5"/>
    </row>
    <row r="684" spans="2:6" x14ac:dyDescent="0.2">
      <c r="B684" s="5"/>
      <c r="F684" s="5"/>
    </row>
    <row r="685" spans="2:6" x14ac:dyDescent="0.2">
      <c r="B685" s="5"/>
      <c r="F685" s="5"/>
    </row>
    <row r="686" spans="2:6" x14ac:dyDescent="0.2">
      <c r="B686" s="5"/>
      <c r="F686" s="5"/>
    </row>
    <row r="687" spans="2:6" x14ac:dyDescent="0.2">
      <c r="B687" s="5"/>
      <c r="F687" s="5"/>
    </row>
    <row r="688" spans="2:6" x14ac:dyDescent="0.2">
      <c r="B688" s="5"/>
      <c r="F688" s="5"/>
    </row>
    <row r="689" spans="2:6" x14ac:dyDescent="0.2">
      <c r="B689" s="5"/>
      <c r="F689" s="5"/>
    </row>
    <row r="690" spans="2:6" x14ac:dyDescent="0.2">
      <c r="B690" s="5"/>
      <c r="F690" s="5"/>
    </row>
    <row r="691" spans="2:6" x14ac:dyDescent="0.2">
      <c r="B691" s="5"/>
      <c r="F691" s="5"/>
    </row>
    <row r="692" spans="2:6" x14ac:dyDescent="0.2">
      <c r="B692" s="5"/>
      <c r="F692" s="5"/>
    </row>
    <row r="693" spans="2:6" x14ac:dyDescent="0.2">
      <c r="B693" s="5"/>
      <c r="F693" s="5"/>
    </row>
    <row r="694" spans="2:6" x14ac:dyDescent="0.2">
      <c r="B694" s="5"/>
      <c r="F694" s="5"/>
    </row>
    <row r="695" spans="2:6" x14ac:dyDescent="0.2">
      <c r="B695" s="5"/>
      <c r="F695" s="5"/>
    </row>
    <row r="696" spans="2:6" x14ac:dyDescent="0.2">
      <c r="B696" s="5"/>
      <c r="F696" s="5"/>
    </row>
    <row r="697" spans="2:6" x14ac:dyDescent="0.2">
      <c r="B697" s="5"/>
      <c r="F697" s="5"/>
    </row>
    <row r="698" spans="2:6" x14ac:dyDescent="0.2">
      <c r="B698" s="5"/>
      <c r="F698" s="5"/>
    </row>
    <row r="699" spans="2:6" x14ac:dyDescent="0.2">
      <c r="B699" s="5"/>
      <c r="F699" s="5"/>
    </row>
    <row r="700" spans="2:6" x14ac:dyDescent="0.2">
      <c r="B700" s="5"/>
      <c r="F700" s="5"/>
    </row>
    <row r="701" spans="2:6" x14ac:dyDescent="0.2">
      <c r="B701" s="5"/>
      <c r="F701" s="5"/>
    </row>
    <row r="702" spans="2:6" x14ac:dyDescent="0.2">
      <c r="B702" s="5"/>
      <c r="F702" s="5"/>
    </row>
    <row r="703" spans="2:6" x14ac:dyDescent="0.2">
      <c r="B703" s="5"/>
      <c r="F703" s="5"/>
    </row>
    <row r="704" spans="2:6" x14ac:dyDescent="0.2">
      <c r="B704" s="5"/>
      <c r="F704" s="5"/>
    </row>
    <row r="705" spans="2:6" x14ac:dyDescent="0.2">
      <c r="B705" s="5"/>
      <c r="F705" s="5"/>
    </row>
    <row r="706" spans="2:6" x14ac:dyDescent="0.2">
      <c r="B706" s="5"/>
      <c r="F706" s="5"/>
    </row>
    <row r="707" spans="2:6" x14ac:dyDescent="0.2">
      <c r="B707" s="5"/>
      <c r="F707" s="5"/>
    </row>
    <row r="708" spans="2:6" x14ac:dyDescent="0.2">
      <c r="B708" s="5"/>
      <c r="F708" s="5"/>
    </row>
    <row r="709" spans="2:6" x14ac:dyDescent="0.2">
      <c r="B709" s="5"/>
      <c r="F709" s="5"/>
    </row>
    <row r="710" spans="2:6" x14ac:dyDescent="0.2">
      <c r="B710" s="5"/>
      <c r="F710" s="5"/>
    </row>
    <row r="711" spans="2:6" x14ac:dyDescent="0.2">
      <c r="B711" s="5"/>
      <c r="F711" s="5"/>
    </row>
    <row r="712" spans="2:6" x14ac:dyDescent="0.2">
      <c r="B712" s="5"/>
      <c r="F712" s="5"/>
    </row>
    <row r="713" spans="2:6" x14ac:dyDescent="0.2">
      <c r="B713" s="5"/>
      <c r="F713" s="5"/>
    </row>
    <row r="714" spans="2:6" x14ac:dyDescent="0.2">
      <c r="B714" s="5"/>
      <c r="F714" s="5"/>
    </row>
    <row r="715" spans="2:6" x14ac:dyDescent="0.2">
      <c r="B715" s="5"/>
      <c r="F715" s="5"/>
    </row>
    <row r="716" spans="2:6" x14ac:dyDescent="0.2">
      <c r="B716" s="5"/>
      <c r="F716" s="5"/>
    </row>
    <row r="717" spans="2:6" x14ac:dyDescent="0.2">
      <c r="B717" s="5"/>
      <c r="F717" s="5"/>
    </row>
    <row r="718" spans="2:6" x14ac:dyDescent="0.2">
      <c r="B718" s="5"/>
      <c r="F718" s="5"/>
    </row>
    <row r="719" spans="2:6" x14ac:dyDescent="0.2">
      <c r="B719" s="5"/>
      <c r="F719" s="5"/>
    </row>
    <row r="720" spans="2:6" x14ac:dyDescent="0.2">
      <c r="B720" s="5"/>
      <c r="F720" s="5"/>
    </row>
    <row r="721" spans="2:6" x14ac:dyDescent="0.2">
      <c r="B721" s="5"/>
      <c r="F721" s="5"/>
    </row>
    <row r="722" spans="2:6" x14ac:dyDescent="0.2">
      <c r="B722" s="5"/>
      <c r="F722" s="5"/>
    </row>
    <row r="723" spans="2:6" x14ac:dyDescent="0.2">
      <c r="B723" s="5"/>
      <c r="F723" s="5"/>
    </row>
    <row r="724" spans="2:6" x14ac:dyDescent="0.2">
      <c r="B724" s="5"/>
      <c r="F724" s="5"/>
    </row>
    <row r="725" spans="2:6" x14ac:dyDescent="0.2">
      <c r="B725" s="5"/>
      <c r="F725" s="5"/>
    </row>
    <row r="726" spans="2:6" x14ac:dyDescent="0.2">
      <c r="B726" s="5"/>
      <c r="F726" s="5"/>
    </row>
    <row r="727" spans="2:6" x14ac:dyDescent="0.2">
      <c r="B727" s="5"/>
      <c r="F727" s="5"/>
    </row>
    <row r="728" spans="2:6" x14ac:dyDescent="0.2">
      <c r="B728" s="5"/>
      <c r="F728" s="5"/>
    </row>
    <row r="729" spans="2:6" x14ac:dyDescent="0.2">
      <c r="B729" s="5"/>
      <c r="F729" s="5"/>
    </row>
    <row r="730" spans="2:6" x14ac:dyDescent="0.2">
      <c r="B730" s="5"/>
      <c r="F730" s="5"/>
    </row>
    <row r="731" spans="2:6" x14ac:dyDescent="0.2">
      <c r="B731" s="5"/>
      <c r="F731" s="5"/>
    </row>
    <row r="732" spans="2:6" x14ac:dyDescent="0.2">
      <c r="B732" s="5"/>
      <c r="F732" s="5"/>
    </row>
    <row r="733" spans="2:6" x14ac:dyDescent="0.2">
      <c r="B733" s="5"/>
      <c r="F733" s="5"/>
    </row>
    <row r="734" spans="2:6" x14ac:dyDescent="0.2">
      <c r="B734" s="5"/>
      <c r="F734" s="5"/>
    </row>
    <row r="735" spans="2:6" x14ac:dyDescent="0.2">
      <c r="B735" s="5"/>
      <c r="F735" s="5"/>
    </row>
    <row r="736" spans="2:6" x14ac:dyDescent="0.2">
      <c r="B736" s="5"/>
      <c r="F736" s="5"/>
    </row>
    <row r="737" spans="2:6" x14ac:dyDescent="0.2">
      <c r="B737" s="5"/>
      <c r="F737" s="5"/>
    </row>
    <row r="738" spans="2:6" x14ac:dyDescent="0.2">
      <c r="B738" s="5"/>
      <c r="F738" s="5"/>
    </row>
    <row r="739" spans="2:6" x14ac:dyDescent="0.2">
      <c r="B739" s="5"/>
      <c r="F739" s="5"/>
    </row>
    <row r="740" spans="2:6" x14ac:dyDescent="0.2">
      <c r="B740" s="5"/>
      <c r="F740" s="5"/>
    </row>
    <row r="741" spans="2:6" x14ac:dyDescent="0.2">
      <c r="B741" s="5"/>
      <c r="F741" s="5"/>
    </row>
    <row r="742" spans="2:6" x14ac:dyDescent="0.2">
      <c r="B742" s="5"/>
      <c r="F742" s="5"/>
    </row>
    <row r="743" spans="2:6" x14ac:dyDescent="0.2">
      <c r="B743" s="5"/>
      <c r="F743" s="5"/>
    </row>
    <row r="744" spans="2:6" x14ac:dyDescent="0.2">
      <c r="B744" s="5"/>
      <c r="F744" s="5"/>
    </row>
    <row r="745" spans="2:6" x14ac:dyDescent="0.2">
      <c r="B745" s="5"/>
      <c r="F745" s="5"/>
    </row>
    <row r="746" spans="2:6" x14ac:dyDescent="0.2">
      <c r="B746" s="5"/>
      <c r="F746" s="5"/>
    </row>
    <row r="747" spans="2:6" x14ac:dyDescent="0.2">
      <c r="B747" s="5"/>
      <c r="F747" s="5"/>
    </row>
    <row r="748" spans="2:6" x14ac:dyDescent="0.2">
      <c r="B748" s="5"/>
      <c r="F748" s="5"/>
    </row>
    <row r="749" spans="2:6" x14ac:dyDescent="0.2">
      <c r="B749" s="5"/>
      <c r="F749" s="5"/>
    </row>
    <row r="750" spans="2:6" x14ac:dyDescent="0.2">
      <c r="B750" s="5"/>
      <c r="F750" s="5"/>
    </row>
    <row r="751" spans="2:6" x14ac:dyDescent="0.2">
      <c r="B751" s="5"/>
      <c r="F751" s="5"/>
    </row>
    <row r="752" spans="2:6" x14ac:dyDescent="0.2">
      <c r="B752" s="5"/>
      <c r="F752" s="5"/>
    </row>
    <row r="753" spans="2:6" x14ac:dyDescent="0.2">
      <c r="B753" s="5"/>
      <c r="F753" s="5"/>
    </row>
    <row r="754" spans="2:6" x14ac:dyDescent="0.2">
      <c r="B754" s="5"/>
      <c r="F754" s="5"/>
    </row>
    <row r="755" spans="2:6" x14ac:dyDescent="0.2">
      <c r="B755" s="5"/>
      <c r="F755" s="5"/>
    </row>
    <row r="756" spans="2:6" x14ac:dyDescent="0.2">
      <c r="B756" s="5"/>
      <c r="F756" s="5"/>
    </row>
    <row r="757" spans="2:6" x14ac:dyDescent="0.2">
      <c r="B757" s="5"/>
      <c r="F757" s="5"/>
    </row>
    <row r="758" spans="2:6" x14ac:dyDescent="0.2">
      <c r="B758" s="5"/>
      <c r="F758" s="5"/>
    </row>
    <row r="759" spans="2:6" x14ac:dyDescent="0.2">
      <c r="B759" s="5"/>
      <c r="F759" s="5"/>
    </row>
    <row r="760" spans="2:6" x14ac:dyDescent="0.2">
      <c r="B760" s="5"/>
      <c r="F760" s="5"/>
    </row>
    <row r="761" spans="2:6" x14ac:dyDescent="0.2">
      <c r="B761" s="5"/>
      <c r="F761" s="5"/>
    </row>
    <row r="762" spans="2:6" x14ac:dyDescent="0.2">
      <c r="B762" s="5"/>
      <c r="F762" s="5"/>
    </row>
    <row r="763" spans="2:6" x14ac:dyDescent="0.2">
      <c r="B763" s="5"/>
      <c r="F763" s="5"/>
    </row>
    <row r="764" spans="2:6" x14ac:dyDescent="0.2">
      <c r="B764" s="5"/>
      <c r="F764" s="5"/>
    </row>
    <row r="765" spans="2:6" x14ac:dyDescent="0.2">
      <c r="B765" s="5"/>
      <c r="F765" s="5"/>
    </row>
    <row r="766" spans="2:6" x14ac:dyDescent="0.2">
      <c r="B766" s="5"/>
      <c r="F766" s="5"/>
    </row>
    <row r="767" spans="2:6" x14ac:dyDescent="0.2">
      <c r="B767" s="5"/>
      <c r="F767" s="5"/>
    </row>
    <row r="768" spans="2:6" x14ac:dyDescent="0.2">
      <c r="B768" s="5"/>
      <c r="F768" s="5"/>
    </row>
    <row r="769" spans="2:6" x14ac:dyDescent="0.2">
      <c r="B769" s="5"/>
      <c r="F769" s="5"/>
    </row>
    <row r="770" spans="2:6" x14ac:dyDescent="0.2">
      <c r="B770" s="5"/>
      <c r="F770" s="5"/>
    </row>
    <row r="771" spans="2:6" x14ac:dyDescent="0.2">
      <c r="B771" s="5"/>
      <c r="F771" s="5"/>
    </row>
    <row r="772" spans="2:6" x14ac:dyDescent="0.2">
      <c r="B772" s="5"/>
      <c r="F772" s="5"/>
    </row>
    <row r="773" spans="2:6" x14ac:dyDescent="0.2">
      <c r="B773" s="5"/>
      <c r="F773" s="5"/>
    </row>
    <row r="774" spans="2:6" x14ac:dyDescent="0.2">
      <c r="B774" s="5"/>
      <c r="F774" s="5"/>
    </row>
    <row r="775" spans="2:6" x14ac:dyDescent="0.2">
      <c r="B775" s="5"/>
      <c r="F775" s="5"/>
    </row>
    <row r="776" spans="2:6" x14ac:dyDescent="0.2">
      <c r="B776" s="5"/>
      <c r="F776" s="5"/>
    </row>
    <row r="777" spans="2:6" x14ac:dyDescent="0.2">
      <c r="B777" s="5"/>
      <c r="F777" s="5"/>
    </row>
    <row r="778" spans="2:6" x14ac:dyDescent="0.2">
      <c r="B778" s="5"/>
      <c r="F778" s="5"/>
    </row>
    <row r="779" spans="2:6" x14ac:dyDescent="0.2">
      <c r="B779" s="5"/>
      <c r="F779" s="5"/>
    </row>
    <row r="780" spans="2:6" x14ac:dyDescent="0.2">
      <c r="B780" s="5"/>
      <c r="F780" s="5"/>
    </row>
    <row r="781" spans="2:6" x14ac:dyDescent="0.2">
      <c r="B781" s="5"/>
      <c r="F781" s="5"/>
    </row>
    <row r="782" spans="2:6" x14ac:dyDescent="0.2">
      <c r="B782" s="5"/>
      <c r="F782" s="5"/>
    </row>
    <row r="783" spans="2:6" x14ac:dyDescent="0.2">
      <c r="B783" s="5"/>
      <c r="F783" s="5"/>
    </row>
    <row r="784" spans="2:6" x14ac:dyDescent="0.2">
      <c r="B784" s="5"/>
      <c r="F784" s="5"/>
    </row>
    <row r="785" spans="2:6" x14ac:dyDescent="0.2">
      <c r="B785" s="5"/>
      <c r="F785" s="5"/>
    </row>
    <row r="786" spans="2:6" x14ac:dyDescent="0.2">
      <c r="B786" s="5"/>
      <c r="F786" s="5"/>
    </row>
    <row r="787" spans="2:6" x14ac:dyDescent="0.2">
      <c r="B787" s="5"/>
      <c r="F787" s="5"/>
    </row>
    <row r="788" spans="2:6" x14ac:dyDescent="0.2">
      <c r="B788" s="5"/>
      <c r="F788" s="5"/>
    </row>
    <row r="789" spans="2:6" x14ac:dyDescent="0.2">
      <c r="B789" s="5"/>
      <c r="F789" s="5"/>
    </row>
    <row r="790" spans="2:6" x14ac:dyDescent="0.2">
      <c r="B790" s="5"/>
      <c r="F790" s="5"/>
    </row>
    <row r="791" spans="2:6" x14ac:dyDescent="0.2">
      <c r="B791" s="5"/>
      <c r="F791" s="5"/>
    </row>
    <row r="792" spans="2:6" x14ac:dyDescent="0.2">
      <c r="B792" s="5"/>
      <c r="F792" s="5"/>
    </row>
    <row r="793" spans="2:6" x14ac:dyDescent="0.2">
      <c r="B793" s="5"/>
      <c r="F793" s="5"/>
    </row>
    <row r="794" spans="2:6" x14ac:dyDescent="0.2">
      <c r="B794" s="5"/>
      <c r="F794" s="5"/>
    </row>
    <row r="795" spans="2:6" x14ac:dyDescent="0.2">
      <c r="B795" s="5"/>
      <c r="F795" s="5"/>
    </row>
    <row r="796" spans="2:6" x14ac:dyDescent="0.2">
      <c r="B796" s="5"/>
      <c r="F796" s="5"/>
    </row>
    <row r="797" spans="2:6" x14ac:dyDescent="0.2">
      <c r="B797" s="5"/>
      <c r="F797" s="5"/>
    </row>
    <row r="798" spans="2:6" x14ac:dyDescent="0.2">
      <c r="B798" s="5"/>
      <c r="F798" s="5"/>
    </row>
    <row r="799" spans="2:6" x14ac:dyDescent="0.2">
      <c r="B799" s="5"/>
      <c r="F799" s="5"/>
    </row>
    <row r="800" spans="2:6" x14ac:dyDescent="0.2">
      <c r="B800" s="5"/>
      <c r="F800" s="5"/>
    </row>
    <row r="801" spans="2:6" x14ac:dyDescent="0.2">
      <c r="B801" s="5"/>
      <c r="F801" s="5"/>
    </row>
    <row r="802" spans="2:6" x14ac:dyDescent="0.2">
      <c r="B802" s="5"/>
      <c r="F802" s="5"/>
    </row>
    <row r="803" spans="2:6" x14ac:dyDescent="0.2">
      <c r="B803" s="5"/>
      <c r="F803" s="5"/>
    </row>
    <row r="804" spans="2:6" x14ac:dyDescent="0.2">
      <c r="B804" s="5"/>
      <c r="F804" s="5"/>
    </row>
    <row r="805" spans="2:6" x14ac:dyDescent="0.2">
      <c r="B805" s="5"/>
      <c r="F805" s="5"/>
    </row>
    <row r="806" spans="2:6" x14ac:dyDescent="0.2">
      <c r="B806" s="5"/>
      <c r="F806" s="5"/>
    </row>
    <row r="807" spans="2:6" x14ac:dyDescent="0.2">
      <c r="B807" s="5"/>
      <c r="F807" s="5"/>
    </row>
    <row r="808" spans="2:6" x14ac:dyDescent="0.2">
      <c r="B808" s="5"/>
      <c r="F808" s="5"/>
    </row>
    <row r="809" spans="2:6" x14ac:dyDescent="0.2">
      <c r="B809" s="5"/>
      <c r="F809" s="5"/>
    </row>
    <row r="810" spans="2:6" x14ac:dyDescent="0.2">
      <c r="B810" s="5"/>
      <c r="F810" s="5"/>
    </row>
    <row r="811" spans="2:6" x14ac:dyDescent="0.2">
      <c r="B811" s="5"/>
      <c r="F811" s="5"/>
    </row>
    <row r="812" spans="2:6" x14ac:dyDescent="0.2">
      <c r="B812" s="5"/>
      <c r="F812" s="5"/>
    </row>
    <row r="813" spans="2:6" x14ac:dyDescent="0.2">
      <c r="B813" s="5"/>
      <c r="F813" s="5"/>
    </row>
    <row r="814" spans="2:6" x14ac:dyDescent="0.2">
      <c r="B814" s="5"/>
      <c r="F814" s="5"/>
    </row>
    <row r="815" spans="2:6" x14ac:dyDescent="0.2">
      <c r="B815" s="5"/>
      <c r="F815" s="5"/>
    </row>
    <row r="816" spans="2:6" x14ac:dyDescent="0.2">
      <c r="B816" s="5"/>
      <c r="F816" s="5"/>
    </row>
    <row r="817" spans="2:6" x14ac:dyDescent="0.2">
      <c r="B817" s="5"/>
      <c r="F817" s="5"/>
    </row>
    <row r="818" spans="2:6" x14ac:dyDescent="0.2">
      <c r="B818" s="5"/>
      <c r="F818" s="5"/>
    </row>
    <row r="819" spans="2:6" x14ac:dyDescent="0.2">
      <c r="B819" s="5"/>
      <c r="F819" s="5"/>
    </row>
    <row r="820" spans="2:6" x14ac:dyDescent="0.2">
      <c r="B820" s="5"/>
      <c r="F820" s="5"/>
    </row>
    <row r="821" spans="2:6" x14ac:dyDescent="0.2">
      <c r="B821" s="5"/>
      <c r="F821" s="5"/>
    </row>
    <row r="822" spans="2:6" x14ac:dyDescent="0.2">
      <c r="B822" s="5"/>
      <c r="F822" s="5"/>
    </row>
    <row r="823" spans="2:6" x14ac:dyDescent="0.2">
      <c r="B823" s="5"/>
      <c r="F823" s="5"/>
    </row>
    <row r="824" spans="2:6" x14ac:dyDescent="0.2">
      <c r="B824" s="5"/>
      <c r="F824" s="5"/>
    </row>
    <row r="825" spans="2:6" x14ac:dyDescent="0.2">
      <c r="B825" s="5"/>
      <c r="F825" s="5"/>
    </row>
    <row r="826" spans="2:6" x14ac:dyDescent="0.2">
      <c r="B826" s="5"/>
      <c r="F826" s="5"/>
    </row>
    <row r="827" spans="2:6" x14ac:dyDescent="0.2">
      <c r="B827" s="5"/>
      <c r="F827" s="5"/>
    </row>
    <row r="828" spans="2:6" x14ac:dyDescent="0.2">
      <c r="B828" s="5"/>
      <c r="F828" s="5"/>
    </row>
    <row r="829" spans="2:6" x14ac:dyDescent="0.2">
      <c r="B829" s="5"/>
      <c r="F829" s="5"/>
    </row>
    <row r="830" spans="2:6" x14ac:dyDescent="0.2">
      <c r="B830" s="5"/>
      <c r="F830" s="5"/>
    </row>
    <row r="831" spans="2:6" x14ac:dyDescent="0.2">
      <c r="B831" s="5"/>
      <c r="F831" s="5"/>
    </row>
    <row r="832" spans="2:6" x14ac:dyDescent="0.2">
      <c r="B832" s="5"/>
      <c r="F832" s="5"/>
    </row>
    <row r="833" spans="2:6" x14ac:dyDescent="0.2">
      <c r="B833" s="5"/>
      <c r="F833" s="5"/>
    </row>
    <row r="834" spans="2:6" x14ac:dyDescent="0.2">
      <c r="B834" s="5"/>
      <c r="F834" s="5"/>
    </row>
    <row r="835" spans="2:6" x14ac:dyDescent="0.2">
      <c r="B835" s="5"/>
      <c r="F835" s="5"/>
    </row>
    <row r="836" spans="2:6" x14ac:dyDescent="0.2">
      <c r="B836" s="5"/>
      <c r="F836" s="5"/>
    </row>
    <row r="837" spans="2:6" x14ac:dyDescent="0.2">
      <c r="B837" s="5"/>
      <c r="F837" s="5"/>
    </row>
    <row r="838" spans="2:6" x14ac:dyDescent="0.2">
      <c r="B838" s="5"/>
      <c r="F838" s="5"/>
    </row>
    <row r="839" spans="2:6" x14ac:dyDescent="0.2">
      <c r="B839" s="5"/>
      <c r="F839" s="5"/>
    </row>
    <row r="840" spans="2:6" x14ac:dyDescent="0.2">
      <c r="B840" s="5"/>
      <c r="F840" s="5"/>
    </row>
    <row r="841" spans="2:6" x14ac:dyDescent="0.2">
      <c r="B841" s="5"/>
      <c r="F841" s="5"/>
    </row>
    <row r="842" spans="2:6" x14ac:dyDescent="0.2">
      <c r="B842" s="5"/>
      <c r="F842" s="5"/>
    </row>
    <row r="843" spans="2:6" x14ac:dyDescent="0.2">
      <c r="B843" s="5"/>
      <c r="F843" s="5"/>
    </row>
    <row r="844" spans="2:6" x14ac:dyDescent="0.2">
      <c r="B844" s="5"/>
      <c r="F844" s="5"/>
    </row>
    <row r="845" spans="2:6" x14ac:dyDescent="0.2">
      <c r="B845" s="5"/>
      <c r="F845" s="5"/>
    </row>
    <row r="846" spans="2:6" x14ac:dyDescent="0.2">
      <c r="B846" s="5"/>
      <c r="F846" s="5"/>
    </row>
    <row r="847" spans="2:6" x14ac:dyDescent="0.2">
      <c r="B847" s="5"/>
      <c r="F847" s="5"/>
    </row>
    <row r="848" spans="2:6" x14ac:dyDescent="0.2">
      <c r="B848" s="5"/>
      <c r="F848" s="5"/>
    </row>
    <row r="849" spans="2:6" x14ac:dyDescent="0.2">
      <c r="B849" s="5"/>
      <c r="F849" s="5"/>
    </row>
    <row r="850" spans="2:6" x14ac:dyDescent="0.2">
      <c r="B850" s="5"/>
      <c r="F850" s="5"/>
    </row>
    <row r="851" spans="2:6" x14ac:dyDescent="0.2">
      <c r="B851" s="5"/>
      <c r="F851" s="5"/>
    </row>
    <row r="852" spans="2:6" x14ac:dyDescent="0.2">
      <c r="B852" s="5"/>
      <c r="F852" s="5"/>
    </row>
    <row r="853" spans="2:6" x14ac:dyDescent="0.2">
      <c r="B853" s="5"/>
      <c r="F853" s="5"/>
    </row>
    <row r="854" spans="2:6" x14ac:dyDescent="0.2">
      <c r="B854" s="5"/>
      <c r="F854" s="5"/>
    </row>
    <row r="855" spans="2:6" x14ac:dyDescent="0.2">
      <c r="B855" s="5"/>
      <c r="F855" s="5"/>
    </row>
    <row r="856" spans="2:6" x14ac:dyDescent="0.2">
      <c r="B856" s="5"/>
      <c r="F856" s="5"/>
    </row>
    <row r="857" spans="2:6" x14ac:dyDescent="0.2">
      <c r="B857" s="5"/>
      <c r="F857" s="5"/>
    </row>
    <row r="858" spans="2:6" x14ac:dyDescent="0.2">
      <c r="B858" s="5"/>
      <c r="F858" s="5"/>
    </row>
    <row r="859" spans="2:6" x14ac:dyDescent="0.2">
      <c r="B859" s="5"/>
      <c r="F859" s="5"/>
    </row>
    <row r="860" spans="2:6" x14ac:dyDescent="0.2">
      <c r="B860" s="5"/>
      <c r="F860" s="5"/>
    </row>
  </sheetData>
  <phoneticPr fontId="8" type="noConversion"/>
  <hyperlinks>
    <hyperlink ref="P135" r:id="rId1" display="http://www.bav-astro.de/sfs/BAVM_link.php?BAVMnr=60" xr:uid="{00000000-0004-0000-0100-000000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2024-01-19T05:20:19Z</dcterms:modified>
</cp:coreProperties>
</file>