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82CA183-1614-4E2D-AFB4-6C96B5268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2" r:id="rId2"/>
  </sheets>
  <calcPr calcId="181029"/>
</workbook>
</file>

<file path=xl/calcChain.xml><?xml version="1.0" encoding="utf-8"?>
<calcChain xmlns="http://schemas.openxmlformats.org/spreadsheetml/2006/main">
  <c r="E329" i="1" l="1"/>
  <c r="F329" i="1" s="1"/>
  <c r="G329" i="1" s="1"/>
  <c r="Q329" i="1"/>
  <c r="E323" i="1"/>
  <c r="F323" i="1" s="1"/>
  <c r="G323" i="1" s="1"/>
  <c r="Q323" i="1"/>
  <c r="E324" i="1"/>
  <c r="F324" i="1" s="1"/>
  <c r="G324" i="1" s="1"/>
  <c r="Q324" i="1"/>
  <c r="E325" i="1"/>
  <c r="F325" i="1" s="1"/>
  <c r="G325" i="1" s="1"/>
  <c r="Q325" i="1"/>
  <c r="E326" i="1"/>
  <c r="F326" i="1" s="1"/>
  <c r="G326" i="1" s="1"/>
  <c r="Q326" i="1"/>
  <c r="E327" i="1"/>
  <c r="F327" i="1" s="1"/>
  <c r="G327" i="1" s="1"/>
  <c r="Q327" i="1"/>
  <c r="E328" i="1"/>
  <c r="F328" i="1" s="1"/>
  <c r="G328" i="1" s="1"/>
  <c r="Q328" i="1"/>
  <c r="E317" i="1"/>
  <c r="F317" i="1" s="1"/>
  <c r="G317" i="1" s="1"/>
  <c r="E322" i="1"/>
  <c r="F322" i="1"/>
  <c r="G322" i="1" s="1"/>
  <c r="J322" i="1" s="1"/>
  <c r="E318" i="1"/>
  <c r="F318" i="1" s="1"/>
  <c r="G318" i="1" s="1"/>
  <c r="E321" i="1"/>
  <c r="F321" i="1" s="1"/>
  <c r="G321" i="1" s="1"/>
  <c r="Q317" i="1"/>
  <c r="Q322" i="1"/>
  <c r="Q318" i="1"/>
  <c r="Q321" i="1"/>
  <c r="E319" i="1"/>
  <c r="F319" i="1"/>
  <c r="G319" i="1" s="1"/>
  <c r="R319" i="1" s="1"/>
  <c r="E320" i="1"/>
  <c r="F320" i="1" s="1"/>
  <c r="G320" i="1" s="1"/>
  <c r="C13" i="1"/>
  <c r="Q319" i="1"/>
  <c r="Q320" i="1"/>
  <c r="E315" i="1"/>
  <c r="F315" i="1" s="1"/>
  <c r="G315" i="1" s="1"/>
  <c r="E308" i="1"/>
  <c r="F308" i="1" s="1"/>
  <c r="G308" i="1" s="1"/>
  <c r="E309" i="1"/>
  <c r="F309" i="1" s="1"/>
  <c r="G309" i="1" s="1"/>
  <c r="R309" i="1" s="1"/>
  <c r="E310" i="1"/>
  <c r="F310" i="1"/>
  <c r="G310" i="1" s="1"/>
  <c r="R310" i="1" s="1"/>
  <c r="E312" i="1"/>
  <c r="F312" i="1" s="1"/>
  <c r="G312" i="1" s="1"/>
  <c r="R312" i="1"/>
  <c r="E316" i="1"/>
  <c r="F316" i="1" s="1"/>
  <c r="G316" i="1" s="1"/>
  <c r="E306" i="1"/>
  <c r="F306" i="1" s="1"/>
  <c r="G306" i="1" s="1"/>
  <c r="E307" i="1"/>
  <c r="F307" i="1" s="1"/>
  <c r="G307" i="1" s="1"/>
  <c r="S307" i="1" s="1"/>
  <c r="E311" i="1"/>
  <c r="F311" i="1"/>
  <c r="G311" i="1" s="1"/>
  <c r="S311" i="1" s="1"/>
  <c r="E313" i="1"/>
  <c r="F313" i="1"/>
  <c r="G313" i="1" s="1"/>
  <c r="S313" i="1" s="1"/>
  <c r="E314" i="1"/>
  <c r="F314" i="1" s="1"/>
  <c r="G314" i="1" s="1"/>
  <c r="Q315" i="1"/>
  <c r="E304" i="1"/>
  <c r="F304" i="1" s="1"/>
  <c r="G304" i="1" s="1"/>
  <c r="S304" i="1" s="1"/>
  <c r="Q304" i="1"/>
  <c r="Q311" i="1"/>
  <c r="Q314" i="1"/>
  <c r="E283" i="1"/>
  <c r="F283" i="1"/>
  <c r="G283" i="1" s="1"/>
  <c r="Q283" i="1"/>
  <c r="Q316" i="1"/>
  <c r="D14" i="1"/>
  <c r="D13" i="1"/>
  <c r="C14" i="1"/>
  <c r="E95" i="1"/>
  <c r="F95" i="1"/>
  <c r="G95" i="1" s="1"/>
  <c r="E99" i="1"/>
  <c r="F99" i="1" s="1"/>
  <c r="G99" i="1" s="1"/>
  <c r="E100" i="1"/>
  <c r="F100" i="1"/>
  <c r="G100" i="1" s="1"/>
  <c r="E101" i="1"/>
  <c r="F101" i="1"/>
  <c r="G101" i="1" s="1"/>
  <c r="E102" i="1"/>
  <c r="F102" i="1" s="1"/>
  <c r="G102" i="1" s="1"/>
  <c r="E104" i="1"/>
  <c r="F104" i="1" s="1"/>
  <c r="E124" i="1"/>
  <c r="F124" i="1" s="1"/>
  <c r="G124" i="1" s="1"/>
  <c r="E129" i="1"/>
  <c r="F129" i="1" s="1"/>
  <c r="G129" i="1" s="1"/>
  <c r="E131" i="1"/>
  <c r="F131" i="1" s="1"/>
  <c r="G131" i="1" s="1"/>
  <c r="E105" i="1"/>
  <c r="F105" i="1" s="1"/>
  <c r="G105" i="1" s="1"/>
  <c r="E122" i="1"/>
  <c r="F122" i="1" s="1"/>
  <c r="G122" i="1" s="1"/>
  <c r="E123" i="1"/>
  <c r="F123" i="1" s="1"/>
  <c r="E98" i="1"/>
  <c r="F98" i="1" s="1"/>
  <c r="G98" i="1" s="1"/>
  <c r="E133" i="1"/>
  <c r="F133" i="1" s="1"/>
  <c r="E159" i="1"/>
  <c r="F159" i="1" s="1"/>
  <c r="G159" i="1" s="1"/>
  <c r="R159" i="1" s="1"/>
  <c r="E156" i="1"/>
  <c r="F156" i="1"/>
  <c r="E161" i="1"/>
  <c r="F161" i="1" s="1"/>
  <c r="E64" i="1"/>
  <c r="F64" i="1" s="1"/>
  <c r="G64" i="1" s="1"/>
  <c r="E67" i="1"/>
  <c r="F67" i="1" s="1"/>
  <c r="G67" i="1" s="1"/>
  <c r="E69" i="1"/>
  <c r="F69" i="1" s="1"/>
  <c r="G69" i="1" s="1"/>
  <c r="H69" i="1" s="1"/>
  <c r="E70" i="1"/>
  <c r="F70" i="1"/>
  <c r="E83" i="1"/>
  <c r="F83" i="1"/>
  <c r="E134" i="1"/>
  <c r="F134" i="1" s="1"/>
  <c r="G134" i="1" s="1"/>
  <c r="H134" i="1" s="1"/>
  <c r="E135" i="1"/>
  <c r="F135" i="1" s="1"/>
  <c r="G135" i="1" s="1"/>
  <c r="E136" i="1"/>
  <c r="F136" i="1" s="1"/>
  <c r="G136" i="1" s="1"/>
  <c r="E74" i="1"/>
  <c r="F74" i="1" s="1"/>
  <c r="G74" i="1" s="1"/>
  <c r="E76" i="1"/>
  <c r="F76" i="1" s="1"/>
  <c r="G76" i="1" s="1"/>
  <c r="S76" i="1" s="1"/>
  <c r="E79" i="1"/>
  <c r="F79" i="1" s="1"/>
  <c r="G79" i="1" s="1"/>
  <c r="E81" i="1"/>
  <c r="F81" i="1" s="1"/>
  <c r="G81" i="1" s="1"/>
  <c r="E86" i="1"/>
  <c r="F86" i="1" s="1"/>
  <c r="E97" i="1"/>
  <c r="F97" i="1" s="1"/>
  <c r="G97" i="1" s="1"/>
  <c r="E132" i="1"/>
  <c r="F132" i="1" s="1"/>
  <c r="G132" i="1" s="1"/>
  <c r="E137" i="1"/>
  <c r="F137" i="1"/>
  <c r="E139" i="1"/>
  <c r="F139" i="1" s="1"/>
  <c r="G139" i="1" s="1"/>
  <c r="E143" i="1"/>
  <c r="F143" i="1" s="1"/>
  <c r="G143" i="1" s="1"/>
  <c r="E144" i="1"/>
  <c r="F144" i="1" s="1"/>
  <c r="G144" i="1" s="1"/>
  <c r="E151" i="1"/>
  <c r="F151" i="1"/>
  <c r="E152" i="1"/>
  <c r="F152" i="1" s="1"/>
  <c r="G152" i="1" s="1"/>
  <c r="E153" i="1"/>
  <c r="F153" i="1" s="1"/>
  <c r="E155" i="1"/>
  <c r="F155" i="1" s="1"/>
  <c r="G155" i="1" s="1"/>
  <c r="E163" i="1"/>
  <c r="F163" i="1"/>
  <c r="E164" i="1"/>
  <c r="F164" i="1"/>
  <c r="E167" i="1"/>
  <c r="F167" i="1" s="1"/>
  <c r="G167" i="1" s="1"/>
  <c r="E171" i="1"/>
  <c r="F171" i="1" s="1"/>
  <c r="G171" i="1" s="1"/>
  <c r="E184" i="1"/>
  <c r="F184" i="1" s="1"/>
  <c r="E185" i="1"/>
  <c r="F185" i="1" s="1"/>
  <c r="E187" i="1"/>
  <c r="F187" i="1"/>
  <c r="E138" i="1"/>
  <c r="F138" i="1"/>
  <c r="E140" i="1"/>
  <c r="F140" i="1" s="1"/>
  <c r="G140" i="1" s="1"/>
  <c r="E141" i="1"/>
  <c r="F141" i="1" s="1"/>
  <c r="G141" i="1" s="1"/>
  <c r="E142" i="1"/>
  <c r="F142" i="1" s="1"/>
  <c r="G142" i="1" s="1"/>
  <c r="E145" i="1"/>
  <c r="F145" i="1"/>
  <c r="G145" i="1" s="1"/>
  <c r="E146" i="1"/>
  <c r="F146" i="1"/>
  <c r="E147" i="1"/>
  <c r="F147" i="1"/>
  <c r="E148" i="1"/>
  <c r="F148" i="1" s="1"/>
  <c r="G148" i="1" s="1"/>
  <c r="I148" i="1" s="1"/>
  <c r="E149" i="1"/>
  <c r="F149" i="1"/>
  <c r="E150" i="1"/>
  <c r="F150" i="1" s="1"/>
  <c r="G150" i="1" s="1"/>
  <c r="I150" i="1" s="1"/>
  <c r="E154" i="1"/>
  <c r="F154" i="1" s="1"/>
  <c r="G154" i="1" s="1"/>
  <c r="R154" i="1" s="1"/>
  <c r="E158" i="1"/>
  <c r="F158" i="1"/>
  <c r="G158" i="1" s="1"/>
  <c r="E160" i="1"/>
  <c r="F160" i="1" s="1"/>
  <c r="G160" i="1" s="1"/>
  <c r="E162" i="1"/>
  <c r="F162" i="1"/>
  <c r="G162" i="1" s="1"/>
  <c r="E165" i="1"/>
  <c r="F165" i="1"/>
  <c r="E166" i="1"/>
  <c r="F166" i="1" s="1"/>
  <c r="G166" i="1" s="1"/>
  <c r="E168" i="1"/>
  <c r="F168" i="1"/>
  <c r="E21" i="1"/>
  <c r="F21" i="1" s="1"/>
  <c r="E22" i="1"/>
  <c r="F22" i="1"/>
  <c r="E25" i="1"/>
  <c r="F25" i="1"/>
  <c r="G25" i="1" s="1"/>
  <c r="H25" i="1" s="1"/>
  <c r="E28" i="1"/>
  <c r="F28" i="1" s="1"/>
  <c r="G28" i="1" s="1"/>
  <c r="E29" i="1"/>
  <c r="F29" i="1" s="1"/>
  <c r="G29" i="1" s="1"/>
  <c r="E30" i="1"/>
  <c r="F30" i="1" s="1"/>
  <c r="E34" i="1"/>
  <c r="F34" i="1"/>
  <c r="E35" i="1"/>
  <c r="F35" i="1" s="1"/>
  <c r="G35" i="1" s="1"/>
  <c r="R35" i="1" s="1"/>
  <c r="E43" i="1"/>
  <c r="F43" i="1"/>
  <c r="E44" i="1"/>
  <c r="F44" i="1" s="1"/>
  <c r="G44" i="1" s="1"/>
  <c r="E45" i="1"/>
  <c r="F45" i="1" s="1"/>
  <c r="G45" i="1" s="1"/>
  <c r="E47" i="1"/>
  <c r="F47" i="1" s="1"/>
  <c r="G47" i="1" s="1"/>
  <c r="E48" i="1"/>
  <c r="F48" i="1" s="1"/>
  <c r="G48" i="1" s="1"/>
  <c r="E49" i="1"/>
  <c r="F49" i="1" s="1"/>
  <c r="G49" i="1" s="1"/>
  <c r="E52" i="1"/>
  <c r="F52" i="1"/>
  <c r="E53" i="1"/>
  <c r="F53" i="1" s="1"/>
  <c r="E54" i="1"/>
  <c r="F54" i="1" s="1"/>
  <c r="G54" i="1" s="1"/>
  <c r="E55" i="1"/>
  <c r="F55" i="1" s="1"/>
  <c r="G55" i="1" s="1"/>
  <c r="R55" i="1" s="1"/>
  <c r="E56" i="1"/>
  <c r="F56" i="1" s="1"/>
  <c r="G56" i="1" s="1"/>
  <c r="E57" i="1"/>
  <c r="F57" i="1" s="1"/>
  <c r="G57" i="1" s="1"/>
  <c r="E58" i="1"/>
  <c r="F58" i="1"/>
  <c r="E59" i="1"/>
  <c r="F59" i="1" s="1"/>
  <c r="E65" i="1"/>
  <c r="F65" i="1" s="1"/>
  <c r="G65" i="1" s="1"/>
  <c r="E68" i="1"/>
  <c r="F68" i="1"/>
  <c r="E71" i="1"/>
  <c r="F71" i="1"/>
  <c r="E72" i="1"/>
  <c r="F72" i="1" s="1"/>
  <c r="G72" i="1" s="1"/>
  <c r="H72" i="1" s="1"/>
  <c r="E73" i="1"/>
  <c r="F73" i="1"/>
  <c r="G73" i="1" s="1"/>
  <c r="H73" i="1" s="1"/>
  <c r="E75" i="1"/>
  <c r="F75" i="1" s="1"/>
  <c r="G75" i="1" s="1"/>
  <c r="E77" i="1"/>
  <c r="F77" i="1" s="1"/>
  <c r="G77" i="1" s="1"/>
  <c r="E78" i="1"/>
  <c r="F78" i="1" s="1"/>
  <c r="G78" i="1" s="1"/>
  <c r="E88" i="1"/>
  <c r="F88" i="1"/>
  <c r="G88" i="1" s="1"/>
  <c r="H88" i="1" s="1"/>
  <c r="E91" i="1"/>
  <c r="F91" i="1"/>
  <c r="E93" i="1"/>
  <c r="F93" i="1"/>
  <c r="E96" i="1"/>
  <c r="F96" i="1" s="1"/>
  <c r="G96" i="1" s="1"/>
  <c r="E111" i="1"/>
  <c r="F111" i="1" s="1"/>
  <c r="G111" i="1" s="1"/>
  <c r="H111" i="1" s="1"/>
  <c r="E114" i="1"/>
  <c r="F114" i="1"/>
  <c r="G114" i="1" s="1"/>
  <c r="E115" i="1"/>
  <c r="F115" i="1" s="1"/>
  <c r="G115" i="1" s="1"/>
  <c r="R115" i="1" s="1"/>
  <c r="E116" i="1"/>
  <c r="F116" i="1"/>
  <c r="E117" i="1"/>
  <c r="F117" i="1" s="1"/>
  <c r="E118" i="1"/>
  <c r="F118" i="1"/>
  <c r="G118" i="1" s="1"/>
  <c r="R118" i="1" s="1"/>
  <c r="E119" i="1"/>
  <c r="F119" i="1"/>
  <c r="E120" i="1"/>
  <c r="F120" i="1"/>
  <c r="E121" i="1"/>
  <c r="F121" i="1" s="1"/>
  <c r="G121" i="1" s="1"/>
  <c r="E125" i="1"/>
  <c r="F125" i="1" s="1"/>
  <c r="E126" i="1"/>
  <c r="F126" i="1" s="1"/>
  <c r="E127" i="1"/>
  <c r="F127" i="1" s="1"/>
  <c r="G127" i="1" s="1"/>
  <c r="E130" i="1"/>
  <c r="F130" i="1" s="1"/>
  <c r="G130" i="1" s="1"/>
  <c r="E23" i="1"/>
  <c r="F23" i="1" s="1"/>
  <c r="E24" i="1"/>
  <c r="F24" i="1" s="1"/>
  <c r="G24" i="1" s="1"/>
  <c r="E26" i="1"/>
  <c r="F26" i="1"/>
  <c r="E27" i="1"/>
  <c r="F27" i="1" s="1"/>
  <c r="G27" i="1" s="1"/>
  <c r="I27" i="1" s="1"/>
  <c r="E31" i="1"/>
  <c r="F31" i="1"/>
  <c r="E32" i="1"/>
  <c r="F32" i="1" s="1"/>
  <c r="G32" i="1" s="1"/>
  <c r="E33" i="1"/>
  <c r="F33" i="1" s="1"/>
  <c r="E36" i="1"/>
  <c r="F36" i="1" s="1"/>
  <c r="G36" i="1" s="1"/>
  <c r="E37" i="1"/>
  <c r="F37" i="1" s="1"/>
  <c r="G37" i="1" s="1"/>
  <c r="E38" i="1"/>
  <c r="F38" i="1"/>
  <c r="E39" i="1"/>
  <c r="F39" i="1" s="1"/>
  <c r="E40" i="1"/>
  <c r="F40" i="1"/>
  <c r="G40" i="1" s="1"/>
  <c r="S40" i="1" s="1"/>
  <c r="E41" i="1"/>
  <c r="F41" i="1"/>
  <c r="G41" i="1" s="1"/>
  <c r="S41" i="1" s="1"/>
  <c r="E42" i="1"/>
  <c r="F42" i="1"/>
  <c r="E46" i="1"/>
  <c r="F46" i="1" s="1"/>
  <c r="G46" i="1" s="1"/>
  <c r="E50" i="1"/>
  <c r="F50" i="1" s="1"/>
  <c r="G50" i="1" s="1"/>
  <c r="E51" i="1"/>
  <c r="F51" i="1" s="1"/>
  <c r="G51" i="1" s="1"/>
  <c r="E60" i="1"/>
  <c r="F60" i="1" s="1"/>
  <c r="E61" i="1"/>
  <c r="F61" i="1"/>
  <c r="E62" i="1"/>
  <c r="F62" i="1" s="1"/>
  <c r="G62" i="1" s="1"/>
  <c r="E63" i="1"/>
  <c r="F63" i="1" s="1"/>
  <c r="G63" i="1" s="1"/>
  <c r="E66" i="1"/>
  <c r="F66" i="1" s="1"/>
  <c r="G66" i="1" s="1"/>
  <c r="S66" i="1" s="1"/>
  <c r="E80" i="1"/>
  <c r="F80" i="1" s="1"/>
  <c r="E82" i="1"/>
  <c r="F82" i="1" s="1"/>
  <c r="G82" i="1" s="1"/>
  <c r="E84" i="1"/>
  <c r="F84" i="1"/>
  <c r="E85" i="1"/>
  <c r="F85" i="1" s="1"/>
  <c r="E87" i="1"/>
  <c r="F87" i="1" s="1"/>
  <c r="E89" i="1"/>
  <c r="F89" i="1" s="1"/>
  <c r="G89" i="1" s="1"/>
  <c r="E90" i="1"/>
  <c r="F90" i="1" s="1"/>
  <c r="G90" i="1" s="1"/>
  <c r="E94" i="1"/>
  <c r="F94" i="1"/>
  <c r="E103" i="1"/>
  <c r="F103" i="1" s="1"/>
  <c r="G103" i="1" s="1"/>
  <c r="E106" i="1"/>
  <c r="F106" i="1" s="1"/>
  <c r="E107" i="1"/>
  <c r="F107" i="1" s="1"/>
  <c r="G107" i="1" s="1"/>
  <c r="S107" i="1" s="1"/>
  <c r="E108" i="1"/>
  <c r="F108" i="1"/>
  <c r="E109" i="1"/>
  <c r="F109" i="1"/>
  <c r="G109" i="1"/>
  <c r="E110" i="1"/>
  <c r="F110" i="1"/>
  <c r="G110" i="1" s="1"/>
  <c r="E112" i="1"/>
  <c r="F112" i="1" s="1"/>
  <c r="G112" i="1" s="1"/>
  <c r="E113" i="1"/>
  <c r="F113" i="1" s="1"/>
  <c r="G113" i="1" s="1"/>
  <c r="I113" i="1" s="1"/>
  <c r="E128" i="1"/>
  <c r="F128" i="1" s="1"/>
  <c r="E182" i="1"/>
  <c r="F182" i="1"/>
  <c r="E208" i="1"/>
  <c r="F208" i="1"/>
  <c r="E209" i="1"/>
  <c r="F209" i="1" s="1"/>
  <c r="E245" i="1"/>
  <c r="F245" i="1" s="1"/>
  <c r="G245" i="1" s="1"/>
  <c r="E246" i="1"/>
  <c r="F246" i="1" s="1"/>
  <c r="G246" i="1" s="1"/>
  <c r="E249" i="1"/>
  <c r="F249" i="1"/>
  <c r="G249" i="1" s="1"/>
  <c r="E180" i="1"/>
  <c r="F180" i="1" s="1"/>
  <c r="E176" i="1"/>
  <c r="F176" i="1" s="1"/>
  <c r="G176" i="1" s="1"/>
  <c r="E178" i="1"/>
  <c r="F178" i="1" s="1"/>
  <c r="G178" i="1" s="1"/>
  <c r="I178" i="1" s="1"/>
  <c r="E215" i="1"/>
  <c r="F215" i="1" s="1"/>
  <c r="G215" i="1" s="1"/>
  <c r="E222" i="1"/>
  <c r="F222" i="1" s="1"/>
  <c r="E224" i="1"/>
  <c r="F224" i="1"/>
  <c r="E200" i="1"/>
  <c r="F200" i="1" s="1"/>
  <c r="G200" i="1" s="1"/>
  <c r="E157" i="1"/>
  <c r="F157" i="1" s="1"/>
  <c r="G157" i="1" s="1"/>
  <c r="I157" i="1" s="1"/>
  <c r="E205" i="1"/>
  <c r="F205" i="1"/>
  <c r="E206" i="1"/>
  <c r="F206" i="1" s="1"/>
  <c r="G206" i="1" s="1"/>
  <c r="E228" i="1"/>
  <c r="F228" i="1" s="1"/>
  <c r="G228" i="1" s="1"/>
  <c r="E229" i="1"/>
  <c r="F229" i="1" s="1"/>
  <c r="G229" i="1" s="1"/>
  <c r="E230" i="1"/>
  <c r="F230" i="1"/>
  <c r="E232" i="1"/>
  <c r="F232" i="1"/>
  <c r="G232" i="1" s="1"/>
  <c r="R232" i="1" s="1"/>
  <c r="E233" i="1"/>
  <c r="F233" i="1" s="1"/>
  <c r="G233" i="1" s="1"/>
  <c r="E234" i="1"/>
  <c r="F234" i="1" s="1"/>
  <c r="G234" i="1" s="1"/>
  <c r="E235" i="1"/>
  <c r="F235" i="1" s="1"/>
  <c r="G235" i="1" s="1"/>
  <c r="R235" i="1" s="1"/>
  <c r="E238" i="1"/>
  <c r="F238" i="1"/>
  <c r="G238" i="1"/>
  <c r="R238" i="1" s="1"/>
  <c r="E241" i="1"/>
  <c r="F241" i="1"/>
  <c r="G241" i="1" s="1"/>
  <c r="R241" i="1" s="1"/>
  <c r="E169" i="1"/>
  <c r="F169" i="1" s="1"/>
  <c r="E237" i="1"/>
  <c r="F237" i="1"/>
  <c r="G237" i="1" s="1"/>
  <c r="E247" i="1"/>
  <c r="F247" i="1" s="1"/>
  <c r="G247" i="1" s="1"/>
  <c r="R247" i="1" s="1"/>
  <c r="E188" i="1"/>
  <c r="F188" i="1"/>
  <c r="G188" i="1" s="1"/>
  <c r="E189" i="1"/>
  <c r="F189" i="1" s="1"/>
  <c r="G189" i="1" s="1"/>
  <c r="E211" i="1"/>
  <c r="F211" i="1"/>
  <c r="E226" i="1"/>
  <c r="F226" i="1"/>
  <c r="G226" i="1"/>
  <c r="R226" i="1" s="1"/>
  <c r="E236" i="1"/>
  <c r="F236" i="1" s="1"/>
  <c r="G236" i="1" s="1"/>
  <c r="E216" i="1"/>
  <c r="F216" i="1" s="1"/>
  <c r="G216" i="1" s="1"/>
  <c r="E223" i="1"/>
  <c r="F223" i="1"/>
  <c r="G223" i="1" s="1"/>
  <c r="E225" i="1"/>
  <c r="F225" i="1" s="1"/>
  <c r="G225" i="1" s="1"/>
  <c r="E177" i="1"/>
  <c r="F177" i="1"/>
  <c r="G177" i="1" s="1"/>
  <c r="E179" i="1"/>
  <c r="F179" i="1" s="1"/>
  <c r="G179" i="1" s="1"/>
  <c r="E181" i="1"/>
  <c r="F181" i="1" s="1"/>
  <c r="G181" i="1" s="1"/>
  <c r="R181" i="1" s="1"/>
  <c r="E170" i="1"/>
  <c r="F170" i="1"/>
  <c r="E172" i="1"/>
  <c r="F172" i="1" s="1"/>
  <c r="G172" i="1" s="1"/>
  <c r="R172" i="1" s="1"/>
  <c r="E173" i="1"/>
  <c r="F173" i="1" s="1"/>
  <c r="E174" i="1"/>
  <c r="F174" i="1" s="1"/>
  <c r="G174" i="1" s="1"/>
  <c r="E175" i="1"/>
  <c r="F175" i="1" s="1"/>
  <c r="G175" i="1" s="1"/>
  <c r="E183" i="1"/>
  <c r="F183" i="1" s="1"/>
  <c r="G183" i="1" s="1"/>
  <c r="E186" i="1"/>
  <c r="F186" i="1"/>
  <c r="G186" i="1" s="1"/>
  <c r="E239" i="1"/>
  <c r="F239" i="1" s="1"/>
  <c r="G239" i="1" s="1"/>
  <c r="E240" i="1"/>
  <c r="F240" i="1" s="1"/>
  <c r="E242" i="1"/>
  <c r="F242" i="1" s="1"/>
  <c r="G242" i="1" s="1"/>
  <c r="E243" i="1"/>
  <c r="F243" i="1"/>
  <c r="G243" i="1" s="1"/>
  <c r="S243" i="1" s="1"/>
  <c r="E244" i="1"/>
  <c r="F244" i="1" s="1"/>
  <c r="G244" i="1" s="1"/>
  <c r="I244" i="1" s="1"/>
  <c r="E252" i="1"/>
  <c r="F252" i="1" s="1"/>
  <c r="E253" i="1"/>
  <c r="F253" i="1" s="1"/>
  <c r="G253" i="1" s="1"/>
  <c r="E256" i="1"/>
  <c r="F256" i="1" s="1"/>
  <c r="G256" i="1" s="1"/>
  <c r="E251" i="1"/>
  <c r="F251" i="1" s="1"/>
  <c r="E254" i="1"/>
  <c r="F254" i="1"/>
  <c r="G254" i="1" s="1"/>
  <c r="E255" i="1"/>
  <c r="F255" i="1" s="1"/>
  <c r="G255" i="1" s="1"/>
  <c r="I255" i="1" s="1"/>
  <c r="E257" i="1"/>
  <c r="F257" i="1" s="1"/>
  <c r="G257" i="1" s="1"/>
  <c r="E258" i="1"/>
  <c r="F258" i="1" s="1"/>
  <c r="E259" i="1"/>
  <c r="F259" i="1" s="1"/>
  <c r="G259" i="1" s="1"/>
  <c r="E260" i="1"/>
  <c r="F260" i="1" s="1"/>
  <c r="E263" i="1"/>
  <c r="F263" i="1"/>
  <c r="G263" i="1" s="1"/>
  <c r="S263" i="1" s="1"/>
  <c r="E264" i="1"/>
  <c r="F264" i="1" s="1"/>
  <c r="G264" i="1" s="1"/>
  <c r="E267" i="1"/>
  <c r="F267" i="1" s="1"/>
  <c r="E268" i="1"/>
  <c r="F268" i="1"/>
  <c r="G268" i="1" s="1"/>
  <c r="S268" i="1" s="1"/>
  <c r="E279" i="1"/>
  <c r="F279" i="1" s="1"/>
  <c r="G279" i="1" s="1"/>
  <c r="E269" i="1"/>
  <c r="F269" i="1" s="1"/>
  <c r="G269" i="1" s="1"/>
  <c r="E270" i="1"/>
  <c r="F270" i="1" s="1"/>
  <c r="E272" i="1"/>
  <c r="F272" i="1" s="1"/>
  <c r="E280" i="1"/>
  <c r="F280" i="1"/>
  <c r="G280" i="1" s="1"/>
  <c r="E273" i="1"/>
  <c r="F273" i="1"/>
  <c r="G273" i="1" s="1"/>
  <c r="S273" i="1" s="1"/>
  <c r="E281" i="1"/>
  <c r="F281" i="1" s="1"/>
  <c r="G281" i="1" s="1"/>
  <c r="E286" i="1"/>
  <c r="F286" i="1"/>
  <c r="G286" i="1" s="1"/>
  <c r="E285" i="1"/>
  <c r="F285" i="1" s="1"/>
  <c r="E287" i="1"/>
  <c r="F287" i="1"/>
  <c r="E290" i="1"/>
  <c r="F290" i="1" s="1"/>
  <c r="G290" i="1" s="1"/>
  <c r="E291" i="1"/>
  <c r="F291" i="1"/>
  <c r="G291" i="1" s="1"/>
  <c r="E293" i="1"/>
  <c r="F293" i="1" s="1"/>
  <c r="G293" i="1" s="1"/>
  <c r="E295" i="1"/>
  <c r="F295" i="1"/>
  <c r="G295" i="1" s="1"/>
  <c r="E289" i="1"/>
  <c r="F289" i="1" s="1"/>
  <c r="G289" i="1" s="1"/>
  <c r="E294" i="1"/>
  <c r="F294" i="1"/>
  <c r="E297" i="1"/>
  <c r="F297" i="1" s="1"/>
  <c r="G297" i="1" s="1"/>
  <c r="J297" i="1" s="1"/>
  <c r="E296" i="1"/>
  <c r="F296" i="1" s="1"/>
  <c r="G296" i="1" s="1"/>
  <c r="I296" i="1" s="1"/>
  <c r="E298" i="1"/>
  <c r="F298" i="1" s="1"/>
  <c r="E299" i="1"/>
  <c r="F299" i="1" s="1"/>
  <c r="G299" i="1" s="1"/>
  <c r="E300" i="1"/>
  <c r="F300" i="1"/>
  <c r="G300" i="1" s="1"/>
  <c r="E301" i="1"/>
  <c r="F301" i="1" s="1"/>
  <c r="G301" i="1" s="1"/>
  <c r="E302" i="1"/>
  <c r="F302" i="1" s="1"/>
  <c r="G302" i="1" s="1"/>
  <c r="E303" i="1"/>
  <c r="F303" i="1" s="1"/>
  <c r="G303" i="1" s="1"/>
  <c r="E292" i="1"/>
  <c r="F292" i="1" s="1"/>
  <c r="E305" i="1"/>
  <c r="F305" i="1" s="1"/>
  <c r="E190" i="1"/>
  <c r="F190" i="1" s="1"/>
  <c r="G190" i="1" s="1"/>
  <c r="E191" i="1"/>
  <c r="F191" i="1" s="1"/>
  <c r="G191" i="1" s="1"/>
  <c r="E271" i="1"/>
  <c r="F271" i="1" s="1"/>
  <c r="G271" i="1" s="1"/>
  <c r="E282" i="1"/>
  <c r="F282" i="1" s="1"/>
  <c r="G282" i="1" s="1"/>
  <c r="E284" i="1"/>
  <c r="F284" i="1" s="1"/>
  <c r="G284" i="1" s="1"/>
  <c r="E261" i="1"/>
  <c r="F261" i="1" s="1"/>
  <c r="G261" i="1" s="1"/>
  <c r="E262" i="1"/>
  <c r="F262" i="1"/>
  <c r="G262" i="1"/>
  <c r="S262" i="1" s="1"/>
  <c r="E265" i="1"/>
  <c r="F265" i="1" s="1"/>
  <c r="G265" i="1" s="1"/>
  <c r="E266" i="1"/>
  <c r="F266" i="1" s="1"/>
  <c r="E274" i="1"/>
  <c r="F274" i="1" s="1"/>
  <c r="G274" i="1" s="1"/>
  <c r="E275" i="1"/>
  <c r="F275" i="1" s="1"/>
  <c r="E276" i="1"/>
  <c r="F276" i="1" s="1"/>
  <c r="G276" i="1" s="1"/>
  <c r="E277" i="1"/>
  <c r="F277" i="1"/>
  <c r="G277" i="1" s="1"/>
  <c r="S277" i="1" s="1"/>
  <c r="E278" i="1"/>
  <c r="F278" i="1" s="1"/>
  <c r="G278" i="1" s="1"/>
  <c r="E288" i="1"/>
  <c r="F288" i="1" s="1"/>
  <c r="G288" i="1" s="1"/>
  <c r="E192" i="1"/>
  <c r="F192" i="1" s="1"/>
  <c r="E193" i="1"/>
  <c r="F193" i="1" s="1"/>
  <c r="G193" i="1" s="1"/>
  <c r="I193" i="1" s="1"/>
  <c r="E194" i="1"/>
  <c r="F194" i="1"/>
  <c r="G194" i="1" s="1"/>
  <c r="E195" i="1"/>
  <c r="F195" i="1" s="1"/>
  <c r="G195" i="1" s="1"/>
  <c r="E196" i="1"/>
  <c r="F196" i="1" s="1"/>
  <c r="G196" i="1" s="1"/>
  <c r="E197" i="1"/>
  <c r="F197" i="1" s="1"/>
  <c r="E198" i="1"/>
  <c r="F198" i="1" s="1"/>
  <c r="G198" i="1" s="1"/>
  <c r="E199" i="1"/>
  <c r="F199" i="1"/>
  <c r="G199" i="1" s="1"/>
  <c r="E201" i="1"/>
  <c r="F201" i="1" s="1"/>
  <c r="G201" i="1" s="1"/>
  <c r="E202" i="1"/>
  <c r="F202" i="1" s="1"/>
  <c r="G202" i="1" s="1"/>
  <c r="E203" i="1"/>
  <c r="F203" i="1"/>
  <c r="E204" i="1"/>
  <c r="F204" i="1"/>
  <c r="E207" i="1"/>
  <c r="F207" i="1" s="1"/>
  <c r="G207" i="1" s="1"/>
  <c r="E210" i="1"/>
  <c r="F210" i="1" s="1"/>
  <c r="G210" i="1" s="1"/>
  <c r="E212" i="1"/>
  <c r="F212" i="1"/>
  <c r="G212" i="1"/>
  <c r="I212" i="1" s="1"/>
  <c r="E213" i="1"/>
  <c r="F213" i="1" s="1"/>
  <c r="G213" i="1" s="1"/>
  <c r="E214" i="1"/>
  <c r="F214" i="1"/>
  <c r="G214" i="1" s="1"/>
  <c r="E217" i="1"/>
  <c r="F217" i="1" s="1"/>
  <c r="G217" i="1" s="1"/>
  <c r="E218" i="1"/>
  <c r="F218" i="1" s="1"/>
  <c r="G218" i="1" s="1"/>
  <c r="E219" i="1"/>
  <c r="F219" i="1" s="1"/>
  <c r="G219" i="1" s="1"/>
  <c r="E220" i="1"/>
  <c r="F220" i="1"/>
  <c r="G220" i="1" s="1"/>
  <c r="E221" i="1"/>
  <c r="F221" i="1" s="1"/>
  <c r="G221" i="1" s="1"/>
  <c r="E227" i="1"/>
  <c r="F227" i="1"/>
  <c r="G227" i="1" s="1"/>
  <c r="I227" i="1" s="1"/>
  <c r="E231" i="1"/>
  <c r="F231" i="1" s="1"/>
  <c r="G231" i="1" s="1"/>
  <c r="E248" i="1"/>
  <c r="F248" i="1" s="1"/>
  <c r="E250" i="1"/>
  <c r="F250" i="1" s="1"/>
  <c r="G250" i="1" s="1"/>
  <c r="E92" i="1"/>
  <c r="F92" i="1" s="1"/>
  <c r="G92" i="1" s="1"/>
  <c r="R101" i="1"/>
  <c r="G104" i="1"/>
  <c r="R104" i="1" s="1"/>
  <c r="G123" i="1"/>
  <c r="S123" i="1" s="1"/>
  <c r="U133" i="1"/>
  <c r="G156" i="1"/>
  <c r="S156" i="1" s="1"/>
  <c r="G161" i="1"/>
  <c r="S161" i="1" s="1"/>
  <c r="R64" i="1"/>
  <c r="G70" i="1"/>
  <c r="R70" i="1" s="1"/>
  <c r="G83" i="1"/>
  <c r="R83" i="1" s="1"/>
  <c r="R135" i="1"/>
  <c r="R136" i="1"/>
  <c r="G86" i="1"/>
  <c r="S86" i="1" s="1"/>
  <c r="G137" i="1"/>
  <c r="S137" i="1"/>
  <c r="G151" i="1"/>
  <c r="S151" i="1" s="1"/>
  <c r="G153" i="1"/>
  <c r="S153" i="1" s="1"/>
  <c r="G163" i="1"/>
  <c r="S163" i="1" s="1"/>
  <c r="G164" i="1"/>
  <c r="S164" i="1"/>
  <c r="G184" i="1"/>
  <c r="S184" i="1" s="1"/>
  <c r="G185" i="1"/>
  <c r="S185" i="1" s="1"/>
  <c r="G187" i="1"/>
  <c r="S187" i="1" s="1"/>
  <c r="G138" i="1"/>
  <c r="G146" i="1"/>
  <c r="R146" i="1" s="1"/>
  <c r="G147" i="1"/>
  <c r="R148" i="1"/>
  <c r="G149" i="1"/>
  <c r="R149" i="1" s="1"/>
  <c r="G165" i="1"/>
  <c r="R165" i="1"/>
  <c r="G168" i="1"/>
  <c r="R168" i="1" s="1"/>
  <c r="G21" i="1"/>
  <c r="R21" i="1" s="1"/>
  <c r="G22" i="1"/>
  <c r="R22" i="1" s="1"/>
  <c r="R29" i="1"/>
  <c r="G30" i="1"/>
  <c r="R30" i="1" s="1"/>
  <c r="G34" i="1"/>
  <c r="R34" i="1" s="1"/>
  <c r="G43" i="1"/>
  <c r="R43" i="1"/>
  <c r="R48" i="1"/>
  <c r="G52" i="1"/>
  <c r="G53" i="1"/>
  <c r="R54" i="1"/>
  <c r="G58" i="1"/>
  <c r="R58" i="1" s="1"/>
  <c r="G59" i="1"/>
  <c r="R59" i="1" s="1"/>
  <c r="G68" i="1"/>
  <c r="R68" i="1" s="1"/>
  <c r="G71" i="1"/>
  <c r="R71" i="1" s="1"/>
  <c r="R77" i="1"/>
  <c r="G91" i="1"/>
  <c r="R91" i="1" s="1"/>
  <c r="G93" i="1"/>
  <c r="R93" i="1" s="1"/>
  <c r="R111" i="1"/>
  <c r="G116" i="1"/>
  <c r="R116" i="1" s="1"/>
  <c r="G117" i="1"/>
  <c r="R117" i="1" s="1"/>
  <c r="G119" i="1"/>
  <c r="R119" i="1" s="1"/>
  <c r="G120" i="1"/>
  <c r="G125" i="1"/>
  <c r="R125" i="1" s="1"/>
  <c r="G126" i="1"/>
  <c r="H126" i="1" s="1"/>
  <c r="G23" i="1"/>
  <c r="S24" i="1"/>
  <c r="G26" i="1"/>
  <c r="S26" i="1" s="1"/>
  <c r="G31" i="1"/>
  <c r="S31" i="1" s="1"/>
  <c r="G33" i="1"/>
  <c r="S33" i="1" s="1"/>
  <c r="G38" i="1"/>
  <c r="S38" i="1" s="1"/>
  <c r="G39" i="1"/>
  <c r="I39" i="1" s="1"/>
  <c r="G42" i="1"/>
  <c r="S42" i="1" s="1"/>
  <c r="G60" i="1"/>
  <c r="S60" i="1" s="1"/>
  <c r="G61" i="1"/>
  <c r="G80" i="1"/>
  <c r="S80" i="1" s="1"/>
  <c r="G84" i="1"/>
  <c r="G85" i="1"/>
  <c r="S85" i="1" s="1"/>
  <c r="G87" i="1"/>
  <c r="S87" i="1" s="1"/>
  <c r="G94" i="1"/>
  <c r="S94" i="1" s="1"/>
  <c r="G106" i="1"/>
  <c r="G108" i="1"/>
  <c r="S108" i="1" s="1"/>
  <c r="G128" i="1"/>
  <c r="G182" i="1"/>
  <c r="G208" i="1"/>
  <c r="R208" i="1" s="1"/>
  <c r="G209" i="1"/>
  <c r="S209" i="1" s="1"/>
  <c r="S245" i="1"/>
  <c r="G180" i="1"/>
  <c r="R180" i="1" s="1"/>
  <c r="G222" i="1"/>
  <c r="R222" i="1" s="1"/>
  <c r="G224" i="1"/>
  <c r="R224" i="1" s="1"/>
  <c r="G205" i="1"/>
  <c r="R205" i="1"/>
  <c r="G230" i="1"/>
  <c r="R230" i="1" s="1"/>
  <c r="G169" i="1"/>
  <c r="R169" i="1" s="1"/>
  <c r="S237" i="1"/>
  <c r="G211" i="1"/>
  <c r="S211" i="1"/>
  <c r="R223" i="1"/>
  <c r="G170" i="1"/>
  <c r="I170" i="1" s="1"/>
  <c r="G173" i="1"/>
  <c r="R173" i="1" s="1"/>
  <c r="G240" i="1"/>
  <c r="I240" i="1" s="1"/>
  <c r="G252" i="1"/>
  <c r="S252" i="1" s="1"/>
  <c r="G251" i="1"/>
  <c r="I251" i="1"/>
  <c r="G258" i="1"/>
  <c r="R258" i="1"/>
  <c r="R259" i="1"/>
  <c r="G260" i="1"/>
  <c r="R260" i="1" s="1"/>
  <c r="G267" i="1"/>
  <c r="R267" i="1" s="1"/>
  <c r="G270" i="1"/>
  <c r="S270" i="1"/>
  <c r="G272" i="1"/>
  <c r="R272" i="1" s="1"/>
  <c r="G285" i="1"/>
  <c r="R285" i="1"/>
  <c r="G287" i="1"/>
  <c r="S291" i="1"/>
  <c r="G294" i="1"/>
  <c r="S294" i="1" s="1"/>
  <c r="G298" i="1"/>
  <c r="I298" i="1"/>
  <c r="G292" i="1"/>
  <c r="G305" i="1"/>
  <c r="G266" i="1"/>
  <c r="R266" i="1" s="1"/>
  <c r="G275" i="1"/>
  <c r="I275" i="1" s="1"/>
  <c r="G192" i="1"/>
  <c r="R192" i="1"/>
  <c r="G197" i="1"/>
  <c r="R197" i="1"/>
  <c r="G203" i="1"/>
  <c r="G204" i="1"/>
  <c r="S204" i="1" s="1"/>
  <c r="G248" i="1"/>
  <c r="S248" i="1"/>
  <c r="Q95" i="1"/>
  <c r="Q99" i="1"/>
  <c r="Q100" i="1"/>
  <c r="H101" i="1"/>
  <c r="Q101" i="1"/>
  <c r="Q102" i="1"/>
  <c r="H104" i="1"/>
  <c r="Q104" i="1"/>
  <c r="Q124" i="1"/>
  <c r="Q129" i="1"/>
  <c r="Q131" i="1"/>
  <c r="Q105" i="1"/>
  <c r="Q122" i="1"/>
  <c r="I123" i="1"/>
  <c r="Q123" i="1"/>
  <c r="Q98" i="1"/>
  <c r="Q133" i="1"/>
  <c r="Q159" i="1"/>
  <c r="I156" i="1"/>
  <c r="Q156" i="1"/>
  <c r="Q161" i="1"/>
  <c r="H64" i="1"/>
  <c r="Q64" i="1"/>
  <c r="Q67" i="1"/>
  <c r="Q69" i="1"/>
  <c r="H70" i="1"/>
  <c r="Q70" i="1"/>
  <c r="H83" i="1"/>
  <c r="Q83" i="1"/>
  <c r="Q134" i="1"/>
  <c r="H135" i="1"/>
  <c r="Q135" i="1"/>
  <c r="H136" i="1"/>
  <c r="Q136" i="1"/>
  <c r="Q74" i="1"/>
  <c r="Q76" i="1"/>
  <c r="Q79" i="1"/>
  <c r="Q81" i="1"/>
  <c r="I86" i="1"/>
  <c r="Q86" i="1"/>
  <c r="Q97" i="1"/>
  <c r="Q132" i="1"/>
  <c r="I137" i="1"/>
  <c r="Q137" i="1"/>
  <c r="Q139" i="1"/>
  <c r="Q143" i="1"/>
  <c r="Q144" i="1"/>
  <c r="Q151" i="1"/>
  <c r="Q152" i="1"/>
  <c r="Q153" i="1"/>
  <c r="Q155" i="1"/>
  <c r="I163" i="1"/>
  <c r="Q163" i="1"/>
  <c r="I164" i="1"/>
  <c r="Q164" i="1"/>
  <c r="Q167" i="1"/>
  <c r="Q171" i="1"/>
  <c r="I184" i="1"/>
  <c r="Q184" i="1"/>
  <c r="I185" i="1"/>
  <c r="Q185" i="1"/>
  <c r="Q187" i="1"/>
  <c r="Q138" i="1"/>
  <c r="Q140" i="1"/>
  <c r="Q141" i="1"/>
  <c r="Q142" i="1"/>
  <c r="Q145" i="1"/>
  <c r="I146" i="1"/>
  <c r="Q146" i="1"/>
  <c r="Q147" i="1"/>
  <c r="Q148" i="1"/>
  <c r="I149" i="1"/>
  <c r="Q149" i="1"/>
  <c r="Q150" i="1"/>
  <c r="Q154" i="1"/>
  <c r="Q158" i="1"/>
  <c r="Q160" i="1"/>
  <c r="Q162" i="1"/>
  <c r="I165" i="1"/>
  <c r="Q165" i="1"/>
  <c r="Q166" i="1"/>
  <c r="I168" i="1"/>
  <c r="Q168" i="1"/>
  <c r="Q21" i="1"/>
  <c r="Q22" i="1"/>
  <c r="Q25" i="1"/>
  <c r="Q28" i="1"/>
  <c r="H29" i="1"/>
  <c r="Q29" i="1"/>
  <c r="H30" i="1"/>
  <c r="Q30" i="1"/>
  <c r="H34" i="1"/>
  <c r="Q34" i="1"/>
  <c r="Q35" i="1"/>
  <c r="H43" i="1"/>
  <c r="Q43" i="1"/>
  <c r="Q44" i="1"/>
  <c r="Q45" i="1"/>
  <c r="Q47" i="1"/>
  <c r="H48" i="1"/>
  <c r="Q48" i="1"/>
  <c r="Q49" i="1"/>
  <c r="Q52" i="1"/>
  <c r="Q53" i="1"/>
  <c r="H54" i="1"/>
  <c r="Q54" i="1"/>
  <c r="Q55" i="1"/>
  <c r="Q56" i="1"/>
  <c r="Q57" i="1"/>
  <c r="Q58" i="1"/>
  <c r="H59" i="1"/>
  <c r="Q59" i="1"/>
  <c r="Q65" i="1"/>
  <c r="H68" i="1"/>
  <c r="Q68" i="1"/>
  <c r="H71" i="1"/>
  <c r="Q71" i="1"/>
  <c r="Q72" i="1"/>
  <c r="Q73" i="1"/>
  <c r="Q75" i="1"/>
  <c r="H77" i="1"/>
  <c r="Q77" i="1"/>
  <c r="Q78" i="1"/>
  <c r="Q88" i="1"/>
  <c r="H91" i="1"/>
  <c r="Q91" i="1"/>
  <c r="H93" i="1"/>
  <c r="Q93" i="1"/>
  <c r="Q96" i="1"/>
  <c r="Q111" i="1"/>
  <c r="Q114" i="1"/>
  <c r="Q115" i="1"/>
  <c r="H116" i="1"/>
  <c r="Q116" i="1"/>
  <c r="H117" i="1"/>
  <c r="Q117" i="1"/>
  <c r="Q118" i="1"/>
  <c r="Q119" i="1"/>
  <c r="Q120" i="1"/>
  <c r="Q121" i="1"/>
  <c r="H125" i="1"/>
  <c r="Q125" i="1"/>
  <c r="Q126" i="1"/>
  <c r="Q127" i="1"/>
  <c r="Q130" i="1"/>
  <c r="Q23" i="1"/>
  <c r="I24" i="1"/>
  <c r="Q24" i="1"/>
  <c r="I26" i="1"/>
  <c r="Q26" i="1"/>
  <c r="Q27" i="1"/>
  <c r="Q31" i="1"/>
  <c r="Q32" i="1"/>
  <c r="I33" i="1"/>
  <c r="Q33" i="1"/>
  <c r="Q36" i="1"/>
  <c r="Q37" i="1"/>
  <c r="I38" i="1"/>
  <c r="Q38" i="1"/>
  <c r="Q39" i="1"/>
  <c r="Q40" i="1"/>
  <c r="Q41" i="1"/>
  <c r="I42" i="1"/>
  <c r="Q42" i="1"/>
  <c r="Q46" i="1"/>
  <c r="Q50" i="1"/>
  <c r="Q51" i="1"/>
  <c r="Q60" i="1"/>
  <c r="Q61" i="1"/>
  <c r="Q62" i="1"/>
  <c r="Q63" i="1"/>
  <c r="I66" i="1"/>
  <c r="Q66" i="1"/>
  <c r="I80" i="1"/>
  <c r="Q80" i="1"/>
  <c r="Q82" i="1"/>
  <c r="Q84" i="1"/>
  <c r="Q85" i="1"/>
  <c r="Q87" i="1"/>
  <c r="Q89" i="1"/>
  <c r="Q90" i="1"/>
  <c r="I94" i="1"/>
  <c r="Q94" i="1"/>
  <c r="Q103" i="1"/>
  <c r="Q106" i="1"/>
  <c r="Q107" i="1"/>
  <c r="I108" i="1"/>
  <c r="Q108" i="1"/>
  <c r="Q109" i="1"/>
  <c r="Q110" i="1"/>
  <c r="Q112" i="1"/>
  <c r="Q113" i="1"/>
  <c r="Q128" i="1"/>
  <c r="Q182" i="1"/>
  <c r="Q208" i="1"/>
  <c r="Q209" i="1"/>
  <c r="I245" i="1"/>
  <c r="Q245" i="1"/>
  <c r="Q246" i="1"/>
  <c r="Q249" i="1"/>
  <c r="I180" i="1"/>
  <c r="Q180" i="1"/>
  <c r="Q176" i="1"/>
  <c r="Q178" i="1"/>
  <c r="Q215" i="1"/>
  <c r="Q222" i="1"/>
  <c r="I224" i="1"/>
  <c r="Q224" i="1"/>
  <c r="Q200" i="1"/>
  <c r="Q157" i="1"/>
  <c r="I205" i="1"/>
  <c r="Q205" i="1"/>
  <c r="Q206" i="1"/>
  <c r="Q228" i="1"/>
  <c r="Q229" i="1"/>
  <c r="I230" i="1"/>
  <c r="Q230" i="1"/>
  <c r="I232" i="1"/>
  <c r="Q232" i="1"/>
  <c r="Q233" i="1"/>
  <c r="Q234" i="1"/>
  <c r="Q235" i="1"/>
  <c r="Q238" i="1"/>
  <c r="Q241" i="1"/>
  <c r="I169" i="1"/>
  <c r="Q169" i="1"/>
  <c r="I237" i="1"/>
  <c r="Q237" i="1"/>
  <c r="I247" i="1"/>
  <c r="Q247" i="1"/>
  <c r="Q188" i="1"/>
  <c r="Q189" i="1"/>
  <c r="Q211" i="1"/>
  <c r="Q226" i="1"/>
  <c r="Q236" i="1"/>
  <c r="Q216" i="1"/>
  <c r="I223" i="1"/>
  <c r="Q223" i="1"/>
  <c r="Q225" i="1"/>
  <c r="Q177" i="1"/>
  <c r="Q179" i="1"/>
  <c r="Q181" i="1"/>
  <c r="Q170" i="1"/>
  <c r="Q172" i="1"/>
  <c r="I173" i="1"/>
  <c r="Q173" i="1"/>
  <c r="Q174" i="1"/>
  <c r="Q175" i="1"/>
  <c r="Q183" i="1"/>
  <c r="Q186" i="1"/>
  <c r="Q239" i="1"/>
  <c r="Q240" i="1"/>
  <c r="Q242" i="1"/>
  <c r="Q243" i="1"/>
  <c r="Q244" i="1"/>
  <c r="I252" i="1"/>
  <c r="Q252" i="1"/>
  <c r="Q253" i="1"/>
  <c r="Q256" i="1"/>
  <c r="Q251" i="1"/>
  <c r="Q254" i="1"/>
  <c r="Q255" i="1"/>
  <c r="Q257" i="1"/>
  <c r="I258" i="1"/>
  <c r="Q258" i="1"/>
  <c r="I259" i="1"/>
  <c r="Q259" i="1"/>
  <c r="Q260" i="1"/>
  <c r="J263" i="1"/>
  <c r="Q263" i="1"/>
  <c r="Q264" i="1"/>
  <c r="I267" i="1"/>
  <c r="Q267" i="1"/>
  <c r="J268" i="1"/>
  <c r="Q268" i="1"/>
  <c r="Q279" i="1"/>
  <c r="Q269" i="1"/>
  <c r="Q270" i="1"/>
  <c r="I272" i="1"/>
  <c r="Q272" i="1"/>
  <c r="Q280" i="1"/>
  <c r="J273" i="1"/>
  <c r="Q273" i="1"/>
  <c r="Q281" i="1"/>
  <c r="Q286" i="1"/>
  <c r="I285" i="1"/>
  <c r="Q285" i="1"/>
  <c r="Q287" i="1"/>
  <c r="Q290" i="1"/>
  <c r="Q291" i="1"/>
  <c r="Q293" i="1"/>
  <c r="Q295" i="1"/>
  <c r="Q289" i="1"/>
  <c r="Q294" i="1"/>
  <c r="Q297" i="1"/>
  <c r="Q296" i="1"/>
  <c r="Q298" i="1"/>
  <c r="Q299" i="1"/>
  <c r="Q300" i="1"/>
  <c r="Q301" i="1"/>
  <c r="Q302" i="1"/>
  <c r="Q303" i="1"/>
  <c r="Q312" i="1"/>
  <c r="Q292" i="1"/>
  <c r="Q308" i="1"/>
  <c r="J313" i="1"/>
  <c r="Q313" i="1"/>
  <c r="Q309" i="1"/>
  <c r="Q307" i="1"/>
  <c r="Q306" i="1"/>
  <c r="Q305" i="1"/>
  <c r="Q310" i="1"/>
  <c r="Q190" i="1"/>
  <c r="Q191" i="1"/>
  <c r="Q271" i="1"/>
  <c r="Q282" i="1"/>
  <c r="Q284" i="1"/>
  <c r="Q261" i="1"/>
  <c r="Q262" i="1"/>
  <c r="Q265" i="1"/>
  <c r="I266" i="1"/>
  <c r="Q266" i="1"/>
  <c r="Q274" i="1"/>
  <c r="Q275" i="1"/>
  <c r="Q276" i="1"/>
  <c r="Q277" i="1"/>
  <c r="Q278" i="1"/>
  <c r="Q288" i="1"/>
  <c r="I192" i="1"/>
  <c r="Q192" i="1"/>
  <c r="Q193" i="1"/>
  <c r="Q194" i="1"/>
  <c r="Q195" i="1"/>
  <c r="Q196" i="1"/>
  <c r="I197" i="1"/>
  <c r="Q197" i="1"/>
  <c r="Q198" i="1"/>
  <c r="Q199" i="1"/>
  <c r="Q201" i="1"/>
  <c r="Q202" i="1"/>
  <c r="Q203" i="1"/>
  <c r="I204" i="1"/>
  <c r="Q204" i="1"/>
  <c r="Q207" i="1"/>
  <c r="Q210" i="1"/>
  <c r="Q212" i="1"/>
  <c r="Q213" i="1"/>
  <c r="Q214" i="1"/>
  <c r="Q217" i="1"/>
  <c r="Q218" i="1"/>
  <c r="Q219" i="1"/>
  <c r="Q220" i="1"/>
  <c r="Q221" i="1"/>
  <c r="Q227" i="1"/>
  <c r="Q231" i="1"/>
  <c r="I248" i="1"/>
  <c r="Q248" i="1"/>
  <c r="Q250" i="1"/>
  <c r="F12" i="1"/>
  <c r="F13" i="1" s="1"/>
  <c r="C17" i="1"/>
  <c r="Q92" i="1"/>
  <c r="R286" i="1"/>
  <c r="I286" i="1"/>
  <c r="I280" i="1"/>
  <c r="S280" i="1"/>
  <c r="I294" i="1"/>
  <c r="J291" i="1"/>
  <c r="I312" i="1"/>
  <c r="I310" i="1"/>
  <c r="I309" i="1"/>
  <c r="J311" i="1"/>
  <c r="I181" i="1"/>
  <c r="I211" i="1"/>
  <c r="I235" i="1"/>
  <c r="R132" i="1"/>
  <c r="H132" i="1"/>
  <c r="S287" i="1"/>
  <c r="J287" i="1"/>
  <c r="S292" i="1"/>
  <c r="J292" i="1"/>
  <c r="R96" i="1"/>
  <c r="H96" i="1"/>
  <c r="I166" i="1"/>
  <c r="R166" i="1"/>
  <c r="R75" i="1"/>
  <c r="H75" i="1"/>
  <c r="S182" i="1"/>
  <c r="I182" i="1"/>
  <c r="I87" i="1"/>
  <c r="S61" i="1"/>
  <c r="I61" i="1"/>
  <c r="S23" i="1"/>
  <c r="I23" i="1"/>
  <c r="I158" i="1"/>
  <c r="R158" i="1"/>
  <c r="S128" i="1"/>
  <c r="I128" i="1"/>
  <c r="I274" i="1"/>
  <c r="S274" i="1"/>
  <c r="R236" i="1"/>
  <c r="I236" i="1"/>
  <c r="S306" i="1"/>
  <c r="J306" i="1"/>
  <c r="R227" i="1"/>
  <c r="I203" i="1"/>
  <c r="S203" i="1"/>
  <c r="R251" i="1"/>
  <c r="S298" i="1"/>
  <c r="S84" i="1"/>
  <c r="I84" i="1"/>
  <c r="R141" i="1"/>
  <c r="I141" i="1"/>
  <c r="S79" i="1"/>
  <c r="I79" i="1"/>
  <c r="S321" i="1"/>
  <c r="J321" i="1"/>
  <c r="J270" i="1"/>
  <c r="I254" i="1"/>
  <c r="S254" i="1"/>
  <c r="H45" i="1"/>
  <c r="R45" i="1"/>
  <c r="S103" i="1"/>
  <c r="I103" i="1"/>
  <c r="I107" i="1"/>
  <c r="I31" i="1"/>
  <c r="R120" i="1"/>
  <c r="H120" i="1"/>
  <c r="R53" i="1"/>
  <c r="H53" i="1"/>
  <c r="R138" i="1"/>
  <c r="I138" i="1"/>
  <c r="S110" i="1"/>
  <c r="I110" i="1"/>
  <c r="S63" i="1"/>
  <c r="I63" i="1"/>
  <c r="I50" i="1"/>
  <c r="S50" i="1"/>
  <c r="I143" i="1"/>
  <c r="S143" i="1"/>
  <c r="I260" i="1"/>
  <c r="S106" i="1"/>
  <c r="I106" i="1"/>
  <c r="H52" i="1"/>
  <c r="R52" i="1"/>
  <c r="R147" i="1"/>
  <c r="I147" i="1"/>
  <c r="R256" i="1"/>
  <c r="I256" i="1"/>
  <c r="S109" i="1"/>
  <c r="I109" i="1"/>
  <c r="H121" i="1"/>
  <c r="R121" i="1"/>
  <c r="J305" i="1"/>
  <c r="S305" i="1"/>
  <c r="R215" i="1"/>
  <c r="I215" i="1"/>
  <c r="R28" i="1"/>
  <c r="H28" i="1"/>
  <c r="R100" i="1"/>
  <c r="H100" i="1"/>
  <c r="R318" i="1"/>
  <c r="J318" i="1"/>
  <c r="J320" i="1"/>
  <c r="R320" i="1"/>
  <c r="J329" i="1" l="1"/>
  <c r="S329" i="1"/>
  <c r="R198" i="1"/>
  <c r="I198" i="1"/>
  <c r="I221" i="1"/>
  <c r="S221" i="1"/>
  <c r="S213" i="1"/>
  <c r="I213" i="1"/>
  <c r="R196" i="1"/>
  <c r="I196" i="1"/>
  <c r="I293" i="1"/>
  <c r="R293" i="1"/>
  <c r="S269" i="1"/>
  <c r="J269" i="1"/>
  <c r="I239" i="1"/>
  <c r="R239" i="1"/>
  <c r="I189" i="1"/>
  <c r="R189" i="1"/>
  <c r="R44" i="1"/>
  <c r="H44" i="1"/>
  <c r="R124" i="1"/>
  <c r="H124" i="1"/>
  <c r="H95" i="1"/>
  <c r="R95" i="1"/>
  <c r="S220" i="1"/>
  <c r="I220" i="1"/>
  <c r="S281" i="1"/>
  <c r="J281" i="1"/>
  <c r="I279" i="1"/>
  <c r="R279" i="1"/>
  <c r="R186" i="1"/>
  <c r="I186" i="1"/>
  <c r="R188" i="1"/>
  <c r="I188" i="1"/>
  <c r="R200" i="1"/>
  <c r="I200" i="1"/>
  <c r="S249" i="1"/>
  <c r="I249" i="1"/>
  <c r="S90" i="1"/>
  <c r="I90" i="1"/>
  <c r="S46" i="1"/>
  <c r="I46" i="1"/>
  <c r="R65" i="1"/>
  <c r="H65" i="1"/>
  <c r="R145" i="1"/>
  <c r="I145" i="1"/>
  <c r="I139" i="1"/>
  <c r="S139" i="1"/>
  <c r="S194" i="1"/>
  <c r="I194" i="1"/>
  <c r="I89" i="1"/>
  <c r="S89" i="1"/>
  <c r="S155" i="1"/>
  <c r="I155" i="1"/>
  <c r="S74" i="1"/>
  <c r="I74" i="1"/>
  <c r="R98" i="1"/>
  <c r="H98" i="1"/>
  <c r="R102" i="1"/>
  <c r="H102" i="1"/>
  <c r="S250" i="1"/>
  <c r="I250" i="1"/>
  <c r="R183" i="1"/>
  <c r="I183" i="1"/>
  <c r="R246" i="1"/>
  <c r="I246" i="1"/>
  <c r="I62" i="1"/>
  <c r="S62" i="1"/>
  <c r="S37" i="1"/>
  <c r="I37" i="1"/>
  <c r="R162" i="1"/>
  <c r="I162" i="1"/>
  <c r="I142" i="1"/>
  <c r="R142" i="1"/>
  <c r="R67" i="1"/>
  <c r="H67" i="1"/>
  <c r="R308" i="1"/>
  <c r="I308" i="1"/>
  <c r="S317" i="1"/>
  <c r="J317" i="1"/>
  <c r="S219" i="1"/>
  <c r="I219" i="1"/>
  <c r="S302" i="1"/>
  <c r="I302" i="1"/>
  <c r="R179" i="1"/>
  <c r="I179" i="1"/>
  <c r="S282" i="1"/>
  <c r="K282" i="1"/>
  <c r="R177" i="1"/>
  <c r="I177" i="1"/>
  <c r="I228" i="1"/>
  <c r="R228" i="1"/>
  <c r="S112" i="1"/>
  <c r="I112" i="1"/>
  <c r="S36" i="1"/>
  <c r="I36" i="1"/>
  <c r="R49" i="1"/>
  <c r="H49" i="1"/>
  <c r="I171" i="1"/>
  <c r="S171" i="1"/>
  <c r="S152" i="1"/>
  <c r="I152" i="1"/>
  <c r="I122" i="1"/>
  <c r="S122" i="1"/>
  <c r="J315" i="1"/>
  <c r="R315" i="1"/>
  <c r="I201" i="1"/>
  <c r="S201" i="1"/>
  <c r="R290" i="1"/>
  <c r="I290" i="1"/>
  <c r="I257" i="1"/>
  <c r="R257" i="1"/>
  <c r="R229" i="1"/>
  <c r="I229" i="1"/>
  <c r="R217" i="1"/>
  <c r="I217" i="1"/>
  <c r="I207" i="1"/>
  <c r="S207" i="1"/>
  <c r="S271" i="1"/>
  <c r="K271" i="1"/>
  <c r="S300" i="1"/>
  <c r="I300" i="1"/>
  <c r="I289" i="1"/>
  <c r="R289" i="1"/>
  <c r="R264" i="1"/>
  <c r="I264" i="1"/>
  <c r="I174" i="1"/>
  <c r="R174" i="1"/>
  <c r="R234" i="1"/>
  <c r="I234" i="1"/>
  <c r="R206" i="1"/>
  <c r="I206" i="1"/>
  <c r="R114" i="1"/>
  <c r="H114" i="1"/>
  <c r="R57" i="1"/>
  <c r="H57" i="1"/>
  <c r="R160" i="1"/>
  <c r="I160" i="1"/>
  <c r="I167" i="1"/>
  <c r="S167" i="1"/>
  <c r="R97" i="1"/>
  <c r="H97" i="1"/>
  <c r="S105" i="1"/>
  <c r="H105" i="1"/>
  <c r="R316" i="1"/>
  <c r="J316" i="1"/>
  <c r="R288" i="1"/>
  <c r="I288" i="1"/>
  <c r="R242" i="1"/>
  <c r="I242" i="1"/>
  <c r="I225" i="1"/>
  <c r="R225" i="1"/>
  <c r="I233" i="1"/>
  <c r="R233" i="1"/>
  <c r="I32" i="1"/>
  <c r="S32" i="1"/>
  <c r="H130" i="1"/>
  <c r="R130" i="1"/>
  <c r="H56" i="1"/>
  <c r="R56" i="1"/>
  <c r="R47" i="1"/>
  <c r="H47" i="1"/>
  <c r="R131" i="1"/>
  <c r="H131" i="1"/>
  <c r="S314" i="1"/>
  <c r="J314" i="1"/>
  <c r="S214" i="1"/>
  <c r="I214" i="1"/>
  <c r="S190" i="1"/>
  <c r="I190" i="1"/>
  <c r="S299" i="1"/>
  <c r="I299" i="1"/>
  <c r="R176" i="1"/>
  <c r="I176" i="1"/>
  <c r="S82" i="1"/>
  <c r="I82" i="1"/>
  <c r="S51" i="1"/>
  <c r="I51" i="1"/>
  <c r="H127" i="1"/>
  <c r="R127" i="1"/>
  <c r="R78" i="1"/>
  <c r="H78" i="1"/>
  <c r="S144" i="1"/>
  <c r="I144" i="1"/>
  <c r="S81" i="1"/>
  <c r="I81" i="1"/>
  <c r="R129" i="1"/>
  <c r="H129" i="1"/>
  <c r="H99" i="1"/>
  <c r="R99" i="1"/>
  <c r="J283" i="1"/>
  <c r="S283" i="1"/>
  <c r="R88" i="1"/>
  <c r="I238" i="1"/>
  <c r="I85" i="1"/>
  <c r="I187" i="1"/>
  <c r="H22" i="1"/>
  <c r="I243" i="1"/>
  <c r="R322" i="1"/>
  <c r="I226" i="1"/>
  <c r="I209" i="1"/>
  <c r="I40" i="1"/>
  <c r="H118" i="1"/>
  <c r="R296" i="1"/>
  <c r="I277" i="1"/>
  <c r="H58" i="1"/>
  <c r="I172" i="1"/>
  <c r="J319" i="1"/>
  <c r="I262" i="1"/>
  <c r="R134" i="1"/>
  <c r="I222" i="1"/>
  <c r="H119" i="1"/>
  <c r="I153" i="1"/>
  <c r="I161" i="1"/>
  <c r="I140" i="1"/>
  <c r="R140" i="1"/>
  <c r="R218" i="1"/>
  <c r="I218" i="1"/>
  <c r="K284" i="1"/>
  <c r="S284" i="1"/>
  <c r="I175" i="1"/>
  <c r="R175" i="1"/>
  <c r="H92" i="1"/>
  <c r="R92" i="1"/>
  <c r="R265" i="1"/>
  <c r="I265" i="1"/>
  <c r="I303" i="1"/>
  <c r="S303" i="1"/>
  <c r="I216" i="1"/>
  <c r="R216" i="1"/>
  <c r="I253" i="1"/>
  <c r="R253" i="1"/>
  <c r="R210" i="1"/>
  <c r="I210" i="1"/>
  <c r="S195" i="1"/>
  <c r="I195" i="1"/>
  <c r="I278" i="1"/>
  <c r="S278" i="1"/>
  <c r="I199" i="1"/>
  <c r="R199" i="1"/>
  <c r="J295" i="1"/>
  <c r="S295" i="1"/>
  <c r="I191" i="1"/>
  <c r="S191" i="1"/>
  <c r="R301" i="1"/>
  <c r="I301" i="1"/>
  <c r="I231" i="1"/>
  <c r="R231" i="1"/>
  <c r="S276" i="1"/>
  <c r="I276" i="1"/>
  <c r="R202" i="1"/>
  <c r="I202" i="1"/>
  <c r="I261" i="1"/>
  <c r="R261" i="1"/>
  <c r="R255" i="1"/>
  <c r="S244" i="1"/>
  <c r="J304" i="1"/>
  <c r="I154" i="1"/>
  <c r="S193" i="1"/>
  <c r="S275" i="1"/>
  <c r="R170" i="1"/>
  <c r="R178" i="1"/>
  <c r="S39" i="1"/>
  <c r="R126" i="1"/>
  <c r="R72" i="1"/>
  <c r="R150" i="1"/>
  <c r="I76" i="1"/>
  <c r="R69" i="1"/>
  <c r="I241" i="1"/>
  <c r="I208" i="1"/>
  <c r="I151" i="1"/>
  <c r="S157" i="1"/>
  <c r="S27" i="1"/>
  <c r="S19" i="1" s="1"/>
  <c r="E19" i="1" s="1"/>
  <c r="R73" i="1"/>
  <c r="S297" i="1"/>
  <c r="I60" i="1"/>
  <c r="J307" i="1"/>
  <c r="H55" i="1"/>
  <c r="S113" i="1"/>
  <c r="I41" i="1"/>
  <c r="H35" i="1"/>
  <c r="I21" i="1"/>
  <c r="H159" i="1"/>
  <c r="R240" i="1"/>
  <c r="R212" i="1"/>
  <c r="H115" i="1"/>
  <c r="R25" i="1"/>
  <c r="J325" i="1"/>
  <c r="R325" i="1"/>
  <c r="J328" i="1"/>
  <c r="R328" i="1"/>
  <c r="J324" i="1"/>
  <c r="R324" i="1"/>
  <c r="J327" i="1"/>
  <c r="R327" i="1"/>
  <c r="J323" i="1"/>
  <c r="R323" i="1"/>
  <c r="J326" i="1"/>
  <c r="R326" i="1"/>
  <c r="D12" i="1"/>
  <c r="D11" i="1"/>
  <c r="C12" i="1"/>
  <c r="C11" i="1"/>
  <c r="O329" i="1" l="1"/>
  <c r="P329" i="1"/>
  <c r="R19" i="1"/>
  <c r="E18" i="1" s="1"/>
  <c r="O328" i="1"/>
  <c r="O104" i="1"/>
  <c r="O278" i="1"/>
  <c r="O301" i="1"/>
  <c r="O224" i="1"/>
  <c r="O76" i="1"/>
  <c r="O171" i="1"/>
  <c r="O180" i="1"/>
  <c r="O210" i="1"/>
  <c r="O249" i="1"/>
  <c r="O50" i="1"/>
  <c r="O105" i="1"/>
  <c r="O74" i="1"/>
  <c r="O141" i="1"/>
  <c r="O305" i="1"/>
  <c r="O127" i="1"/>
  <c r="O138" i="1"/>
  <c r="O148" i="1"/>
  <c r="O125" i="1"/>
  <c r="O322" i="1"/>
  <c r="O320" i="1"/>
  <c r="O130" i="1"/>
  <c r="O203" i="1"/>
  <c r="O115" i="1"/>
  <c r="O202" i="1"/>
  <c r="O192" i="1"/>
  <c r="O30" i="1"/>
  <c r="O42" i="1"/>
  <c r="O250" i="1"/>
  <c r="O290" i="1"/>
  <c r="O309" i="1"/>
  <c r="O100" i="1"/>
  <c r="O298" i="1"/>
  <c r="O51" i="1"/>
  <c r="O310" i="1"/>
  <c r="O242" i="1"/>
  <c r="O237" i="1"/>
  <c r="O300" i="1"/>
  <c r="O252" i="1"/>
  <c r="O178" i="1"/>
  <c r="O268" i="1"/>
  <c r="O128" i="1"/>
  <c r="O111" i="1"/>
  <c r="O316" i="1"/>
  <c r="O275" i="1"/>
  <c r="O185" i="1"/>
  <c r="O206" i="1"/>
  <c r="O276" i="1"/>
  <c r="O303" i="1"/>
  <c r="O306" i="1"/>
  <c r="O121" i="1"/>
  <c r="O291" i="1"/>
  <c r="O166" i="1"/>
  <c r="O219" i="1"/>
  <c r="O35" i="1"/>
  <c r="O23" i="1"/>
  <c r="O64" i="1"/>
  <c r="O55" i="1"/>
  <c r="O204" i="1"/>
  <c r="O156" i="1"/>
  <c r="O201" i="1"/>
  <c r="O92" i="1"/>
  <c r="O195" i="1"/>
  <c r="O182" i="1"/>
  <c r="O170" i="1"/>
  <c r="O131" i="1"/>
  <c r="O41" i="1"/>
  <c r="O317" i="1"/>
  <c r="O120" i="1"/>
  <c r="O262" i="1"/>
  <c r="O135" i="1"/>
  <c r="O139" i="1"/>
  <c r="O164" i="1"/>
  <c r="O173" i="1"/>
  <c r="O81" i="1"/>
  <c r="O54" i="1"/>
  <c r="O324" i="1"/>
  <c r="O167" i="1"/>
  <c r="O233" i="1"/>
  <c r="O236" i="1"/>
  <c r="O52" i="1"/>
  <c r="O175" i="1"/>
  <c r="O93" i="1"/>
  <c r="O65" i="1"/>
  <c r="O214" i="1"/>
  <c r="O110" i="1"/>
  <c r="O78" i="1"/>
  <c r="O77" i="1"/>
  <c r="O68" i="1"/>
  <c r="O208" i="1"/>
  <c r="O162" i="1"/>
  <c r="O90" i="1"/>
  <c r="O136" i="1"/>
  <c r="O87" i="1"/>
  <c r="O259" i="1"/>
  <c r="O153" i="1"/>
  <c r="O117" i="1"/>
  <c r="O49" i="1"/>
  <c r="O43" i="1"/>
  <c r="O286" i="1"/>
  <c r="O188" i="1"/>
  <c r="O172" i="1"/>
  <c r="O229" i="1"/>
  <c r="O312" i="1"/>
  <c r="O45" i="1"/>
  <c r="O289" i="1"/>
  <c r="O26" i="1"/>
  <c r="O205" i="1"/>
  <c r="O158" i="1"/>
  <c r="O38" i="1"/>
  <c r="O257" i="1"/>
  <c r="O46" i="1"/>
  <c r="O263" i="1"/>
  <c r="O86" i="1"/>
  <c r="O113" i="1"/>
  <c r="O323" i="1"/>
  <c r="O176" i="1"/>
  <c r="O212" i="1"/>
  <c r="O95" i="1"/>
  <c r="O253" i="1"/>
  <c r="O240" i="1"/>
  <c r="O149" i="1"/>
  <c r="O218" i="1"/>
  <c r="O122" i="1"/>
  <c r="O91" i="1"/>
  <c r="O200" i="1"/>
  <c r="O88" i="1"/>
  <c r="O71" i="1"/>
  <c r="O209" i="1"/>
  <c r="O112" i="1"/>
  <c r="O271" i="1"/>
  <c r="O161" i="1"/>
  <c r="O145" i="1"/>
  <c r="O221" i="1"/>
  <c r="O102" i="1"/>
  <c r="O79" i="1"/>
  <c r="O97" i="1"/>
  <c r="O232" i="1"/>
  <c r="O103" i="1"/>
  <c r="O69" i="1"/>
  <c r="O57" i="1"/>
  <c r="O163" i="1"/>
  <c r="O292" i="1"/>
  <c r="O307" i="1"/>
  <c r="O245" i="1"/>
  <c r="O82" i="1"/>
  <c r="O255" i="1"/>
  <c r="O29" i="1"/>
  <c r="O96" i="1"/>
  <c r="O207" i="1"/>
  <c r="O266" i="1"/>
  <c r="O217" i="1"/>
  <c r="O63" i="1"/>
  <c r="O241" i="1"/>
  <c r="O272" i="1"/>
  <c r="O165" i="1"/>
  <c r="O119" i="1"/>
  <c r="O215" i="1"/>
  <c r="O114" i="1"/>
  <c r="O235" i="1"/>
  <c r="O295" i="1"/>
  <c r="O62" i="1"/>
  <c r="O60" i="1"/>
  <c r="O239" i="1"/>
  <c r="O34" i="1"/>
  <c r="O243" i="1"/>
  <c r="O187" i="1"/>
  <c r="O24" i="1"/>
  <c r="O143" i="1"/>
  <c r="O288" i="1"/>
  <c r="O177" i="1"/>
  <c r="O168" i="1"/>
  <c r="O98" i="1"/>
  <c r="O152" i="1"/>
  <c r="O47" i="1"/>
  <c r="O134" i="1"/>
  <c r="O265" i="1"/>
  <c r="O194" i="1"/>
  <c r="O140" i="1"/>
  <c r="O116" i="1"/>
  <c r="O294" i="1"/>
  <c r="O196" i="1"/>
  <c r="O142" i="1"/>
  <c r="O75" i="1"/>
  <c r="O285" i="1"/>
  <c r="O32" i="1"/>
  <c r="O247" i="1"/>
  <c r="O304" i="1"/>
  <c r="O269" i="1"/>
  <c r="O267" i="1"/>
  <c r="O244" i="1"/>
  <c r="O58" i="1"/>
  <c r="O325" i="1"/>
  <c r="O159" i="1"/>
  <c r="O56" i="1"/>
  <c r="O293" i="1"/>
  <c r="O174" i="1"/>
  <c r="O28" i="1"/>
  <c r="O39" i="1"/>
  <c r="O225" i="1"/>
  <c r="O318" i="1"/>
  <c r="O144" i="1"/>
  <c r="O287" i="1"/>
  <c r="O277" i="1"/>
  <c r="O179" i="1"/>
  <c r="O246" i="1"/>
  <c r="O61" i="1"/>
  <c r="O94" i="1"/>
  <c r="O48" i="1"/>
  <c r="O36" i="1"/>
  <c r="O260" i="1"/>
  <c r="O190" i="1"/>
  <c r="O186" i="1"/>
  <c r="O183" i="1"/>
  <c r="O155" i="1"/>
  <c r="O154" i="1"/>
  <c r="O231" i="1"/>
  <c r="O22" i="1"/>
  <c r="O184" i="1"/>
  <c r="O302" i="1"/>
  <c r="O296" i="1"/>
  <c r="O283" i="1"/>
  <c r="O73" i="1"/>
  <c r="O230" i="1"/>
  <c r="O129" i="1"/>
  <c r="O160" i="1"/>
  <c r="O299" i="1"/>
  <c r="O281" i="1"/>
  <c r="O280" i="1"/>
  <c r="O53" i="1"/>
  <c r="O31" i="1"/>
  <c r="O326" i="1"/>
  <c r="O37" i="1"/>
  <c r="O132" i="1"/>
  <c r="O189" i="1"/>
  <c r="O157" i="1"/>
  <c r="O319" i="1"/>
  <c r="O151" i="1"/>
  <c r="O273" i="1"/>
  <c r="O109" i="1"/>
  <c r="O147" i="1"/>
  <c r="O254" i="1"/>
  <c r="O27" i="1"/>
  <c r="O193" i="1"/>
  <c r="O234" i="1"/>
  <c r="O59" i="1"/>
  <c r="O72" i="1"/>
  <c r="O181" i="1"/>
  <c r="O84" i="1"/>
  <c r="O80" i="1"/>
  <c r="O67" i="1"/>
  <c r="O216" i="1"/>
  <c r="O282" i="1"/>
  <c r="O44" i="1"/>
  <c r="O199" i="1"/>
  <c r="O40" i="1"/>
  <c r="O313" i="1"/>
  <c r="O213" i="1"/>
  <c r="O315" i="1"/>
  <c r="O191" i="1"/>
  <c r="O137" i="1"/>
  <c r="C15" i="1"/>
  <c r="C18" i="1" s="1"/>
  <c r="O123" i="1"/>
  <c r="O256" i="1"/>
  <c r="O264" i="1"/>
  <c r="O133" i="1"/>
  <c r="O222" i="1"/>
  <c r="O25" i="1"/>
  <c r="O220" i="1"/>
  <c r="O270" i="1"/>
  <c r="O327" i="1"/>
  <c r="O118" i="1"/>
  <c r="O21" i="1"/>
  <c r="O108" i="1"/>
  <c r="O70" i="1"/>
  <c r="O227" i="1"/>
  <c r="O169" i="1"/>
  <c r="O106" i="1"/>
  <c r="O228" i="1"/>
  <c r="O238" i="1"/>
  <c r="O226" i="1"/>
  <c r="O251" i="1"/>
  <c r="O321" i="1"/>
  <c r="O101" i="1"/>
  <c r="O297" i="1"/>
  <c r="O261" i="1"/>
  <c r="O107" i="1"/>
  <c r="O274" i="1"/>
  <c r="O150" i="1"/>
  <c r="O279" i="1"/>
  <c r="O223" i="1"/>
  <c r="O311" i="1"/>
  <c r="O197" i="1"/>
  <c r="O89" i="1"/>
  <c r="O66" i="1"/>
  <c r="O284" i="1"/>
  <c r="O124" i="1"/>
  <c r="O248" i="1"/>
  <c r="O146" i="1"/>
  <c r="O211" i="1"/>
  <c r="O308" i="1"/>
  <c r="O314" i="1"/>
  <c r="O85" i="1"/>
  <c r="O126" i="1"/>
  <c r="O83" i="1"/>
  <c r="O99" i="1"/>
  <c r="O258" i="1"/>
  <c r="O33" i="1"/>
  <c r="O198" i="1"/>
  <c r="C16" i="1"/>
  <c r="D18" i="1" s="1"/>
  <c r="D16" i="1"/>
  <c r="D19" i="1" s="1"/>
  <c r="P323" i="1"/>
  <c r="P324" i="1"/>
  <c r="P325" i="1"/>
  <c r="P326" i="1"/>
  <c r="P327" i="1"/>
  <c r="P328" i="1"/>
  <c r="P289" i="1"/>
  <c r="P233" i="1"/>
  <c r="P61" i="1"/>
  <c r="P52" i="1"/>
  <c r="P129" i="1"/>
  <c r="P211" i="1"/>
  <c r="P173" i="1"/>
  <c r="P91" i="1"/>
  <c r="P50" i="1"/>
  <c r="P260" i="1"/>
  <c r="P103" i="1"/>
  <c r="P186" i="1"/>
  <c r="P199" i="1"/>
  <c r="P241" i="1"/>
  <c r="P55" i="1"/>
  <c r="P79" i="1"/>
  <c r="P163" i="1"/>
  <c r="P212" i="1"/>
  <c r="P181" i="1"/>
  <c r="P83" i="1"/>
  <c r="P51" i="1"/>
  <c r="P177" i="1"/>
  <c r="P288" i="1"/>
  <c r="P25" i="1"/>
  <c r="P277" i="1"/>
  <c r="P258" i="1"/>
  <c r="P191" i="1"/>
  <c r="P220" i="1"/>
  <c r="P312" i="1"/>
  <c r="P304" i="1"/>
  <c r="P183" i="1"/>
  <c r="P246" i="1"/>
  <c r="P311" i="1"/>
  <c r="P237" i="1"/>
  <c r="P118" i="1"/>
  <c r="P126" i="1"/>
  <c r="P41" i="1"/>
  <c r="P58" i="1"/>
  <c r="P305" i="1"/>
  <c r="P40" i="1"/>
  <c r="P231" i="1"/>
  <c r="P262" i="1"/>
  <c r="P152" i="1"/>
  <c r="P63" i="1"/>
  <c r="P164" i="1"/>
  <c r="P161" i="1"/>
  <c r="P157" i="1"/>
  <c r="P198" i="1"/>
  <c r="P128" i="1"/>
  <c r="P69" i="1"/>
  <c r="P276" i="1"/>
  <c r="P136" i="1"/>
  <c r="P213" i="1"/>
  <c r="P112" i="1"/>
  <c r="P202" i="1"/>
  <c r="P170" i="1"/>
  <c r="P80" i="1"/>
  <c r="P219" i="1"/>
  <c r="P272" i="1"/>
  <c r="P298" i="1"/>
  <c r="P56" i="1"/>
  <c r="P301" i="1"/>
  <c r="P46" i="1"/>
  <c r="P141" i="1"/>
  <c r="P291" i="1"/>
  <c r="P252" i="1"/>
  <c r="P84" i="1"/>
  <c r="P238" i="1"/>
  <c r="P109" i="1"/>
  <c r="P280" i="1"/>
  <c r="P297" i="1"/>
  <c r="P34" i="1"/>
  <c r="P71" i="1"/>
  <c r="P267" i="1"/>
  <c r="P189" i="1"/>
  <c r="P207" i="1"/>
  <c r="P308" i="1"/>
  <c r="P319" i="1"/>
  <c r="P284" i="1"/>
  <c r="P313" i="1"/>
  <c r="P151" i="1"/>
  <c r="P167" i="1"/>
  <c r="P303" i="1"/>
  <c r="P194" i="1"/>
  <c r="P48" i="1"/>
  <c r="P259" i="1"/>
  <c r="P209" i="1"/>
  <c r="P271" i="1"/>
  <c r="P318" i="1"/>
  <c r="P187" i="1"/>
  <c r="P225" i="1"/>
  <c r="P255" i="1"/>
  <c r="P200" i="1"/>
  <c r="P248" i="1"/>
  <c r="P119" i="1"/>
  <c r="P81" i="1"/>
  <c r="P150" i="1"/>
  <c r="P215" i="1"/>
  <c r="P270" i="1"/>
  <c r="P124" i="1"/>
  <c r="P82" i="1"/>
  <c r="P99" i="1"/>
  <c r="P85" i="1"/>
  <c r="P274" i="1"/>
  <c r="P240" i="1"/>
  <c r="P224" i="1"/>
  <c r="P285" i="1"/>
  <c r="P31" i="1"/>
  <c r="P160" i="1"/>
  <c r="P293" i="1"/>
  <c r="P75" i="1"/>
  <c r="P138" i="1"/>
  <c r="P165" i="1"/>
  <c r="P108" i="1"/>
  <c r="P92" i="1"/>
  <c r="P196" i="1"/>
  <c r="P96" i="1"/>
  <c r="P154" i="1"/>
  <c r="P315" i="1"/>
  <c r="P87" i="1"/>
  <c r="P214" i="1"/>
  <c r="P70" i="1"/>
  <c r="P268" i="1"/>
  <c r="P35" i="1"/>
  <c r="P229" i="1"/>
  <c r="P29" i="1"/>
  <c r="P117" i="1"/>
  <c r="P172" i="1"/>
  <c r="P21" i="1"/>
  <c r="P310" i="1"/>
  <c r="P88" i="1"/>
  <c r="P180" i="1"/>
  <c r="P45" i="1"/>
  <c r="P65" i="1"/>
  <c r="P147" i="1"/>
  <c r="P265" i="1"/>
  <c r="P26" i="1"/>
  <c r="P104" i="1"/>
  <c r="P195" i="1"/>
  <c r="P59" i="1"/>
  <c r="P66" i="1"/>
  <c r="P67" i="1"/>
  <c r="P89" i="1"/>
  <c r="P175" i="1"/>
  <c r="P309" i="1"/>
  <c r="P184" i="1"/>
  <c r="P245" i="1"/>
  <c r="P201" i="1"/>
  <c r="P115" i="1"/>
  <c r="P178" i="1"/>
  <c r="P94" i="1"/>
  <c r="P205" i="1"/>
  <c r="P244" i="1"/>
  <c r="P90" i="1"/>
  <c r="P322" i="1"/>
  <c r="P221" i="1"/>
  <c r="P140" i="1"/>
  <c r="P28" i="1"/>
  <c r="P158" i="1"/>
  <c r="P257" i="1"/>
  <c r="P174" i="1"/>
  <c r="P166" i="1"/>
  <c r="P300" i="1"/>
  <c r="P299" i="1"/>
  <c r="P234" i="1"/>
  <c r="P235" i="1"/>
  <c r="P243" i="1"/>
  <c r="P44" i="1"/>
  <c r="P101" i="1"/>
  <c r="P283" i="1"/>
  <c r="P77" i="1"/>
  <c r="P279" i="1"/>
  <c r="P236" i="1"/>
  <c r="P68" i="1"/>
  <c r="P33" i="1"/>
  <c r="P73" i="1"/>
  <c r="P192" i="1"/>
  <c r="P193" i="1"/>
  <c r="P216" i="1"/>
  <c r="P116" i="1"/>
  <c r="P197" i="1"/>
  <c r="P39" i="1"/>
  <c r="P57" i="1"/>
  <c r="P135" i="1"/>
  <c r="P133" i="1"/>
  <c r="P145" i="1"/>
  <c r="P32" i="1"/>
  <c r="D15" i="1"/>
  <c r="C19" i="1" s="1"/>
  <c r="P131" i="1"/>
  <c r="P114" i="1"/>
  <c r="P36" i="1"/>
  <c r="P176" i="1"/>
  <c r="P190" i="1"/>
  <c r="P47" i="1"/>
  <c r="P127" i="1"/>
  <c r="P210" i="1"/>
  <c r="P64" i="1"/>
  <c r="P281" i="1"/>
  <c r="P162" i="1"/>
  <c r="P263" i="1"/>
  <c r="P250" i="1"/>
  <c r="P223" i="1"/>
  <c r="P159" i="1"/>
  <c r="P62" i="1"/>
  <c r="P256" i="1"/>
  <c r="P144" i="1"/>
  <c r="P171" i="1"/>
  <c r="P30" i="1"/>
  <c r="P130" i="1"/>
  <c r="P179" i="1"/>
  <c r="P102" i="1"/>
  <c r="P49" i="1"/>
  <c r="P206" i="1"/>
  <c r="P287" i="1"/>
  <c r="P275" i="1"/>
  <c r="P143" i="1"/>
  <c r="P74" i="1"/>
  <c r="P42" i="1"/>
  <c r="P134" i="1"/>
  <c r="P169" i="1"/>
  <c r="P149" i="1"/>
  <c r="P314" i="1"/>
  <c r="P273" i="1"/>
  <c r="P23" i="1"/>
  <c r="P228" i="1"/>
  <c r="P86" i="1"/>
  <c r="P254" i="1"/>
  <c r="P168" i="1"/>
  <c r="P302" i="1"/>
  <c r="P142" i="1"/>
  <c r="P232" i="1"/>
  <c r="P100" i="1"/>
  <c r="P37" i="1"/>
  <c r="P155" i="1"/>
  <c r="P111" i="1"/>
  <c r="P218" i="1"/>
  <c r="P43" i="1"/>
  <c r="P217" i="1"/>
  <c r="P294" i="1"/>
  <c r="P113" i="1"/>
  <c r="P121" i="1"/>
  <c r="P188" i="1"/>
  <c r="P261" i="1"/>
  <c r="P266" i="1"/>
  <c r="P306" i="1"/>
  <c r="P98" i="1"/>
  <c r="P264" i="1"/>
  <c r="P286" i="1"/>
  <c r="P122" i="1"/>
  <c r="P222" i="1"/>
  <c r="P292" i="1"/>
  <c r="P139" i="1"/>
  <c r="P105" i="1"/>
  <c r="P239" i="1"/>
  <c r="P290" i="1"/>
  <c r="P230" i="1"/>
  <c r="P182" i="1"/>
  <c r="P226" i="1"/>
  <c r="P54" i="1"/>
  <c r="P320" i="1"/>
  <c r="P278" i="1"/>
  <c r="P148" i="1"/>
  <c r="P204" i="1"/>
  <c r="P123" i="1"/>
  <c r="P27" i="1"/>
  <c r="P146" i="1"/>
  <c r="P38" i="1"/>
  <c r="P76" i="1"/>
  <c r="P72" i="1"/>
  <c r="P321" i="1"/>
  <c r="P60" i="1"/>
  <c r="P153" i="1"/>
  <c r="P269" i="1"/>
  <c r="P208" i="1"/>
  <c r="P97" i="1"/>
  <c r="P307" i="1"/>
  <c r="P93" i="1"/>
  <c r="P110" i="1"/>
  <c r="P95" i="1"/>
  <c r="P24" i="1"/>
  <c r="P156" i="1"/>
  <c r="P106" i="1"/>
  <c r="P247" i="1"/>
  <c r="P251" i="1"/>
  <c r="P203" i="1"/>
  <c r="P249" i="1"/>
  <c r="P253" i="1"/>
  <c r="P107" i="1"/>
  <c r="P120" i="1"/>
  <c r="P295" i="1"/>
  <c r="P185" i="1"/>
  <c r="P137" i="1"/>
  <c r="P282" i="1"/>
  <c r="P316" i="1"/>
  <c r="P132" i="1"/>
  <c r="P22" i="1"/>
  <c r="P78" i="1"/>
  <c r="P125" i="1"/>
  <c r="P53" i="1"/>
  <c r="P296" i="1"/>
  <c r="P317" i="1"/>
  <c r="P227" i="1"/>
  <c r="P242" i="1"/>
  <c r="F14" i="1" l="1"/>
  <c r="F15" i="1" s="1"/>
</calcChain>
</file>

<file path=xl/sharedStrings.xml><?xml version="1.0" encoding="utf-8"?>
<sst xmlns="http://schemas.openxmlformats.org/spreadsheetml/2006/main" count="741" uniqueCount="135">
  <si>
    <t>JAVSO..47..105</t>
  </si>
  <si>
    <t>IBVS 6244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</si>
  <si>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</si>
  <si>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</si>
  <si>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</si>
  <si>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</si>
  <si>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</si>
  <si>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</si>
  <si>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</si>
  <si>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</si>
  <si>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</si>
  <si>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</si>
  <si>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</si>
  <si>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</si>
  <si>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</si>
  <si>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</si>
  <si>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</si>
  <si>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</si>
  <si>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</si>
  <si>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</si>
  <si>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</si>
  <si>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</si>
  <si>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</si>
  <si>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</si>
  <si>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</si>
  <si>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</si>
  <si>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</si>
  <si>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</si>
  <si>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S5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</si>
  <si>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</si>
  <si>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</si>
  <si>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</si>
  <si>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</si>
  <si>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</si>
  <si>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</si>
  <si>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</si>
  <si>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</si>
  <si>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</si>
  <si>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</si>
  <si>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</si>
  <si>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</si>
  <si>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OX Cas / GSC 04030-00784</t>
  </si>
  <si>
    <t>EA/DM</t>
  </si>
  <si>
    <t>Crinklaw, G, and Etzel, P.B., 1989, AJ, 98, 1418</t>
  </si>
  <si>
    <t>Frazier, T.H. &amp; Hall D.S., 1975, Acta Astron. 25, 117</t>
  </si>
  <si>
    <t>Wolf, et al, 1997, A&amp;A, 317, 104</t>
  </si>
  <si>
    <t>Period confirmed by ToMcat (period search software)</t>
  </si>
  <si>
    <t> AC 191.20 </t>
  </si>
  <si>
    <t>I</t>
  </si>
  <si>
    <t>pg</t>
  </si>
  <si>
    <t>vis</t>
  </si>
  <si>
    <t>II</t>
  </si>
  <si>
    <t> BTAD 31.34 </t>
  </si>
  <si>
    <t> HABZ 55 </t>
  </si>
  <si>
    <t> KVB 17.1 </t>
  </si>
  <si>
    <t> KVB 25.13 </t>
  </si>
  <si>
    <t> MHAR 13.10 </t>
  </si>
  <si>
    <t> MHAR 13.9 </t>
  </si>
  <si>
    <t> VB 7.72 </t>
  </si>
  <si>
    <t>A AP 317,104</t>
  </si>
  <si>
    <t>S</t>
  </si>
  <si>
    <t>AA 25,117</t>
  </si>
  <si>
    <t>AJ 98,1418</t>
  </si>
  <si>
    <t>AN 302,54</t>
  </si>
  <si>
    <t>BAVM 18 </t>
  </si>
  <si>
    <t>BAV-M 34</t>
  </si>
  <si>
    <t>BAV-M 56</t>
  </si>
  <si>
    <t>BAV-M 59</t>
  </si>
  <si>
    <t>BAV-M 68</t>
  </si>
  <si>
    <t>BAV-M 80</t>
  </si>
  <si>
    <t>BBSAG Bull...23</t>
  </si>
  <si>
    <t>BBSAG Bull.103</t>
  </si>
  <si>
    <t>BBSAG Bull.110</t>
  </si>
  <si>
    <t>BBSAG Bull.23</t>
  </si>
  <si>
    <t>BBSAG Bull.78</t>
  </si>
  <si>
    <t xml:space="preserve">S </t>
  </si>
  <si>
    <t>BBSAG Bull.89</t>
  </si>
  <si>
    <t>BBSAG Bull.99</t>
  </si>
  <si>
    <t>Crinklaw &amp; Etzel</t>
  </si>
  <si>
    <t>Frazier &amp; Hall</t>
  </si>
  <si>
    <t>HARTHA MITT. 13,7</t>
  </si>
  <si>
    <t>IBVS 4222</t>
  </si>
  <si>
    <t>IBVS 4382</t>
  </si>
  <si>
    <t>s</t>
  </si>
  <si>
    <t>IBVS 5296</t>
  </si>
  <si>
    <t>IBVS 5371</t>
  </si>
  <si>
    <t>IBVS 5476</t>
  </si>
  <si>
    <t>IBVS 5484</t>
  </si>
  <si>
    <t>IBVS 5643</t>
  </si>
  <si>
    <t>IBVS 5657</t>
  </si>
  <si>
    <t>IBVS 5684</t>
  </si>
  <si>
    <t>IBVS 5731</t>
  </si>
  <si>
    <t>IBVS 5761</t>
  </si>
  <si>
    <t>IBVS 5835</t>
  </si>
  <si>
    <t>IBVS 5871</t>
  </si>
  <si>
    <t>IBVS 5893</t>
  </si>
  <si>
    <t>IBVS 5918</t>
  </si>
  <si>
    <t>IBVS 5933</t>
  </si>
  <si>
    <t>IBVS 5960</t>
  </si>
  <si>
    <t>IBVS 5984</t>
  </si>
  <si>
    <t>IBVS 5992</t>
  </si>
  <si>
    <t>IBVS 6011</t>
  </si>
  <si>
    <t>IBVS 6042</t>
  </si>
  <si>
    <t>IBVS 6048</t>
  </si>
  <si>
    <t>IBVS 6070</t>
  </si>
  <si>
    <t>IBVS 6093</t>
  </si>
  <si>
    <t>IBVS 6118</t>
  </si>
  <si>
    <t>IBVS 6149</t>
  </si>
  <si>
    <t>IBVS 6152</t>
  </si>
  <si>
    <t>IBVS 6193</t>
  </si>
  <si>
    <t>IBVS 6196</t>
  </si>
  <si>
    <t>IBVS 6202</t>
  </si>
  <si>
    <t>JAAVSO 7,28</t>
  </si>
  <si>
    <t>JAVSO..36..171</t>
  </si>
  <si>
    <t>JAVSO..38..183</t>
  </si>
  <si>
    <t>JAVSO..39...94</t>
  </si>
  <si>
    <t>OEJV 0074</t>
  </si>
  <si>
    <t>OEJV 0094</t>
  </si>
  <si>
    <t>OEJV 0160</t>
  </si>
  <si>
    <t>OMT #3</t>
  </si>
  <si>
    <t>PE</t>
  </si>
  <si>
    <t>CCD</t>
  </si>
  <si>
    <t>BAD?</t>
  </si>
  <si>
    <t>JAVSO 43, 77</t>
  </si>
  <si>
    <t>JAVSO..44…69</t>
  </si>
  <si>
    <t>JAVSO..45..121</t>
  </si>
  <si>
    <t>IBVS 6230</t>
  </si>
  <si>
    <t>JAVSO..46…79 (2018)</t>
  </si>
  <si>
    <t>JAVSO..46..184</t>
  </si>
  <si>
    <t>JAVSO..48…87</t>
  </si>
  <si>
    <t>OEJV 0205</t>
  </si>
  <si>
    <t>JBAV, 60</t>
  </si>
  <si>
    <t>JAVSO, 49, 108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</si>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</sst>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1">
    <xf numFmtId="0" fontId="0" fillId="0" borderId="0">
      <alignment vertical="top"/>
    </xf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2" applyNumberFormat="0" applyFont="0" applyFill="0" applyAlignment="0" applyProtection="0"/>
  </cellStyleXfs>
  <cellXfs count="89">
    <xf numFmtId="0" fontId="0" fillId="0" borderId="0" xfId="0" applyAlignment="1"/>
    <xf numFmtId="14" fontId="0" fillId="0" borderId="0" xfId="0" applyNumberForma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/>
    <xf numFmtId="0" fontId="9" fillId="0" borderId="0" xfId="0" applyFont="1">
      <alignment vertical="top"/>
    </xf>
    <xf numFmtId="0" fontId="9" fillId="0" borderId="0" xfId="0" applyFont="1" applyAlignment="1">
      <alignment horizontal="center"/>
    </xf>
    <xf numFmtId="0" fontId="0" fillId="0" borderId="0" xfId="0">
      <alignment vertical="top"/>
    </xf>
    <xf numFmtId="0" fontId="10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11" fillId="0" borderId="0" xfId="0" applyFont="1">
      <alignment vertical="top"/>
    </xf>
    <xf numFmtId="0" fontId="10" fillId="0" borderId="0" xfId="0" applyFont="1" applyAlignment="1"/>
    <xf numFmtId="22" fontId="10" fillId="0" borderId="0" xfId="0" applyNumberFormat="1" applyFont="1">
      <alignment vertical="top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" xfId="0" applyFont="1" applyBorder="1">
      <alignment vertical="top"/>
    </xf>
    <xf numFmtId="0" fontId="0" fillId="0" borderId="1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3" fillId="0" borderId="1" xfId="0" applyFont="1" applyBorder="1">
      <alignment vertical="top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/>
    <xf numFmtId="0" fontId="0" fillId="0" borderId="0" xfId="0" applyAlignment="1">
      <alignment horizontal="center"/>
    </xf>
    <xf numFmtId="0" fontId="18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center" vertical="center" wrapText="1"/>
    </xf>
    <xf numFmtId="0" fontId="5" fillId="0" borderId="0" xfId="8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8" applyFont="1" applyAlignment="1">
      <alignment wrapText="1"/>
    </xf>
    <xf numFmtId="0" fontId="5" fillId="0" borderId="0" xfId="8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center"/>
    </xf>
    <xf numFmtId="0" fontId="5" fillId="0" borderId="0" xfId="9" applyFont="1"/>
    <xf numFmtId="0" fontId="5" fillId="0" borderId="0" xfId="9" applyFont="1" applyAlignment="1">
      <alignment horizontal="center" wrapText="1"/>
    </xf>
    <xf numFmtId="0" fontId="5" fillId="0" borderId="0" xfId="9" applyFont="1" applyAlignment="1">
      <alignment horizontal="left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horizontal="center"/>
    </xf>
    <xf numFmtId="0" fontId="5" fillId="0" borderId="0" xfId="0" applyFont="1" applyAlignment="1"/>
    <xf numFmtId="0" fontId="17" fillId="0" borderId="0" xfId="0" applyFo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7" applyFont="1"/>
    <xf numFmtId="0" fontId="17" fillId="0" borderId="0" xfId="7" applyFont="1" applyAlignment="1">
      <alignment horizontal="center"/>
    </xf>
    <xf numFmtId="0" fontId="17" fillId="0" borderId="0" xfId="7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65" fontId="20" fillId="0" borderId="0" xfId="0" applyNumberFormat="1" applyFont="1" applyAlignment="1">
      <alignment horizontal="left" vertical="center" wrapText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" xfId="7" xr:uid="{00000000-0005-0000-0000-000007000000}"/>
    <cellStyle name="Normal_A (2)" xfId="8" xr:uid="{00000000-0005-0000-0000-000008000000}"/>
    <cellStyle name="Normal_A_1" xfId="9" xr:uid="{00000000-0005-0000-0000-000009000000}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OX Cas - O-C Diagr.</a:t>
            </a:r>
          </a:p>
        </c:rich>
      </c:tx>
      <c:layout>
        <c:manualLayout>
          <c:xMode val="edge"/>
          <c:yMode val="edge"/>
          <c:x val="0.37580645161290321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258064516129"/>
          <c:y val="0.14678942920199375"/>
          <c:w val="0.80645161290322576"/>
          <c:h val="0.629971300325223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'Active 1'!$D$21:$D$492</c:f>
                <c:numCache>
                  <c:formatCode>General</c:formatCode>
                  <c:ptCount val="4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50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6">
                    <c:v>0</c:v>
                  </c:pt>
                  <c:pt idx="195">
                    <c:v>5.0000000000000001E-4</c:v>
                  </c:pt>
                  <c:pt idx="202">
                    <c:v>4.0000000000000002E-4</c:v>
                  </c:pt>
                  <c:pt idx="204">
                    <c:v>1.2999999999999999E-3</c:v>
                  </c:pt>
                  <c:pt idx="215">
                    <c:v>5.0000000000000001E-3</c:v>
                  </c:pt>
                  <c:pt idx="216">
                    <c:v>1.1999999999999999E-3</c:v>
                  </c:pt>
                  <c:pt idx="219">
                    <c:v>8.9999999999999998E-4</c:v>
                  </c:pt>
                  <c:pt idx="222">
                    <c:v>1.1999999999999999E-3</c:v>
                  </c:pt>
                  <c:pt idx="223">
                    <c:v>1.6999999999999999E-3</c:v>
                  </c:pt>
                  <c:pt idx="226">
                    <c:v>4.0000000000000001E-3</c:v>
                  </c:pt>
                  <c:pt idx="230">
                    <c:v>6.9999999999999999E-4</c:v>
                  </c:pt>
                  <c:pt idx="231">
                    <c:v>6.9999999999999999E-4</c:v>
                  </c:pt>
                  <c:pt idx="232">
                    <c:v>1.9E-3</c:v>
                  </c:pt>
                  <c:pt idx="233">
                    <c:v>5.9999999999999995E-4</c:v>
                  </c:pt>
                  <c:pt idx="234">
                    <c:v>2.3999999999999998E-3</c:v>
                  </c:pt>
                  <c:pt idx="236">
                    <c:v>2.3E-3</c:v>
                  </c:pt>
                  <c:pt idx="237">
                    <c:v>4.4999999999999997E-3</c:v>
                  </c:pt>
                  <c:pt idx="238">
                    <c:v>4.8999999999999998E-3</c:v>
                  </c:pt>
                  <c:pt idx="239">
                    <c:v>2.8E-3</c:v>
                  </c:pt>
                  <c:pt idx="240">
                    <c:v>2.0000000000000001E-4</c:v>
                  </c:pt>
                  <c:pt idx="241">
                    <c:v>2.0000000000000001E-4</c:v>
                  </c:pt>
                  <c:pt idx="242">
                    <c:v>4.0000000000000002E-4</c:v>
                  </c:pt>
                  <c:pt idx="243">
                    <c:v>1.8E-3</c:v>
                  </c:pt>
                  <c:pt idx="244">
                    <c:v>4.0000000000000002E-4</c:v>
                  </c:pt>
                  <c:pt idx="245">
                    <c:v>4.0000000000000002E-4</c:v>
                  </c:pt>
                  <c:pt idx="246">
                    <c:v>2.0999999999999999E-3</c:v>
                  </c:pt>
                  <c:pt idx="247">
                    <c:v>4.0000000000000002E-4</c:v>
                  </c:pt>
                  <c:pt idx="248">
                    <c:v>4.0000000000000002E-4</c:v>
                  </c:pt>
                  <c:pt idx="249">
                    <c:v>2.0000000000000001E-4</c:v>
                  </c:pt>
                  <c:pt idx="250">
                    <c:v>2.0000000000000001E-4</c:v>
                  </c:pt>
                  <c:pt idx="251">
                    <c:v>4.0000000000000002E-4</c:v>
                  </c:pt>
                  <c:pt idx="252">
                    <c:v>1E-4</c:v>
                  </c:pt>
                  <c:pt idx="253">
                    <c:v>4.0000000000000001E-3</c:v>
                  </c:pt>
                  <c:pt idx="254">
                    <c:v>2.8E-3</c:v>
                  </c:pt>
                  <c:pt idx="255">
                    <c:v>5.0000000000000001E-4</c:v>
                  </c:pt>
                  <c:pt idx="256">
                    <c:v>1.6000000000000001E-3</c:v>
                  </c:pt>
                  <c:pt idx="257">
                    <c:v>1.7000000000000001E-2</c:v>
                  </c:pt>
                  <c:pt idx="258">
                    <c:v>6.9999999999999999E-4</c:v>
                  </c:pt>
                  <c:pt idx="259">
                    <c:v>6.9999999999999999E-4</c:v>
                  </c:pt>
                  <c:pt idx="260">
                    <c:v>2.9999999999999997E-4</c:v>
                  </c:pt>
                  <c:pt idx="261">
                    <c:v>6.9999999999999999E-4</c:v>
                  </c:pt>
                  <c:pt idx="262">
                    <c:v>1E-4</c:v>
                  </c:pt>
                  <c:pt idx="263">
                    <c:v>1E-3</c:v>
                  </c:pt>
                  <c:pt idx="264">
                    <c:v>3.0000000000000001E-3</c:v>
                  </c:pt>
                  <c:pt idx="265">
                    <c:v>5.0000000000000001E-4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2.0000000000000001E-4</c:v>
                  </c:pt>
                  <c:pt idx="269">
                    <c:v>4.0000000000000002E-4</c:v>
                  </c:pt>
                  <c:pt idx="270">
                    <c:v>1.1999999999999999E-3</c:v>
                  </c:pt>
                  <c:pt idx="271">
                    <c:v>1E-4</c:v>
                  </c:pt>
                  <c:pt idx="272">
                    <c:v>5.0000000000000001E-4</c:v>
                  </c:pt>
                  <c:pt idx="273">
                    <c:v>1.4E-2</c:v>
                  </c:pt>
                  <c:pt idx="274">
                    <c:v>5.0000000000000001E-4</c:v>
                  </c:pt>
                  <c:pt idx="275">
                    <c:v>1.4E-3</c:v>
                  </c:pt>
                  <c:pt idx="276">
                    <c:v>2E-3</c:v>
                  </c:pt>
                  <c:pt idx="277">
                    <c:v>7.3000000000000001E-3</c:v>
                  </c:pt>
                  <c:pt idx="278">
                    <c:v>6.6E-3</c:v>
                  </c:pt>
                  <c:pt idx="279">
                    <c:v>1.8E-3</c:v>
                  </c:pt>
                  <c:pt idx="280">
                    <c:v>1.1999999999999999E-3</c:v>
                  </c:pt>
                  <c:pt idx="281">
                    <c:v>1.04E-2</c:v>
                  </c:pt>
                  <c:pt idx="282">
                    <c:v>5.8999999999999999E-3</c:v>
                  </c:pt>
                  <c:pt idx="283">
                    <c:v>5.0000000000000001E-4</c:v>
                  </c:pt>
                  <c:pt idx="284">
                    <c:v>1.3100000000000001E-2</c:v>
                  </c:pt>
                  <c:pt idx="285">
                    <c:v>1.2999999999999999E-2</c:v>
                  </c:pt>
                  <c:pt idx="286">
                    <c:v>1.0999999999999999E-2</c:v>
                  </c:pt>
                  <c:pt idx="287">
                    <c:v>2.0999999999999999E-3</c:v>
                  </c:pt>
                  <c:pt idx="288">
                    <c:v>5.0000000000000001E-3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2">
                    <c:v>2.2000000000000001E-3</c:v>
                  </c:pt>
                  <c:pt idx="293">
                    <c:v>2.0000000000000001E-4</c:v>
                  </c:pt>
                  <c:pt idx="294">
                    <c:v>2.8999999999999998E-3</c:v>
                  </c:pt>
                  <c:pt idx="295">
                    <c:v>2.9999999999999997E-4</c:v>
                  </c:pt>
                  <c:pt idx="296">
                    <c:v>8.9999999999999998E-4</c:v>
                  </c:pt>
                  <c:pt idx="297">
                    <c:v>1.2999999999999999E-4</c:v>
                  </c:pt>
                  <c:pt idx="298">
                    <c:v>2.0000000000000001E-4</c:v>
                  </c:pt>
                  <c:pt idx="299">
                    <c:v>4.0000000000000002E-4</c:v>
                  </c:pt>
                  <c:pt idx="300">
                    <c:v>3.5E-4</c:v>
                  </c:pt>
                  <c:pt idx="301">
                    <c:v>2.9999999999999997E-4</c:v>
                  </c:pt>
                  <c:pt idx="302">
                    <c:v>1.2999999999999999E-3</c:v>
                  </c:pt>
                  <c:pt idx="303">
                    <c:v>4.0000000000000002E-4</c:v>
                  </c:pt>
                  <c:pt idx="304">
                    <c:v>1.6000000000000001E-3</c:v>
                  </c:pt>
                  <c:pt idx="305">
                    <c:v>1.6000000000000001E-3</c:v>
                  </c:pt>
                  <c:pt idx="306">
                    <c:v>5.9999999999999995E-4</c:v>
                  </c:pt>
                  <c:pt idx="307">
                    <c:v>5.0000000000000001E-4</c:v>
                  </c:pt>
                  <c:pt idx="308">
                    <c:v>5.9999999999999995E-4</c:v>
                  </c:pt>
                </c:numCache>
              </c:numRef>
            </c:plus>
            <c:minus>
              <c:numRef>
                <c:f>'Active 1'!$D$21:$D$492</c:f>
                <c:numCache>
                  <c:formatCode>General</c:formatCode>
                  <c:ptCount val="4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50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6">
                    <c:v>0</c:v>
                  </c:pt>
                  <c:pt idx="195">
                    <c:v>5.0000000000000001E-4</c:v>
                  </c:pt>
                  <c:pt idx="202">
                    <c:v>4.0000000000000002E-4</c:v>
                  </c:pt>
                  <c:pt idx="204">
                    <c:v>1.2999999999999999E-3</c:v>
                  </c:pt>
                  <c:pt idx="215">
                    <c:v>5.0000000000000001E-3</c:v>
                  </c:pt>
                  <c:pt idx="216">
                    <c:v>1.1999999999999999E-3</c:v>
                  </c:pt>
                  <c:pt idx="219">
                    <c:v>8.9999999999999998E-4</c:v>
                  </c:pt>
                  <c:pt idx="222">
                    <c:v>1.1999999999999999E-3</c:v>
                  </c:pt>
                  <c:pt idx="223">
                    <c:v>1.6999999999999999E-3</c:v>
                  </c:pt>
                  <c:pt idx="226">
                    <c:v>4.0000000000000001E-3</c:v>
                  </c:pt>
                  <c:pt idx="230">
                    <c:v>6.9999999999999999E-4</c:v>
                  </c:pt>
                  <c:pt idx="231">
                    <c:v>6.9999999999999999E-4</c:v>
                  </c:pt>
                  <c:pt idx="232">
                    <c:v>1.9E-3</c:v>
                  </c:pt>
                  <c:pt idx="233">
                    <c:v>5.9999999999999995E-4</c:v>
                  </c:pt>
                  <c:pt idx="234">
                    <c:v>2.3999999999999998E-3</c:v>
                  </c:pt>
                  <c:pt idx="236">
                    <c:v>2.3E-3</c:v>
                  </c:pt>
                  <c:pt idx="237">
                    <c:v>4.4999999999999997E-3</c:v>
                  </c:pt>
                  <c:pt idx="238">
                    <c:v>4.8999999999999998E-3</c:v>
                  </c:pt>
                  <c:pt idx="239">
                    <c:v>2.8E-3</c:v>
                  </c:pt>
                  <c:pt idx="240">
                    <c:v>2.0000000000000001E-4</c:v>
                  </c:pt>
                  <c:pt idx="241">
                    <c:v>2.0000000000000001E-4</c:v>
                  </c:pt>
                  <c:pt idx="242">
                    <c:v>4.0000000000000002E-4</c:v>
                  </c:pt>
                  <c:pt idx="243">
                    <c:v>1.8E-3</c:v>
                  </c:pt>
                  <c:pt idx="244">
                    <c:v>4.0000000000000002E-4</c:v>
                  </c:pt>
                  <c:pt idx="245">
                    <c:v>4.0000000000000002E-4</c:v>
                  </c:pt>
                  <c:pt idx="246">
                    <c:v>2.0999999999999999E-3</c:v>
                  </c:pt>
                  <c:pt idx="247">
                    <c:v>4.0000000000000002E-4</c:v>
                  </c:pt>
                  <c:pt idx="248">
                    <c:v>4.0000000000000002E-4</c:v>
                  </c:pt>
                  <c:pt idx="249">
                    <c:v>2.0000000000000001E-4</c:v>
                  </c:pt>
                  <c:pt idx="250">
                    <c:v>2.0000000000000001E-4</c:v>
                  </c:pt>
                  <c:pt idx="251">
                    <c:v>4.0000000000000002E-4</c:v>
                  </c:pt>
                  <c:pt idx="252">
                    <c:v>1E-4</c:v>
                  </c:pt>
                  <c:pt idx="253">
                    <c:v>4.0000000000000001E-3</c:v>
                  </c:pt>
                  <c:pt idx="254">
                    <c:v>2.8E-3</c:v>
                  </c:pt>
                  <c:pt idx="255">
                    <c:v>5.0000000000000001E-4</c:v>
                  </c:pt>
                  <c:pt idx="256">
                    <c:v>1.6000000000000001E-3</c:v>
                  </c:pt>
                  <c:pt idx="257">
                    <c:v>1.7000000000000001E-2</c:v>
                  </c:pt>
                  <c:pt idx="258">
                    <c:v>6.9999999999999999E-4</c:v>
                  </c:pt>
                  <c:pt idx="259">
                    <c:v>6.9999999999999999E-4</c:v>
                  </c:pt>
                  <c:pt idx="260">
                    <c:v>2.9999999999999997E-4</c:v>
                  </c:pt>
                  <c:pt idx="261">
                    <c:v>6.9999999999999999E-4</c:v>
                  </c:pt>
                  <c:pt idx="262">
                    <c:v>1E-4</c:v>
                  </c:pt>
                  <c:pt idx="263">
                    <c:v>1E-3</c:v>
                  </c:pt>
                  <c:pt idx="264">
                    <c:v>3.0000000000000001E-3</c:v>
                  </c:pt>
                  <c:pt idx="265">
                    <c:v>5.0000000000000001E-4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2.0000000000000001E-4</c:v>
                  </c:pt>
                  <c:pt idx="269">
                    <c:v>4.0000000000000002E-4</c:v>
                  </c:pt>
                  <c:pt idx="270">
                    <c:v>1.1999999999999999E-3</c:v>
                  </c:pt>
                  <c:pt idx="271">
                    <c:v>1E-4</c:v>
                  </c:pt>
                  <c:pt idx="272">
                    <c:v>5.0000000000000001E-4</c:v>
                  </c:pt>
                  <c:pt idx="273">
                    <c:v>1.4E-2</c:v>
                  </c:pt>
                  <c:pt idx="274">
                    <c:v>5.0000000000000001E-4</c:v>
                  </c:pt>
                  <c:pt idx="275">
                    <c:v>1.4E-3</c:v>
                  </c:pt>
                  <c:pt idx="276">
                    <c:v>2E-3</c:v>
                  </c:pt>
                  <c:pt idx="277">
                    <c:v>7.3000000000000001E-3</c:v>
                  </c:pt>
                  <c:pt idx="278">
                    <c:v>6.6E-3</c:v>
                  </c:pt>
                  <c:pt idx="279">
                    <c:v>1.8E-3</c:v>
                  </c:pt>
                  <c:pt idx="280">
                    <c:v>1.1999999999999999E-3</c:v>
                  </c:pt>
                  <c:pt idx="281">
                    <c:v>1.04E-2</c:v>
                  </c:pt>
                  <c:pt idx="282">
                    <c:v>5.8999999999999999E-3</c:v>
                  </c:pt>
                  <c:pt idx="283">
                    <c:v>5.0000000000000001E-4</c:v>
                  </c:pt>
                  <c:pt idx="284">
                    <c:v>1.3100000000000001E-2</c:v>
                  </c:pt>
                  <c:pt idx="285">
                    <c:v>1.2999999999999999E-2</c:v>
                  </c:pt>
                  <c:pt idx="286">
                    <c:v>1.0999999999999999E-2</c:v>
                  </c:pt>
                  <c:pt idx="287">
                    <c:v>2.0999999999999999E-3</c:v>
                  </c:pt>
                  <c:pt idx="288">
                    <c:v>5.0000000000000001E-3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2">
                    <c:v>2.2000000000000001E-3</c:v>
                  </c:pt>
                  <c:pt idx="293">
                    <c:v>2.0000000000000001E-4</c:v>
                  </c:pt>
                  <c:pt idx="294">
                    <c:v>2.8999999999999998E-3</c:v>
                  </c:pt>
                  <c:pt idx="295">
                    <c:v>2.9999999999999997E-4</c:v>
                  </c:pt>
                  <c:pt idx="296">
                    <c:v>8.9999999999999998E-4</c:v>
                  </c:pt>
                  <c:pt idx="297">
                    <c:v>1.2999999999999999E-4</c:v>
                  </c:pt>
                  <c:pt idx="298">
                    <c:v>2.0000000000000001E-4</c:v>
                  </c:pt>
                  <c:pt idx="299">
                    <c:v>4.0000000000000002E-4</c:v>
                  </c:pt>
                  <c:pt idx="300">
                    <c:v>3.5E-4</c:v>
                  </c:pt>
                  <c:pt idx="301">
                    <c:v>2.9999999999999997E-4</c:v>
                  </c:pt>
                  <c:pt idx="302">
                    <c:v>1.2999999999999999E-3</c:v>
                  </c:pt>
                  <c:pt idx="303">
                    <c:v>4.0000000000000002E-4</c:v>
                  </c:pt>
                  <c:pt idx="304">
                    <c:v>1.6000000000000001E-3</c:v>
                  </c:pt>
                  <c:pt idx="305">
                    <c:v>1.6000000000000001E-3</c:v>
                  </c:pt>
                  <c:pt idx="306">
                    <c:v>5.9999999999999995E-4</c:v>
                  </c:pt>
                  <c:pt idx="307">
                    <c:v>5.0000000000000001E-4</c:v>
                  </c:pt>
                  <c:pt idx="30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1'!$H$21:$H$919</c:f>
              <c:numCache>
                <c:formatCode>General</c:formatCode>
                <c:ptCount val="899"/>
                <c:pt idx="1">
                  <c:v>-0.12431500000275264</c:v>
                </c:pt>
                <c:pt idx="4">
                  <c:v>-7.6919000021007378E-3</c:v>
                </c:pt>
                <c:pt idx="7">
                  <c:v>3.1239699997968273E-2</c:v>
                </c:pt>
                <c:pt idx="8">
                  <c:v>3.9862799996626563E-2</c:v>
                </c:pt>
                <c:pt idx="9">
                  <c:v>-0.111030900003243</c:v>
                </c:pt>
                <c:pt idx="13">
                  <c:v>3.4258699994097697E-2</c:v>
                </c:pt>
                <c:pt idx="14">
                  <c:v>9.4510999995691236E-2</c:v>
                </c:pt>
                <c:pt idx="22">
                  <c:v>-9.6395500004291534E-2</c:v>
                </c:pt>
                <c:pt idx="23">
                  <c:v>-5.0137100002757506E-2</c:v>
                </c:pt>
                <c:pt idx="24">
                  <c:v>6.5261199997621588E-2</c:v>
                </c:pt>
                <c:pt idx="26">
                  <c:v>9.0938699995604111E-2</c:v>
                </c:pt>
                <c:pt idx="27">
                  <c:v>-3.0022200004168553E-2</c:v>
                </c:pt>
                <c:pt idx="28">
                  <c:v>5.69887999954517E-2</c:v>
                </c:pt>
                <c:pt idx="31">
                  <c:v>-4.3865800002095057E-2</c:v>
                </c:pt>
                <c:pt idx="32">
                  <c:v>9.2588699997577351E-2</c:v>
                </c:pt>
                <c:pt idx="33">
                  <c:v>4.9197999942407478E-3</c:v>
                </c:pt>
                <c:pt idx="34">
                  <c:v>-6.5973900003882591E-2</c:v>
                </c:pt>
                <c:pt idx="35">
                  <c:v>-6.0659300004772376E-2</c:v>
                </c:pt>
                <c:pt idx="36">
                  <c:v>6.2801299998682225E-2</c:v>
                </c:pt>
                <c:pt idx="37">
                  <c:v>-5.3679000047850423E-3</c:v>
                </c:pt>
                <c:pt idx="38">
                  <c:v>9.5901499997125939E-2</c:v>
                </c:pt>
                <c:pt idx="43">
                  <c:v>-2.3014800000964897E-2</c:v>
                </c:pt>
                <c:pt idx="44">
                  <c:v>-8.735750000414555E-2</c:v>
                </c:pt>
                <c:pt idx="46">
                  <c:v>6.6082999983336776E-3</c:v>
                </c:pt>
                <c:pt idx="47">
                  <c:v>4.3299199995090021E-2</c:v>
                </c:pt>
                <c:pt idx="48">
                  <c:v>-2.0802200004254701E-2</c:v>
                </c:pt>
                <c:pt idx="49">
                  <c:v>2.0826999996643281E-2</c:v>
                </c:pt>
                <c:pt idx="50">
                  <c:v>-3.5740500003157649E-2</c:v>
                </c:pt>
                <c:pt idx="51">
                  <c:v>-1.5279900002497016E-2</c:v>
                </c:pt>
                <c:pt idx="52">
                  <c:v>1.503469999806839E-2</c:v>
                </c:pt>
                <c:pt idx="54">
                  <c:v>-1.7746600005921209E-2</c:v>
                </c:pt>
                <c:pt idx="56">
                  <c:v>-1.488200003223028E-3</c:v>
                </c:pt>
                <c:pt idx="57">
                  <c:v>8.4555999965232331E-3</c:v>
                </c:pt>
                <c:pt idx="62">
                  <c:v>-5.3254200003721053E-2</c:v>
                </c:pt>
                <c:pt idx="67">
                  <c:v>0.1032558999977482</c:v>
                </c:pt>
                <c:pt idx="70">
                  <c:v>4.9153899995872052E-2</c:v>
                </c:pt>
                <c:pt idx="71">
                  <c:v>5.6440399999701185E-2</c:v>
                </c:pt>
                <c:pt idx="72">
                  <c:v>0.10167069999806699</c:v>
                </c:pt>
                <c:pt idx="74">
                  <c:v>-2.2026300004654331E-2</c:v>
                </c:pt>
                <c:pt idx="75">
                  <c:v>2.1945599994069198E-2</c:v>
                </c:pt>
                <c:pt idx="76">
                  <c:v>-3.5938000037276652E-3</c:v>
                </c:pt>
                <c:pt idx="77">
                  <c:v>1.765299999533454E-2</c:v>
                </c:pt>
                <c:pt idx="78">
                  <c:v>5.596759999752976E-2</c:v>
                </c:pt>
                <c:pt idx="79">
                  <c:v>4.1855199997371528E-2</c:v>
                </c:pt>
                <c:pt idx="80">
                  <c:v>5.5169799994473578E-2</c:v>
                </c:pt>
                <c:pt idx="81">
                  <c:v>4.19614999955229E-2</c:v>
                </c:pt>
                <c:pt idx="83">
                  <c:v>-9.3220000053406693E-4</c:v>
                </c:pt>
                <c:pt idx="84">
                  <c:v>-8.5884550004266202E-2</c:v>
                </c:pt>
                <c:pt idx="90">
                  <c:v>-0.10732560000178637</c:v>
                </c:pt>
                <c:pt idx="93">
                  <c:v>-1.0438000001158798E-2</c:v>
                </c:pt>
                <c:pt idx="94">
                  <c:v>0.14250579999861657</c:v>
                </c:pt>
                <c:pt idx="95">
                  <c:v>1.0449599998537451E-2</c:v>
                </c:pt>
                <c:pt idx="96">
                  <c:v>5.7449599997198675E-2</c:v>
                </c:pt>
                <c:pt idx="97">
                  <c:v>8.0449599998246413E-2</c:v>
                </c:pt>
                <c:pt idx="98">
                  <c:v>8.7641999998595566E-3</c:v>
                </c:pt>
                <c:pt idx="99">
                  <c:v>-1.5921200007142033E-2</c:v>
                </c:pt>
                <c:pt idx="100">
                  <c:v>3.8078799992945278E-2</c:v>
                </c:pt>
                <c:pt idx="103">
                  <c:v>4.0515599997888785E-2</c:v>
                </c:pt>
                <c:pt idx="104">
                  <c:v>-4.8720800004957709E-2</c:v>
                </c:pt>
                <c:pt idx="105">
                  <c:v>-1.7777000000933185E-2</c:v>
                </c:pt>
                <c:pt idx="106">
                  <c:v>-4.3783100001746789E-2</c:v>
                </c:pt>
                <c:pt idx="108">
                  <c:v>8.9609700000437442E-2</c:v>
                </c:pt>
                <c:pt idx="109">
                  <c:v>5.6210799994005356E-2</c:v>
                </c:pt>
                <c:pt idx="110">
                  <c:v>6.6968300001462922E-2</c:v>
                </c:pt>
                <c:pt idx="111">
                  <c:v>-1.8599200004246086E-2</c:v>
                </c:pt>
                <c:pt idx="113">
                  <c:v>2.2759399995265994E-2</c:v>
                </c:pt>
                <c:pt idx="114">
                  <c:v>-1.3718300004256889E-2</c:v>
                </c:pt>
                <c:pt idx="115">
                  <c:v>2.4169299991626758E-2</c:v>
                </c:pt>
                <c:pt idx="138">
                  <c:v>3.485539999383036E-2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2-4B80-97BB-C833B8E9ADEF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1'!$I$21:$I$919</c:f>
              <c:numCache>
                <c:formatCode>General</c:formatCode>
                <c:ptCount val="899"/>
                <c:pt idx="0">
                  <c:v>1.861839999401127E-2</c:v>
                </c:pt>
                <c:pt idx="2">
                  <c:v>-6.9323550002081902E-2</c:v>
                </c:pt>
                <c:pt idx="3">
                  <c:v>5.0356499978079228E-3</c:v>
                </c:pt>
                <c:pt idx="5">
                  <c:v>-5.8869050004432211E-2</c:v>
                </c:pt>
                <c:pt idx="6">
                  <c:v>5.1358499986235984E-3</c:v>
                </c:pt>
                <c:pt idx="10">
                  <c:v>-2.2517150002386188E-2</c:v>
                </c:pt>
                <c:pt idx="11">
                  <c:v>-9.5310650001920294E-2</c:v>
                </c:pt>
                <c:pt idx="12">
                  <c:v>-7.5737650004157331E-2</c:v>
                </c:pt>
                <c:pt idx="15">
                  <c:v>-2.1216550001554424E-2</c:v>
                </c:pt>
                <c:pt idx="16">
                  <c:v>-5.3272750003088731E-2</c:v>
                </c:pt>
                <c:pt idx="17">
                  <c:v>1.0041849996923702E-2</c:v>
                </c:pt>
                <c:pt idx="18">
                  <c:v>-0.1261102500029665</c:v>
                </c:pt>
                <c:pt idx="19">
                  <c:v>-8.9908050002122764E-2</c:v>
                </c:pt>
                <c:pt idx="20">
                  <c:v>-0.10750425000151154</c:v>
                </c:pt>
                <c:pt idx="21">
                  <c:v>-3.3555550005985424E-2</c:v>
                </c:pt>
                <c:pt idx="25">
                  <c:v>-2.736950005783001E-3</c:v>
                </c:pt>
                <c:pt idx="29">
                  <c:v>7.8238649995910237E-2</c:v>
                </c:pt>
                <c:pt idx="30">
                  <c:v>-9.9430250003933907E-2</c:v>
                </c:pt>
                <c:pt idx="39">
                  <c:v>4.3949149996478809E-2</c:v>
                </c:pt>
                <c:pt idx="40">
                  <c:v>5.4207549997954629E-2</c:v>
                </c:pt>
                <c:pt idx="41">
                  <c:v>1.6522149995580548E-2</c:v>
                </c:pt>
                <c:pt idx="42">
                  <c:v>9.9999249996471917E-2</c:v>
                </c:pt>
                <c:pt idx="45">
                  <c:v>0.11862234999716748</c:v>
                </c:pt>
                <c:pt idx="53">
                  <c:v>3.264984999623266E-2</c:v>
                </c:pt>
                <c:pt idx="55">
                  <c:v>1.1183149996213615E-2</c:v>
                </c:pt>
                <c:pt idx="58">
                  <c:v>-1.4037350003491156E-2</c:v>
                </c:pt>
                <c:pt idx="59">
                  <c:v>5.9968149995256681E-2</c:v>
                </c:pt>
                <c:pt idx="60">
                  <c:v>1.9565499969758093E-3</c:v>
                </c:pt>
                <c:pt idx="61">
                  <c:v>-6.5554750002775108E-2</c:v>
                </c:pt>
                <c:pt idx="63">
                  <c:v>6.0703649996867171E-2</c:v>
                </c:pt>
                <c:pt idx="64">
                  <c:v>6.1478849995182827E-2</c:v>
                </c:pt>
                <c:pt idx="65">
                  <c:v>3.6635849995946046E-2</c:v>
                </c:pt>
                <c:pt idx="66">
                  <c:v>-2.1190050003497163E-2</c:v>
                </c:pt>
                <c:pt idx="68">
                  <c:v>-4.1786249999859137E-2</c:v>
                </c:pt>
                <c:pt idx="69">
                  <c:v>5.2483149996987777E-2</c:v>
                </c:pt>
                <c:pt idx="73">
                  <c:v>1.8841749995772261E-2</c:v>
                </c:pt>
                <c:pt idx="82">
                  <c:v>2.4924849996750709E-2</c:v>
                </c:pt>
                <c:pt idx="85">
                  <c:v>-6.6912650003359886E-2</c:v>
                </c:pt>
                <c:pt idx="86">
                  <c:v>-2.4912650002079317E-2</c:v>
                </c:pt>
                <c:pt idx="87">
                  <c:v>-4.8283450003509643E-2</c:v>
                </c:pt>
                <c:pt idx="88">
                  <c:v>1.4716549994773231E-2</c:v>
                </c:pt>
                <c:pt idx="89">
                  <c:v>0.10071654999410384</c:v>
                </c:pt>
                <c:pt idx="91">
                  <c:v>4.5974949996889336E-2</c:v>
                </c:pt>
                <c:pt idx="92">
                  <c:v>4.0289549997396534E-2</c:v>
                </c:pt>
                <c:pt idx="101">
                  <c:v>-3.7463650001882343E-2</c:v>
                </c:pt>
                <c:pt idx="102">
                  <c:v>-3.3634500032349024E-3</c:v>
                </c:pt>
                <c:pt idx="107">
                  <c:v>-1.7791650003346149E-2</c:v>
                </c:pt>
                <c:pt idx="116">
                  <c:v>3.53788499996881E-2</c:v>
                </c:pt>
                <c:pt idx="117">
                  <c:v>-2.0461100000829902E-2</c:v>
                </c:pt>
                <c:pt idx="118">
                  <c:v>3.2322049999493174E-2</c:v>
                </c:pt>
                <c:pt idx="119">
                  <c:v>-4.7838600003160536E-2</c:v>
                </c:pt>
                <c:pt idx="120">
                  <c:v>-3.1007200006570201E-2</c:v>
                </c:pt>
                <c:pt idx="121">
                  <c:v>-2.3844700001063757E-2</c:v>
                </c:pt>
                <c:pt idx="122">
                  <c:v>2.0202949999656994E-2</c:v>
                </c:pt>
                <c:pt idx="123">
                  <c:v>5.3989149993867613E-2</c:v>
                </c:pt>
                <c:pt idx="124">
                  <c:v>-4.8000000242609531E-4</c:v>
                </c:pt>
                <c:pt idx="125">
                  <c:v>-2.2165400005178526E-2</c:v>
                </c:pt>
                <c:pt idx="126">
                  <c:v>1.8665999996301252E-2</c:v>
                </c:pt>
                <c:pt idx="127">
                  <c:v>3.05028999937349E-2</c:v>
                </c:pt>
                <c:pt idx="128">
                  <c:v>-3.3744500004104339E-2</c:v>
                </c:pt>
                <c:pt idx="129">
                  <c:v>8.1992999985232018E-3</c:v>
                </c:pt>
                <c:pt idx="130">
                  <c:v>2.2303149999061134E-2</c:v>
                </c:pt>
                <c:pt idx="131">
                  <c:v>-3.1238500014296733E-3</c:v>
                </c:pt>
                <c:pt idx="132">
                  <c:v>3.9190749994304497E-2</c:v>
                </c:pt>
                <c:pt idx="133">
                  <c:v>-5.127840000204742E-2</c:v>
                </c:pt>
                <c:pt idx="134">
                  <c:v>7.976349996170029E-3</c:v>
                </c:pt>
                <c:pt idx="135">
                  <c:v>3.4605549997650087E-2</c:v>
                </c:pt>
                <c:pt idx="136">
                  <c:v>2.1863950001716148E-2</c:v>
                </c:pt>
                <c:pt idx="137">
                  <c:v>-4.7737999993842095E-3</c:v>
                </c:pt>
                <c:pt idx="139">
                  <c:v>-2.6139100002183113E-2</c:v>
                </c:pt>
                <c:pt idx="140">
                  <c:v>8.1430849997559562E-2</c:v>
                </c:pt>
                <c:pt idx="141">
                  <c:v>3.6074099996767472E-2</c:v>
                </c:pt>
                <c:pt idx="142">
                  <c:v>2.2492549993330613E-2</c:v>
                </c:pt>
                <c:pt idx="143">
                  <c:v>8.0655499987187795E-3</c:v>
                </c:pt>
                <c:pt idx="144">
                  <c:v>-2.3931999996420927E-2</c:v>
                </c:pt>
                <c:pt idx="145">
                  <c:v>-2.3465900005248841E-2</c:v>
                </c:pt>
                <c:pt idx="146">
                  <c:v>1.3385049998760223E-2</c:v>
                </c:pt>
                <c:pt idx="147">
                  <c:v>3.7472999974852428E-3</c:v>
                </c:pt>
                <c:pt idx="148">
                  <c:v>6.4521899999817833E-2</c:v>
                </c:pt>
                <c:pt idx="149">
                  <c:v>-4.8378999999840744E-3</c:v>
                </c:pt>
                <c:pt idx="150">
                  <c:v>3.3524350001243874E-2</c:v>
                </c:pt>
                <c:pt idx="151">
                  <c:v>-4.2473200002859812E-2</c:v>
                </c:pt>
                <c:pt idx="152">
                  <c:v>-1.6473200004838873E-2</c:v>
                </c:pt>
                <c:pt idx="153">
                  <c:v>3.2155999993847217E-2</c:v>
                </c:pt>
                <c:pt idx="154">
                  <c:v>-4.3529400005354546E-2</c:v>
                </c:pt>
                <c:pt idx="155">
                  <c:v>-2.4407000018982217E-3</c:v>
                </c:pt>
                <c:pt idx="156">
                  <c:v>-2.4407000018982217E-3</c:v>
                </c:pt>
                <c:pt idx="157">
                  <c:v>-3.2677000053809024E-3</c:v>
                </c:pt>
                <c:pt idx="158">
                  <c:v>-3.2677000053809024E-3</c:v>
                </c:pt>
                <c:pt idx="159">
                  <c:v>3.2299991289619356E-5</c:v>
                </c:pt>
                <c:pt idx="160">
                  <c:v>3.2299991289619356E-5</c:v>
                </c:pt>
                <c:pt idx="161">
                  <c:v>3.0509149997669738E-2</c:v>
                </c:pt>
                <c:pt idx="162">
                  <c:v>-2.7710000722436234E-4</c:v>
                </c:pt>
                <c:pt idx="163">
                  <c:v>2.2624549994361587E-2</c:v>
                </c:pt>
                <c:pt idx="164">
                  <c:v>1.9933049996325281E-2</c:v>
                </c:pt>
                <c:pt idx="165">
                  <c:v>-5.0193000060971826E-3</c:v>
                </c:pt>
                <c:pt idx="166">
                  <c:v>-5.7022500041057356E-3</c:v>
                </c:pt>
                <c:pt idx="167">
                  <c:v>9.1315999961807393E-3</c:v>
                </c:pt>
                <c:pt idx="168">
                  <c:v>2.2446199996920768E-2</c:v>
                </c:pt>
                <c:pt idx="169">
                  <c:v>1.6207349995966069E-2</c:v>
                </c:pt>
                <c:pt idx="170">
                  <c:v>3.7521949998335913E-2</c:v>
                </c:pt>
                <c:pt idx="171">
                  <c:v>5.6141999957617372E-3</c:v>
                </c:pt>
                <c:pt idx="172">
                  <c:v>2.4515849996532779E-2</c:v>
                </c:pt>
                <c:pt idx="173">
                  <c:v>2.8515849997347686E-2</c:v>
                </c:pt>
                <c:pt idx="174">
                  <c:v>1.0341150002204813E-2</c:v>
                </c:pt>
                <c:pt idx="175">
                  <c:v>7.1439999737776816E-4</c:v>
                </c:pt>
                <c:pt idx="176">
                  <c:v>1.7714399997203145E-2</c:v>
                </c:pt>
                <c:pt idx="177">
                  <c:v>2.8714399995806161E-2</c:v>
                </c:pt>
                <c:pt idx="178">
                  <c:v>8.972799994808156E-3</c:v>
                </c:pt>
                <c:pt idx="179">
                  <c:v>3.6433399996894877E-2</c:v>
                </c:pt>
                <c:pt idx="180">
                  <c:v>3.3912499930011109E-3</c:v>
                </c:pt>
                <c:pt idx="181">
                  <c:v>4.2180500000540633E-2</c:v>
                </c:pt>
                <c:pt idx="182">
                  <c:v>1.2755949996062554E-2</c:v>
                </c:pt>
                <c:pt idx="183">
                  <c:v>1.2806049999198876E-2</c:v>
                </c:pt>
                <c:pt idx="184">
                  <c:v>6.2012999987928197E-3</c:v>
                </c:pt>
                <c:pt idx="185">
                  <c:v>1.8201299993961584E-2</c:v>
                </c:pt>
                <c:pt idx="186">
                  <c:v>1.1989349994109944E-2</c:v>
                </c:pt>
                <c:pt idx="187">
                  <c:v>4.9921300000278279E-2</c:v>
                </c:pt>
                <c:pt idx="188">
                  <c:v>-1.6950049997831229E-2</c:v>
                </c:pt>
                <c:pt idx="189">
                  <c:v>4.362099999707425E-2</c:v>
                </c:pt>
                <c:pt idx="190">
                  <c:v>-8.3930500040878542E-3</c:v>
                </c:pt>
                <c:pt idx="191">
                  <c:v>4.8401699998066761E-2</c:v>
                </c:pt>
                <c:pt idx="192">
                  <c:v>1.0718749996158294E-2</c:v>
                </c:pt>
                <c:pt idx="193">
                  <c:v>6.6977149996091612E-2</c:v>
                </c:pt>
                <c:pt idx="194">
                  <c:v>4.8105800000485033E-2</c:v>
                </c:pt>
                <c:pt idx="195">
                  <c:v>4.8105800000485033E-2</c:v>
                </c:pt>
                <c:pt idx="196">
                  <c:v>5.8080999995581806E-2</c:v>
                </c:pt>
                <c:pt idx="197">
                  <c:v>6.8080999997619074E-2</c:v>
                </c:pt>
                <c:pt idx="198">
                  <c:v>9.6118499932345003E-3</c:v>
                </c:pt>
                <c:pt idx="199">
                  <c:v>4.4083449996833224E-2</c:v>
                </c:pt>
                <c:pt idx="200">
                  <c:v>2.1398049997515045E-2</c:v>
                </c:pt>
                <c:pt idx="201">
                  <c:v>4.592669999692589E-2</c:v>
                </c:pt>
                <c:pt idx="202">
                  <c:v>4.592669999692589E-2</c:v>
                </c:pt>
                <c:pt idx="203">
                  <c:v>4.4887299998663366E-2</c:v>
                </c:pt>
                <c:pt idx="204">
                  <c:v>4.4887299998663366E-2</c:v>
                </c:pt>
                <c:pt idx="205">
                  <c:v>1.8917299996246584E-2</c:v>
                </c:pt>
                <c:pt idx="206">
                  <c:v>3.1035200001497287E-2</c:v>
                </c:pt>
                <c:pt idx="207">
                  <c:v>4.1991899997810833E-2</c:v>
                </c:pt>
                <c:pt idx="208">
                  <c:v>4.53918999992311E-2</c:v>
                </c:pt>
                <c:pt idx="209">
                  <c:v>3.5719699997571297E-2</c:v>
                </c:pt>
                <c:pt idx="210">
                  <c:v>3.5539799995603971E-2</c:v>
                </c:pt>
                <c:pt idx="211">
                  <c:v>3.5469000002194662E-2</c:v>
                </c:pt>
                <c:pt idx="212">
                  <c:v>3.5568999999668449E-2</c:v>
                </c:pt>
                <c:pt idx="213">
                  <c:v>3.7100399997143541E-2</c:v>
                </c:pt>
                <c:pt idx="214">
                  <c:v>3.8000399996235501E-2</c:v>
                </c:pt>
                <c:pt idx="215">
                  <c:v>2.4994300001708325E-2</c:v>
                </c:pt>
                <c:pt idx="216">
                  <c:v>1.4092049997998402E-2</c:v>
                </c:pt>
                <c:pt idx="217">
                  <c:v>3.0352900001162197E-2</c:v>
                </c:pt>
                <c:pt idx="218">
                  <c:v>1.2517600000137463E-2</c:v>
                </c:pt>
                <c:pt idx="219">
                  <c:v>1.2517600000137463E-2</c:v>
                </c:pt>
                <c:pt idx="220">
                  <c:v>1.4217599993571639E-2</c:v>
                </c:pt>
                <c:pt idx="221">
                  <c:v>1.4217599993571639E-2</c:v>
                </c:pt>
                <c:pt idx="222">
                  <c:v>2.5675450000562705E-2</c:v>
                </c:pt>
                <c:pt idx="223">
                  <c:v>2.8475449995312374E-2</c:v>
                </c:pt>
                <c:pt idx="224">
                  <c:v>3.1634649996703956E-2</c:v>
                </c:pt>
                <c:pt idx="225">
                  <c:v>9.2800999991595745E-3</c:v>
                </c:pt>
                <c:pt idx="226">
                  <c:v>4.3968999962089583E-3</c:v>
                </c:pt>
                <c:pt idx="227">
                  <c:v>2.6725550000264775E-2</c:v>
                </c:pt>
                <c:pt idx="228">
                  <c:v>3.0898550001438707E-2</c:v>
                </c:pt>
                <c:pt idx="229">
                  <c:v>4.8045649993582629E-2</c:v>
                </c:pt>
                <c:pt idx="230">
                  <c:v>-1.8649999983608723E-3</c:v>
                </c:pt>
                <c:pt idx="231">
                  <c:v>5.4495049997058231E-2</c:v>
                </c:pt>
                <c:pt idx="232">
                  <c:v>-9.3448999978136271E-3</c:v>
                </c:pt>
                <c:pt idx="233">
                  <c:v>5.5374349998601247E-2</c:v>
                </c:pt>
                <c:pt idx="234">
                  <c:v>-7.2425000034854747E-3</c:v>
                </c:pt>
                <c:pt idx="235">
                  <c:v>-7.3661999995238148E-3</c:v>
                </c:pt>
                <c:pt idx="236">
                  <c:v>-9.9924000023747794E-3</c:v>
                </c:pt>
                <c:pt idx="237">
                  <c:v>-1.357780000398634E-2</c:v>
                </c:pt>
                <c:pt idx="238">
                  <c:v>-6.624000016017817E-4</c:v>
                </c:pt>
                <c:pt idx="239">
                  <c:v>-1.6886000012164004E-3</c:v>
                </c:pt>
                <c:pt idx="240">
                  <c:v>-1.3883999999961816E-3</c:v>
                </c:pt>
                <c:pt idx="241">
                  <c:v>5.9928449998551514E-2</c:v>
                </c:pt>
                <c:pt idx="243">
                  <c:v>2.9008999990765005E-3</c:v>
                </c:pt>
                <c:pt idx="244">
                  <c:v>4.2817999928956851E-3</c:v>
                </c:pt>
                <c:pt idx="245">
                  <c:v>4.2817999928956851E-3</c:v>
                </c:pt>
                <c:pt idx="246">
                  <c:v>2.9115999932400882E-3</c:v>
                </c:pt>
                <c:pt idx="251">
                  <c:v>1.0820100003911648E-2</c:v>
                </c:pt>
                <c:pt idx="253">
                  <c:v>4.90033499954734E-2</c:v>
                </c:pt>
                <c:pt idx="254">
                  <c:v>5.320334999851184E-2</c:v>
                </c:pt>
                <c:pt idx="255">
                  <c:v>5.6803349994879682E-2</c:v>
                </c:pt>
                <c:pt idx="256">
                  <c:v>5.8903349992760923E-2</c:v>
                </c:pt>
                <c:pt idx="257">
                  <c:v>6.230334999418119E-2</c:v>
                </c:pt>
                <c:pt idx="258">
                  <c:v>1.3944299993454479E-2</c:v>
                </c:pt>
                <c:pt idx="259">
                  <c:v>4.7288649999245536E-2</c:v>
                </c:pt>
                <c:pt idx="264">
                  <c:v>2.5787200000195298E-2</c:v>
                </c:pt>
                <c:pt idx="265">
                  <c:v>2.7417499994044192E-2</c:v>
                </c:pt>
                <c:pt idx="267">
                  <c:v>4.0680499994778074E-2</c:v>
                </c:pt>
                <c:pt idx="268">
                  <c:v>3.0049699998926371E-2</c:v>
                </c:pt>
                <c:pt idx="269">
                  <c:v>3.2623799997963943E-2</c:v>
                </c:pt>
                <c:pt idx="272">
                  <c:v>3.9961499998753425E-2</c:v>
                </c:pt>
                <c:pt idx="273">
                  <c:v>3.7047450001409743E-2</c:v>
                </c:pt>
                <c:pt idx="275">
                  <c:v>3.6895099998218939E-2</c:v>
                </c:pt>
                <c:pt idx="277">
                  <c:v>2.887054999882821E-2</c:v>
                </c:pt>
                <c:pt idx="278">
                  <c:v>2.9385150002781302E-2</c:v>
                </c:pt>
                <c:pt idx="279">
                  <c:v>3.1385150003188755E-2</c:v>
                </c:pt>
                <c:pt idx="280">
                  <c:v>4.5728400000371039E-2</c:v>
                </c:pt>
                <c:pt idx="281">
                  <c:v>3.4505249997891951E-2</c:v>
                </c:pt>
                <c:pt idx="282">
                  <c:v>2.3291449993848801E-2</c:v>
                </c:pt>
                <c:pt idx="287">
                  <c:v>5.6787000001349952E-2</c:v>
                </c:pt>
                <c:pt idx="288">
                  <c:v>5.8274600000004284E-2</c:v>
                </c:pt>
                <c:pt idx="289">
                  <c:v>6.0131899997941218E-2</c:v>
                </c:pt>
                <c:pt idx="291">
                  <c:v>6.6691399995761458E-2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02-4B80-97BB-C833B8E9ADEF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1'!$J$21:$J$919</c:f>
              <c:numCache>
                <c:formatCode>General</c:formatCode>
                <c:ptCount val="899"/>
                <c:pt idx="242">
                  <c:v>6.0028450003301259E-2</c:v>
                </c:pt>
                <c:pt idx="247">
                  <c:v>5.4943249997450039E-2</c:v>
                </c:pt>
                <c:pt idx="248">
                  <c:v>5.5601649997697677E-2</c:v>
                </c:pt>
                <c:pt idx="249">
                  <c:v>5.341624999709893E-2</c:v>
                </c:pt>
                <c:pt idx="252">
                  <c:v>5.4353149993403349E-2</c:v>
                </c:pt>
                <c:pt idx="260">
                  <c:v>4.8589450001600198E-2</c:v>
                </c:pt>
                <c:pt idx="262">
                  <c:v>4.2866550000326242E-2</c:v>
                </c:pt>
                <c:pt idx="266">
                  <c:v>4.3406749995483551E-2</c:v>
                </c:pt>
                <c:pt idx="270">
                  <c:v>3.9840049998019822E-2</c:v>
                </c:pt>
                <c:pt idx="271">
                  <c:v>3.5339750000275671E-2</c:v>
                </c:pt>
                <c:pt idx="274">
                  <c:v>3.252154999790946E-2</c:v>
                </c:pt>
                <c:pt idx="276">
                  <c:v>3.4639149998838548E-2</c:v>
                </c:pt>
                <c:pt idx="283">
                  <c:v>3.4982350000063889E-2</c:v>
                </c:pt>
                <c:pt idx="284">
                  <c:v>2.189774999715155E-2</c:v>
                </c:pt>
                <c:pt idx="285">
                  <c:v>2.1612349999486469E-2</c:v>
                </c:pt>
                <c:pt idx="286">
                  <c:v>2.5741549994563684E-2</c:v>
                </c:pt>
                <c:pt idx="290">
                  <c:v>2.6417850000143517E-2</c:v>
                </c:pt>
                <c:pt idx="292">
                  <c:v>1.9836849998682737E-2</c:v>
                </c:pt>
                <c:pt idx="293">
                  <c:v>2.1451149994391017E-2</c:v>
                </c:pt>
                <c:pt idx="294">
                  <c:v>7.0660199991834816E-2</c:v>
                </c:pt>
                <c:pt idx="295">
                  <c:v>7.460949999949662E-2</c:v>
                </c:pt>
                <c:pt idx="296">
                  <c:v>1.8454949997249059E-2</c:v>
                </c:pt>
                <c:pt idx="297">
                  <c:v>7.7116899992688559E-2</c:v>
                </c:pt>
                <c:pt idx="298">
                  <c:v>7.8203399993071798E-2</c:v>
                </c:pt>
                <c:pt idx="299">
                  <c:v>7.2776399996655528E-2</c:v>
                </c:pt>
                <c:pt idx="300">
                  <c:v>1.5695349997258745E-2</c:v>
                </c:pt>
                <c:pt idx="301">
                  <c:v>7.6938899997912813E-2</c:v>
                </c:pt>
                <c:pt idx="302">
                  <c:v>8.6127299997315276E-2</c:v>
                </c:pt>
                <c:pt idx="303">
                  <c:v>8.4832799992000218E-2</c:v>
                </c:pt>
                <c:pt idx="304">
                  <c:v>1.8252050002047326E-2</c:v>
                </c:pt>
                <c:pt idx="305">
                  <c:v>1.8866649996198248E-2</c:v>
                </c:pt>
                <c:pt idx="306">
                  <c:v>8.9895299999625422E-2</c:v>
                </c:pt>
                <c:pt idx="307">
                  <c:v>8.6924499992164783E-2</c:v>
                </c:pt>
                <c:pt idx="308">
                  <c:v>2.3795249995600898E-2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02-4B80-97BB-C833B8E9ADEF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1'!$K$21:$K$919</c:f>
              <c:numCache>
                <c:formatCode>General</c:formatCode>
                <c:ptCount val="899"/>
                <c:pt idx="250">
                  <c:v>5.6131949997507036E-2</c:v>
                </c:pt>
                <c:pt idx="261">
                  <c:v>4.5975950000865851E-2</c:v>
                </c:pt>
                <c:pt idx="263">
                  <c:v>4.891144999419339E-2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02-4B80-97BB-C833B8E9ADEF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1'!$L$21:$L$919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02-4B80-97BB-C833B8E9ADEF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1'!$M$21:$M$919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02-4B80-97BB-C833B8E9ADEF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1'!$N$21:$N$919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02-4B80-97BB-C833B8E9ADEF}"/>
            </c:ext>
          </c:extLst>
        </c:ser>
        <c:ser>
          <c:idx val="7"/>
          <c:order val="7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1'!$U$21:$U$919</c:f>
              <c:numCache>
                <c:formatCode>General</c:formatCode>
                <c:ptCount val="899"/>
                <c:pt idx="112">
                  <c:v>0.55462804999842774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02-4B80-97BB-C833B8E9A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02256"/>
        <c:axId val="1"/>
      </c:scatterChart>
      <c:valAx>
        <c:axId val="88290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8064516129032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022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09677419354839"/>
          <c:y val="0.9204921861831491"/>
          <c:w val="0.4790322580645161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OX Cas - O-C Diagr.</a:t>
            </a:r>
          </a:p>
        </c:rich>
      </c:tx>
      <c:layout>
        <c:manualLayout>
          <c:xMode val="edge"/>
          <c:yMode val="edge"/>
          <c:x val="0.37681227044687043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9683866879069"/>
          <c:y val="0.14634168126798494"/>
          <c:w val="0.81481609616561013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'Active 1'!$D$21:$D$492</c:f>
                <c:numCache>
                  <c:formatCode>General</c:formatCode>
                  <c:ptCount val="4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50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6">
                    <c:v>0</c:v>
                  </c:pt>
                  <c:pt idx="195">
                    <c:v>5.0000000000000001E-4</c:v>
                  </c:pt>
                  <c:pt idx="202">
                    <c:v>4.0000000000000002E-4</c:v>
                  </c:pt>
                  <c:pt idx="204">
                    <c:v>1.2999999999999999E-3</c:v>
                  </c:pt>
                  <c:pt idx="215">
                    <c:v>5.0000000000000001E-3</c:v>
                  </c:pt>
                  <c:pt idx="216">
                    <c:v>1.1999999999999999E-3</c:v>
                  </c:pt>
                  <c:pt idx="219">
                    <c:v>8.9999999999999998E-4</c:v>
                  </c:pt>
                  <c:pt idx="222">
                    <c:v>1.1999999999999999E-3</c:v>
                  </c:pt>
                  <c:pt idx="223">
                    <c:v>1.6999999999999999E-3</c:v>
                  </c:pt>
                  <c:pt idx="226">
                    <c:v>4.0000000000000001E-3</c:v>
                  </c:pt>
                  <c:pt idx="230">
                    <c:v>6.9999999999999999E-4</c:v>
                  </c:pt>
                  <c:pt idx="231">
                    <c:v>6.9999999999999999E-4</c:v>
                  </c:pt>
                  <c:pt idx="232">
                    <c:v>1.9E-3</c:v>
                  </c:pt>
                  <c:pt idx="233">
                    <c:v>5.9999999999999995E-4</c:v>
                  </c:pt>
                  <c:pt idx="234">
                    <c:v>2.3999999999999998E-3</c:v>
                  </c:pt>
                  <c:pt idx="236">
                    <c:v>2.3E-3</c:v>
                  </c:pt>
                  <c:pt idx="237">
                    <c:v>4.4999999999999997E-3</c:v>
                  </c:pt>
                  <c:pt idx="238">
                    <c:v>4.8999999999999998E-3</c:v>
                  </c:pt>
                  <c:pt idx="239">
                    <c:v>2.8E-3</c:v>
                  </c:pt>
                  <c:pt idx="240">
                    <c:v>2.0000000000000001E-4</c:v>
                  </c:pt>
                  <c:pt idx="241">
                    <c:v>2.0000000000000001E-4</c:v>
                  </c:pt>
                  <c:pt idx="242">
                    <c:v>4.0000000000000002E-4</c:v>
                  </c:pt>
                  <c:pt idx="243">
                    <c:v>1.8E-3</c:v>
                  </c:pt>
                  <c:pt idx="244">
                    <c:v>4.0000000000000002E-4</c:v>
                  </c:pt>
                  <c:pt idx="245">
                    <c:v>4.0000000000000002E-4</c:v>
                  </c:pt>
                  <c:pt idx="246">
                    <c:v>2.0999999999999999E-3</c:v>
                  </c:pt>
                  <c:pt idx="247">
                    <c:v>4.0000000000000002E-4</c:v>
                  </c:pt>
                  <c:pt idx="248">
                    <c:v>4.0000000000000002E-4</c:v>
                  </c:pt>
                  <c:pt idx="249">
                    <c:v>2.0000000000000001E-4</c:v>
                  </c:pt>
                  <c:pt idx="250">
                    <c:v>2.0000000000000001E-4</c:v>
                  </c:pt>
                  <c:pt idx="251">
                    <c:v>4.0000000000000002E-4</c:v>
                  </c:pt>
                  <c:pt idx="252">
                    <c:v>1E-4</c:v>
                  </c:pt>
                  <c:pt idx="253">
                    <c:v>4.0000000000000001E-3</c:v>
                  </c:pt>
                  <c:pt idx="254">
                    <c:v>2.8E-3</c:v>
                  </c:pt>
                  <c:pt idx="255">
                    <c:v>5.0000000000000001E-4</c:v>
                  </c:pt>
                  <c:pt idx="256">
                    <c:v>1.6000000000000001E-3</c:v>
                  </c:pt>
                  <c:pt idx="257">
                    <c:v>1.7000000000000001E-2</c:v>
                  </c:pt>
                  <c:pt idx="258">
                    <c:v>6.9999999999999999E-4</c:v>
                  </c:pt>
                  <c:pt idx="259">
                    <c:v>6.9999999999999999E-4</c:v>
                  </c:pt>
                  <c:pt idx="260">
                    <c:v>2.9999999999999997E-4</c:v>
                  </c:pt>
                  <c:pt idx="261">
                    <c:v>6.9999999999999999E-4</c:v>
                  </c:pt>
                  <c:pt idx="262">
                    <c:v>1E-4</c:v>
                  </c:pt>
                  <c:pt idx="263">
                    <c:v>1E-3</c:v>
                  </c:pt>
                  <c:pt idx="264">
                    <c:v>3.0000000000000001E-3</c:v>
                  </c:pt>
                  <c:pt idx="265">
                    <c:v>5.0000000000000001E-4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2.0000000000000001E-4</c:v>
                  </c:pt>
                  <c:pt idx="269">
                    <c:v>4.0000000000000002E-4</c:v>
                  </c:pt>
                  <c:pt idx="270">
                    <c:v>1.1999999999999999E-3</c:v>
                  </c:pt>
                  <c:pt idx="271">
                    <c:v>1E-4</c:v>
                  </c:pt>
                  <c:pt idx="272">
                    <c:v>5.0000000000000001E-4</c:v>
                  </c:pt>
                  <c:pt idx="273">
                    <c:v>1.4E-2</c:v>
                  </c:pt>
                  <c:pt idx="274">
                    <c:v>5.0000000000000001E-4</c:v>
                  </c:pt>
                  <c:pt idx="275">
                    <c:v>1.4E-3</c:v>
                  </c:pt>
                  <c:pt idx="276">
                    <c:v>2E-3</c:v>
                  </c:pt>
                  <c:pt idx="277">
                    <c:v>7.3000000000000001E-3</c:v>
                  </c:pt>
                  <c:pt idx="278">
                    <c:v>6.6E-3</c:v>
                  </c:pt>
                  <c:pt idx="279">
                    <c:v>1.8E-3</c:v>
                  </c:pt>
                  <c:pt idx="280">
                    <c:v>1.1999999999999999E-3</c:v>
                  </c:pt>
                  <c:pt idx="281">
                    <c:v>1.04E-2</c:v>
                  </c:pt>
                  <c:pt idx="282">
                    <c:v>5.8999999999999999E-3</c:v>
                  </c:pt>
                  <c:pt idx="283">
                    <c:v>5.0000000000000001E-4</c:v>
                  </c:pt>
                  <c:pt idx="284">
                    <c:v>1.3100000000000001E-2</c:v>
                  </c:pt>
                  <c:pt idx="285">
                    <c:v>1.2999999999999999E-2</c:v>
                  </c:pt>
                  <c:pt idx="286">
                    <c:v>1.0999999999999999E-2</c:v>
                  </c:pt>
                  <c:pt idx="287">
                    <c:v>2.0999999999999999E-3</c:v>
                  </c:pt>
                  <c:pt idx="288">
                    <c:v>5.0000000000000001E-3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2">
                    <c:v>2.2000000000000001E-3</c:v>
                  </c:pt>
                  <c:pt idx="293">
                    <c:v>2.0000000000000001E-4</c:v>
                  </c:pt>
                  <c:pt idx="294">
                    <c:v>2.8999999999999998E-3</c:v>
                  </c:pt>
                  <c:pt idx="295">
                    <c:v>2.9999999999999997E-4</c:v>
                  </c:pt>
                  <c:pt idx="296">
                    <c:v>8.9999999999999998E-4</c:v>
                  </c:pt>
                  <c:pt idx="297">
                    <c:v>1.2999999999999999E-4</c:v>
                  </c:pt>
                  <c:pt idx="298">
                    <c:v>2.0000000000000001E-4</c:v>
                  </c:pt>
                  <c:pt idx="299">
                    <c:v>4.0000000000000002E-4</c:v>
                  </c:pt>
                  <c:pt idx="300">
                    <c:v>3.5E-4</c:v>
                  </c:pt>
                  <c:pt idx="301">
                    <c:v>2.9999999999999997E-4</c:v>
                  </c:pt>
                  <c:pt idx="302">
                    <c:v>1.2999999999999999E-3</c:v>
                  </c:pt>
                  <c:pt idx="303">
                    <c:v>4.0000000000000002E-4</c:v>
                  </c:pt>
                  <c:pt idx="304">
                    <c:v>1.6000000000000001E-3</c:v>
                  </c:pt>
                  <c:pt idx="305">
                    <c:v>1.6000000000000001E-3</c:v>
                  </c:pt>
                  <c:pt idx="306">
                    <c:v>5.9999999999999995E-4</c:v>
                  </c:pt>
                  <c:pt idx="307">
                    <c:v>5.0000000000000001E-4</c:v>
                  </c:pt>
                  <c:pt idx="308">
                    <c:v>5.9999999999999995E-4</c:v>
                  </c:pt>
                </c:numCache>
              </c:numRef>
            </c:plus>
            <c:minus>
              <c:numRef>
                <c:f>'Active 1'!$D$21:$D$492</c:f>
                <c:numCache>
                  <c:formatCode>General</c:formatCode>
                  <c:ptCount val="4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50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6">
                    <c:v>0</c:v>
                  </c:pt>
                  <c:pt idx="195">
                    <c:v>5.0000000000000001E-4</c:v>
                  </c:pt>
                  <c:pt idx="202">
                    <c:v>4.0000000000000002E-4</c:v>
                  </c:pt>
                  <c:pt idx="204">
                    <c:v>1.2999999999999999E-3</c:v>
                  </c:pt>
                  <c:pt idx="215">
                    <c:v>5.0000000000000001E-3</c:v>
                  </c:pt>
                  <c:pt idx="216">
                    <c:v>1.1999999999999999E-3</c:v>
                  </c:pt>
                  <c:pt idx="219">
                    <c:v>8.9999999999999998E-4</c:v>
                  </c:pt>
                  <c:pt idx="222">
                    <c:v>1.1999999999999999E-3</c:v>
                  </c:pt>
                  <c:pt idx="223">
                    <c:v>1.6999999999999999E-3</c:v>
                  </c:pt>
                  <c:pt idx="226">
                    <c:v>4.0000000000000001E-3</c:v>
                  </c:pt>
                  <c:pt idx="230">
                    <c:v>6.9999999999999999E-4</c:v>
                  </c:pt>
                  <c:pt idx="231">
                    <c:v>6.9999999999999999E-4</c:v>
                  </c:pt>
                  <c:pt idx="232">
                    <c:v>1.9E-3</c:v>
                  </c:pt>
                  <c:pt idx="233">
                    <c:v>5.9999999999999995E-4</c:v>
                  </c:pt>
                  <c:pt idx="234">
                    <c:v>2.3999999999999998E-3</c:v>
                  </c:pt>
                  <c:pt idx="236">
                    <c:v>2.3E-3</c:v>
                  </c:pt>
                  <c:pt idx="237">
                    <c:v>4.4999999999999997E-3</c:v>
                  </c:pt>
                  <c:pt idx="238">
                    <c:v>4.8999999999999998E-3</c:v>
                  </c:pt>
                  <c:pt idx="239">
                    <c:v>2.8E-3</c:v>
                  </c:pt>
                  <c:pt idx="240">
                    <c:v>2.0000000000000001E-4</c:v>
                  </c:pt>
                  <c:pt idx="241">
                    <c:v>2.0000000000000001E-4</c:v>
                  </c:pt>
                  <c:pt idx="242">
                    <c:v>4.0000000000000002E-4</c:v>
                  </c:pt>
                  <c:pt idx="243">
                    <c:v>1.8E-3</c:v>
                  </c:pt>
                  <c:pt idx="244">
                    <c:v>4.0000000000000002E-4</c:v>
                  </c:pt>
                  <c:pt idx="245">
                    <c:v>4.0000000000000002E-4</c:v>
                  </c:pt>
                  <c:pt idx="246">
                    <c:v>2.0999999999999999E-3</c:v>
                  </c:pt>
                  <c:pt idx="247">
                    <c:v>4.0000000000000002E-4</c:v>
                  </c:pt>
                  <c:pt idx="248">
                    <c:v>4.0000000000000002E-4</c:v>
                  </c:pt>
                  <c:pt idx="249">
                    <c:v>2.0000000000000001E-4</c:v>
                  </c:pt>
                  <c:pt idx="250">
                    <c:v>2.0000000000000001E-4</c:v>
                  </c:pt>
                  <c:pt idx="251">
                    <c:v>4.0000000000000002E-4</c:v>
                  </c:pt>
                  <c:pt idx="252">
                    <c:v>1E-4</c:v>
                  </c:pt>
                  <c:pt idx="253">
                    <c:v>4.0000000000000001E-3</c:v>
                  </c:pt>
                  <c:pt idx="254">
                    <c:v>2.8E-3</c:v>
                  </c:pt>
                  <c:pt idx="255">
                    <c:v>5.0000000000000001E-4</c:v>
                  </c:pt>
                  <c:pt idx="256">
                    <c:v>1.6000000000000001E-3</c:v>
                  </c:pt>
                  <c:pt idx="257">
                    <c:v>1.7000000000000001E-2</c:v>
                  </c:pt>
                  <c:pt idx="258">
                    <c:v>6.9999999999999999E-4</c:v>
                  </c:pt>
                  <c:pt idx="259">
                    <c:v>6.9999999999999999E-4</c:v>
                  </c:pt>
                  <c:pt idx="260">
                    <c:v>2.9999999999999997E-4</c:v>
                  </c:pt>
                  <c:pt idx="261">
                    <c:v>6.9999999999999999E-4</c:v>
                  </c:pt>
                  <c:pt idx="262">
                    <c:v>1E-4</c:v>
                  </c:pt>
                  <c:pt idx="263">
                    <c:v>1E-3</c:v>
                  </c:pt>
                  <c:pt idx="264">
                    <c:v>3.0000000000000001E-3</c:v>
                  </c:pt>
                  <c:pt idx="265">
                    <c:v>5.0000000000000001E-4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2.0000000000000001E-4</c:v>
                  </c:pt>
                  <c:pt idx="269">
                    <c:v>4.0000000000000002E-4</c:v>
                  </c:pt>
                  <c:pt idx="270">
                    <c:v>1.1999999999999999E-3</c:v>
                  </c:pt>
                  <c:pt idx="271">
                    <c:v>1E-4</c:v>
                  </c:pt>
                  <c:pt idx="272">
                    <c:v>5.0000000000000001E-4</c:v>
                  </c:pt>
                  <c:pt idx="273">
                    <c:v>1.4E-2</c:v>
                  </c:pt>
                  <c:pt idx="274">
                    <c:v>5.0000000000000001E-4</c:v>
                  </c:pt>
                  <c:pt idx="275">
                    <c:v>1.4E-3</c:v>
                  </c:pt>
                  <c:pt idx="276">
                    <c:v>2E-3</c:v>
                  </c:pt>
                  <c:pt idx="277">
                    <c:v>7.3000000000000001E-3</c:v>
                  </c:pt>
                  <c:pt idx="278">
                    <c:v>6.6E-3</c:v>
                  </c:pt>
                  <c:pt idx="279">
                    <c:v>1.8E-3</c:v>
                  </c:pt>
                  <c:pt idx="280">
                    <c:v>1.1999999999999999E-3</c:v>
                  </c:pt>
                  <c:pt idx="281">
                    <c:v>1.04E-2</c:v>
                  </c:pt>
                  <c:pt idx="282">
                    <c:v>5.8999999999999999E-3</c:v>
                  </c:pt>
                  <c:pt idx="283">
                    <c:v>5.0000000000000001E-4</c:v>
                  </c:pt>
                  <c:pt idx="284">
                    <c:v>1.3100000000000001E-2</c:v>
                  </c:pt>
                  <c:pt idx="285">
                    <c:v>1.2999999999999999E-2</c:v>
                  </c:pt>
                  <c:pt idx="286">
                    <c:v>1.0999999999999999E-2</c:v>
                  </c:pt>
                  <c:pt idx="287">
                    <c:v>2.0999999999999999E-3</c:v>
                  </c:pt>
                  <c:pt idx="288">
                    <c:v>5.0000000000000001E-3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2">
                    <c:v>2.2000000000000001E-3</c:v>
                  </c:pt>
                  <c:pt idx="293">
                    <c:v>2.0000000000000001E-4</c:v>
                  </c:pt>
                  <c:pt idx="294">
                    <c:v>2.8999999999999998E-3</c:v>
                  </c:pt>
                  <c:pt idx="295">
                    <c:v>2.9999999999999997E-4</c:v>
                  </c:pt>
                  <c:pt idx="296">
                    <c:v>8.9999999999999998E-4</c:v>
                  </c:pt>
                  <c:pt idx="297">
                    <c:v>1.2999999999999999E-4</c:v>
                  </c:pt>
                  <c:pt idx="298">
                    <c:v>2.0000000000000001E-4</c:v>
                  </c:pt>
                  <c:pt idx="299">
                    <c:v>4.0000000000000002E-4</c:v>
                  </c:pt>
                  <c:pt idx="300">
                    <c:v>3.5E-4</c:v>
                  </c:pt>
                  <c:pt idx="301">
                    <c:v>2.9999999999999997E-4</c:v>
                  </c:pt>
                  <c:pt idx="302">
                    <c:v>1.2999999999999999E-3</c:v>
                  </c:pt>
                  <c:pt idx="303">
                    <c:v>4.0000000000000002E-4</c:v>
                  </c:pt>
                  <c:pt idx="304">
                    <c:v>1.6000000000000001E-3</c:v>
                  </c:pt>
                  <c:pt idx="305">
                    <c:v>1.6000000000000001E-3</c:v>
                  </c:pt>
                  <c:pt idx="306">
                    <c:v>5.9999999999999995E-4</c:v>
                  </c:pt>
                  <c:pt idx="307">
                    <c:v>5.0000000000000001E-4</c:v>
                  </c:pt>
                  <c:pt idx="30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1'!$H$21:$H$919</c:f>
              <c:numCache>
                <c:formatCode>General</c:formatCode>
                <c:ptCount val="899"/>
                <c:pt idx="1">
                  <c:v>-0.12431500000275264</c:v>
                </c:pt>
                <c:pt idx="4">
                  <c:v>-7.6919000021007378E-3</c:v>
                </c:pt>
                <c:pt idx="7">
                  <c:v>3.1239699997968273E-2</c:v>
                </c:pt>
                <c:pt idx="8">
                  <c:v>3.9862799996626563E-2</c:v>
                </c:pt>
                <c:pt idx="9">
                  <c:v>-0.111030900003243</c:v>
                </c:pt>
                <c:pt idx="13">
                  <c:v>3.4258699994097697E-2</c:v>
                </c:pt>
                <c:pt idx="14">
                  <c:v>9.4510999995691236E-2</c:v>
                </c:pt>
                <c:pt idx="22">
                  <c:v>-9.6395500004291534E-2</c:v>
                </c:pt>
                <c:pt idx="23">
                  <c:v>-5.0137100002757506E-2</c:v>
                </c:pt>
                <c:pt idx="24">
                  <c:v>6.5261199997621588E-2</c:v>
                </c:pt>
                <c:pt idx="26">
                  <c:v>9.0938699995604111E-2</c:v>
                </c:pt>
                <c:pt idx="27">
                  <c:v>-3.0022200004168553E-2</c:v>
                </c:pt>
                <c:pt idx="28">
                  <c:v>5.69887999954517E-2</c:v>
                </c:pt>
                <c:pt idx="31">
                  <c:v>-4.3865800002095057E-2</c:v>
                </c:pt>
                <c:pt idx="32">
                  <c:v>9.2588699997577351E-2</c:v>
                </c:pt>
                <c:pt idx="33">
                  <c:v>4.9197999942407478E-3</c:v>
                </c:pt>
                <c:pt idx="34">
                  <c:v>-6.5973900003882591E-2</c:v>
                </c:pt>
                <c:pt idx="35">
                  <c:v>-6.0659300004772376E-2</c:v>
                </c:pt>
                <c:pt idx="36">
                  <c:v>6.2801299998682225E-2</c:v>
                </c:pt>
                <c:pt idx="37">
                  <c:v>-5.3679000047850423E-3</c:v>
                </c:pt>
                <c:pt idx="38">
                  <c:v>9.5901499997125939E-2</c:v>
                </c:pt>
                <c:pt idx="43">
                  <c:v>-2.3014800000964897E-2</c:v>
                </c:pt>
                <c:pt idx="44">
                  <c:v>-8.735750000414555E-2</c:v>
                </c:pt>
                <c:pt idx="46">
                  <c:v>6.6082999983336776E-3</c:v>
                </c:pt>
                <c:pt idx="47">
                  <c:v>4.3299199995090021E-2</c:v>
                </c:pt>
                <c:pt idx="48">
                  <c:v>-2.0802200004254701E-2</c:v>
                </c:pt>
                <c:pt idx="49">
                  <c:v>2.0826999996643281E-2</c:v>
                </c:pt>
                <c:pt idx="50">
                  <c:v>-3.5740500003157649E-2</c:v>
                </c:pt>
                <c:pt idx="51">
                  <c:v>-1.5279900002497016E-2</c:v>
                </c:pt>
                <c:pt idx="52">
                  <c:v>1.503469999806839E-2</c:v>
                </c:pt>
                <c:pt idx="54">
                  <c:v>-1.7746600005921209E-2</c:v>
                </c:pt>
                <c:pt idx="56">
                  <c:v>-1.488200003223028E-3</c:v>
                </c:pt>
                <c:pt idx="57">
                  <c:v>8.4555999965232331E-3</c:v>
                </c:pt>
                <c:pt idx="62">
                  <c:v>-5.3254200003721053E-2</c:v>
                </c:pt>
                <c:pt idx="67">
                  <c:v>0.1032558999977482</c:v>
                </c:pt>
                <c:pt idx="70">
                  <c:v>4.9153899995872052E-2</c:v>
                </c:pt>
                <c:pt idx="71">
                  <c:v>5.6440399999701185E-2</c:v>
                </c:pt>
                <c:pt idx="72">
                  <c:v>0.10167069999806699</c:v>
                </c:pt>
                <c:pt idx="74">
                  <c:v>-2.2026300004654331E-2</c:v>
                </c:pt>
                <c:pt idx="75">
                  <c:v>2.1945599994069198E-2</c:v>
                </c:pt>
                <c:pt idx="76">
                  <c:v>-3.5938000037276652E-3</c:v>
                </c:pt>
                <c:pt idx="77">
                  <c:v>1.765299999533454E-2</c:v>
                </c:pt>
                <c:pt idx="78">
                  <c:v>5.596759999752976E-2</c:v>
                </c:pt>
                <c:pt idx="79">
                  <c:v>4.1855199997371528E-2</c:v>
                </c:pt>
                <c:pt idx="80">
                  <c:v>5.5169799994473578E-2</c:v>
                </c:pt>
                <c:pt idx="81">
                  <c:v>4.19614999955229E-2</c:v>
                </c:pt>
                <c:pt idx="83">
                  <c:v>-9.3220000053406693E-4</c:v>
                </c:pt>
                <c:pt idx="84">
                  <c:v>-8.5884550004266202E-2</c:v>
                </c:pt>
                <c:pt idx="90">
                  <c:v>-0.10732560000178637</c:v>
                </c:pt>
                <c:pt idx="93">
                  <c:v>-1.0438000001158798E-2</c:v>
                </c:pt>
                <c:pt idx="94">
                  <c:v>0.14250579999861657</c:v>
                </c:pt>
                <c:pt idx="95">
                  <c:v>1.0449599998537451E-2</c:v>
                </c:pt>
                <c:pt idx="96">
                  <c:v>5.7449599997198675E-2</c:v>
                </c:pt>
                <c:pt idx="97">
                  <c:v>8.0449599998246413E-2</c:v>
                </c:pt>
                <c:pt idx="98">
                  <c:v>8.7641999998595566E-3</c:v>
                </c:pt>
                <c:pt idx="99">
                  <c:v>-1.5921200007142033E-2</c:v>
                </c:pt>
                <c:pt idx="100">
                  <c:v>3.8078799992945278E-2</c:v>
                </c:pt>
                <c:pt idx="103">
                  <c:v>4.0515599997888785E-2</c:v>
                </c:pt>
                <c:pt idx="104">
                  <c:v>-4.8720800004957709E-2</c:v>
                </c:pt>
                <c:pt idx="105">
                  <c:v>-1.7777000000933185E-2</c:v>
                </c:pt>
                <c:pt idx="106">
                  <c:v>-4.3783100001746789E-2</c:v>
                </c:pt>
                <c:pt idx="108">
                  <c:v>8.9609700000437442E-2</c:v>
                </c:pt>
                <c:pt idx="109">
                  <c:v>5.6210799994005356E-2</c:v>
                </c:pt>
                <c:pt idx="110">
                  <c:v>6.6968300001462922E-2</c:v>
                </c:pt>
                <c:pt idx="111">
                  <c:v>-1.8599200004246086E-2</c:v>
                </c:pt>
                <c:pt idx="113">
                  <c:v>2.2759399995265994E-2</c:v>
                </c:pt>
                <c:pt idx="114">
                  <c:v>-1.3718300004256889E-2</c:v>
                </c:pt>
                <c:pt idx="115">
                  <c:v>2.4169299991626758E-2</c:v>
                </c:pt>
                <c:pt idx="138">
                  <c:v>3.485539999383036E-2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82-4362-905B-43804DF27A75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1'!$I$21:$I$919</c:f>
              <c:numCache>
                <c:formatCode>General</c:formatCode>
                <c:ptCount val="899"/>
                <c:pt idx="0">
                  <c:v>1.861839999401127E-2</c:v>
                </c:pt>
                <c:pt idx="2">
                  <c:v>-6.9323550002081902E-2</c:v>
                </c:pt>
                <c:pt idx="3">
                  <c:v>5.0356499978079228E-3</c:v>
                </c:pt>
                <c:pt idx="5">
                  <c:v>-5.8869050004432211E-2</c:v>
                </c:pt>
                <c:pt idx="6">
                  <c:v>5.1358499986235984E-3</c:v>
                </c:pt>
                <c:pt idx="10">
                  <c:v>-2.2517150002386188E-2</c:v>
                </c:pt>
                <c:pt idx="11">
                  <c:v>-9.5310650001920294E-2</c:v>
                </c:pt>
                <c:pt idx="12">
                  <c:v>-7.5737650004157331E-2</c:v>
                </c:pt>
                <c:pt idx="15">
                  <c:v>-2.1216550001554424E-2</c:v>
                </c:pt>
                <c:pt idx="16">
                  <c:v>-5.3272750003088731E-2</c:v>
                </c:pt>
                <c:pt idx="17">
                  <c:v>1.0041849996923702E-2</c:v>
                </c:pt>
                <c:pt idx="18">
                  <c:v>-0.1261102500029665</c:v>
                </c:pt>
                <c:pt idx="19">
                  <c:v>-8.9908050002122764E-2</c:v>
                </c:pt>
                <c:pt idx="20">
                  <c:v>-0.10750425000151154</c:v>
                </c:pt>
                <c:pt idx="21">
                  <c:v>-3.3555550005985424E-2</c:v>
                </c:pt>
                <c:pt idx="25">
                  <c:v>-2.736950005783001E-3</c:v>
                </c:pt>
                <c:pt idx="29">
                  <c:v>7.8238649995910237E-2</c:v>
                </c:pt>
                <c:pt idx="30">
                  <c:v>-9.9430250003933907E-2</c:v>
                </c:pt>
                <c:pt idx="39">
                  <c:v>4.3949149996478809E-2</c:v>
                </c:pt>
                <c:pt idx="40">
                  <c:v>5.4207549997954629E-2</c:v>
                </c:pt>
                <c:pt idx="41">
                  <c:v>1.6522149995580548E-2</c:v>
                </c:pt>
                <c:pt idx="42">
                  <c:v>9.9999249996471917E-2</c:v>
                </c:pt>
                <c:pt idx="45">
                  <c:v>0.11862234999716748</c:v>
                </c:pt>
                <c:pt idx="53">
                  <c:v>3.264984999623266E-2</c:v>
                </c:pt>
                <c:pt idx="55">
                  <c:v>1.1183149996213615E-2</c:v>
                </c:pt>
                <c:pt idx="58">
                  <c:v>-1.4037350003491156E-2</c:v>
                </c:pt>
                <c:pt idx="59">
                  <c:v>5.9968149995256681E-2</c:v>
                </c:pt>
                <c:pt idx="60">
                  <c:v>1.9565499969758093E-3</c:v>
                </c:pt>
                <c:pt idx="61">
                  <c:v>-6.5554750002775108E-2</c:v>
                </c:pt>
                <c:pt idx="63">
                  <c:v>6.0703649996867171E-2</c:v>
                </c:pt>
                <c:pt idx="64">
                  <c:v>6.1478849995182827E-2</c:v>
                </c:pt>
                <c:pt idx="65">
                  <c:v>3.6635849995946046E-2</c:v>
                </c:pt>
                <c:pt idx="66">
                  <c:v>-2.1190050003497163E-2</c:v>
                </c:pt>
                <c:pt idx="68">
                  <c:v>-4.1786249999859137E-2</c:v>
                </c:pt>
                <c:pt idx="69">
                  <c:v>5.2483149996987777E-2</c:v>
                </c:pt>
                <c:pt idx="73">
                  <c:v>1.8841749995772261E-2</c:v>
                </c:pt>
                <c:pt idx="82">
                  <c:v>2.4924849996750709E-2</c:v>
                </c:pt>
                <c:pt idx="85">
                  <c:v>-6.6912650003359886E-2</c:v>
                </c:pt>
                <c:pt idx="86">
                  <c:v>-2.4912650002079317E-2</c:v>
                </c:pt>
                <c:pt idx="87">
                  <c:v>-4.8283450003509643E-2</c:v>
                </c:pt>
                <c:pt idx="88">
                  <c:v>1.4716549994773231E-2</c:v>
                </c:pt>
                <c:pt idx="89">
                  <c:v>0.10071654999410384</c:v>
                </c:pt>
                <c:pt idx="91">
                  <c:v>4.5974949996889336E-2</c:v>
                </c:pt>
                <c:pt idx="92">
                  <c:v>4.0289549997396534E-2</c:v>
                </c:pt>
                <c:pt idx="101">
                  <c:v>-3.7463650001882343E-2</c:v>
                </c:pt>
                <c:pt idx="102">
                  <c:v>-3.3634500032349024E-3</c:v>
                </c:pt>
                <c:pt idx="107">
                  <c:v>-1.7791650003346149E-2</c:v>
                </c:pt>
                <c:pt idx="116">
                  <c:v>3.53788499996881E-2</c:v>
                </c:pt>
                <c:pt idx="117">
                  <c:v>-2.0461100000829902E-2</c:v>
                </c:pt>
                <c:pt idx="118">
                  <c:v>3.2322049999493174E-2</c:v>
                </c:pt>
                <c:pt idx="119">
                  <c:v>-4.7838600003160536E-2</c:v>
                </c:pt>
                <c:pt idx="120">
                  <c:v>-3.1007200006570201E-2</c:v>
                </c:pt>
                <c:pt idx="121">
                  <c:v>-2.3844700001063757E-2</c:v>
                </c:pt>
                <c:pt idx="122">
                  <c:v>2.0202949999656994E-2</c:v>
                </c:pt>
                <c:pt idx="123">
                  <c:v>5.3989149993867613E-2</c:v>
                </c:pt>
                <c:pt idx="124">
                  <c:v>-4.8000000242609531E-4</c:v>
                </c:pt>
                <c:pt idx="125">
                  <c:v>-2.2165400005178526E-2</c:v>
                </c:pt>
                <c:pt idx="126">
                  <c:v>1.8665999996301252E-2</c:v>
                </c:pt>
                <c:pt idx="127">
                  <c:v>3.05028999937349E-2</c:v>
                </c:pt>
                <c:pt idx="128">
                  <c:v>-3.3744500004104339E-2</c:v>
                </c:pt>
                <c:pt idx="129">
                  <c:v>8.1992999985232018E-3</c:v>
                </c:pt>
                <c:pt idx="130">
                  <c:v>2.2303149999061134E-2</c:v>
                </c:pt>
                <c:pt idx="131">
                  <c:v>-3.1238500014296733E-3</c:v>
                </c:pt>
                <c:pt idx="132">
                  <c:v>3.9190749994304497E-2</c:v>
                </c:pt>
                <c:pt idx="133">
                  <c:v>-5.127840000204742E-2</c:v>
                </c:pt>
                <c:pt idx="134">
                  <c:v>7.976349996170029E-3</c:v>
                </c:pt>
                <c:pt idx="135">
                  <c:v>3.4605549997650087E-2</c:v>
                </c:pt>
                <c:pt idx="136">
                  <c:v>2.1863950001716148E-2</c:v>
                </c:pt>
                <c:pt idx="137">
                  <c:v>-4.7737999993842095E-3</c:v>
                </c:pt>
                <c:pt idx="139">
                  <c:v>-2.6139100002183113E-2</c:v>
                </c:pt>
                <c:pt idx="140">
                  <c:v>8.1430849997559562E-2</c:v>
                </c:pt>
                <c:pt idx="141">
                  <c:v>3.6074099996767472E-2</c:v>
                </c:pt>
                <c:pt idx="142">
                  <c:v>2.2492549993330613E-2</c:v>
                </c:pt>
                <c:pt idx="143">
                  <c:v>8.0655499987187795E-3</c:v>
                </c:pt>
                <c:pt idx="144">
                  <c:v>-2.3931999996420927E-2</c:v>
                </c:pt>
                <c:pt idx="145">
                  <c:v>-2.3465900005248841E-2</c:v>
                </c:pt>
                <c:pt idx="146">
                  <c:v>1.3385049998760223E-2</c:v>
                </c:pt>
                <c:pt idx="147">
                  <c:v>3.7472999974852428E-3</c:v>
                </c:pt>
                <c:pt idx="148">
                  <c:v>6.4521899999817833E-2</c:v>
                </c:pt>
                <c:pt idx="149">
                  <c:v>-4.8378999999840744E-3</c:v>
                </c:pt>
                <c:pt idx="150">
                  <c:v>3.3524350001243874E-2</c:v>
                </c:pt>
                <c:pt idx="151">
                  <c:v>-4.2473200002859812E-2</c:v>
                </c:pt>
                <c:pt idx="152">
                  <c:v>-1.6473200004838873E-2</c:v>
                </c:pt>
                <c:pt idx="153">
                  <c:v>3.2155999993847217E-2</c:v>
                </c:pt>
                <c:pt idx="154">
                  <c:v>-4.3529400005354546E-2</c:v>
                </c:pt>
                <c:pt idx="155">
                  <c:v>-2.4407000018982217E-3</c:v>
                </c:pt>
                <c:pt idx="156">
                  <c:v>-2.4407000018982217E-3</c:v>
                </c:pt>
                <c:pt idx="157">
                  <c:v>-3.2677000053809024E-3</c:v>
                </c:pt>
                <c:pt idx="158">
                  <c:v>-3.2677000053809024E-3</c:v>
                </c:pt>
                <c:pt idx="159">
                  <c:v>3.2299991289619356E-5</c:v>
                </c:pt>
                <c:pt idx="160">
                  <c:v>3.2299991289619356E-5</c:v>
                </c:pt>
                <c:pt idx="161">
                  <c:v>3.0509149997669738E-2</c:v>
                </c:pt>
                <c:pt idx="162">
                  <c:v>-2.7710000722436234E-4</c:v>
                </c:pt>
                <c:pt idx="163">
                  <c:v>2.2624549994361587E-2</c:v>
                </c:pt>
                <c:pt idx="164">
                  <c:v>1.9933049996325281E-2</c:v>
                </c:pt>
                <c:pt idx="165">
                  <c:v>-5.0193000060971826E-3</c:v>
                </c:pt>
                <c:pt idx="166">
                  <c:v>-5.7022500041057356E-3</c:v>
                </c:pt>
                <c:pt idx="167">
                  <c:v>9.1315999961807393E-3</c:v>
                </c:pt>
                <c:pt idx="168">
                  <c:v>2.2446199996920768E-2</c:v>
                </c:pt>
                <c:pt idx="169">
                  <c:v>1.6207349995966069E-2</c:v>
                </c:pt>
                <c:pt idx="170">
                  <c:v>3.7521949998335913E-2</c:v>
                </c:pt>
                <c:pt idx="171">
                  <c:v>5.6141999957617372E-3</c:v>
                </c:pt>
                <c:pt idx="172">
                  <c:v>2.4515849996532779E-2</c:v>
                </c:pt>
                <c:pt idx="173">
                  <c:v>2.8515849997347686E-2</c:v>
                </c:pt>
                <c:pt idx="174">
                  <c:v>1.0341150002204813E-2</c:v>
                </c:pt>
                <c:pt idx="175">
                  <c:v>7.1439999737776816E-4</c:v>
                </c:pt>
                <c:pt idx="176">
                  <c:v>1.7714399997203145E-2</c:v>
                </c:pt>
                <c:pt idx="177">
                  <c:v>2.8714399995806161E-2</c:v>
                </c:pt>
                <c:pt idx="178">
                  <c:v>8.972799994808156E-3</c:v>
                </c:pt>
                <c:pt idx="179">
                  <c:v>3.6433399996894877E-2</c:v>
                </c:pt>
                <c:pt idx="180">
                  <c:v>3.3912499930011109E-3</c:v>
                </c:pt>
                <c:pt idx="181">
                  <c:v>4.2180500000540633E-2</c:v>
                </c:pt>
                <c:pt idx="182">
                  <c:v>1.2755949996062554E-2</c:v>
                </c:pt>
                <c:pt idx="183">
                  <c:v>1.2806049999198876E-2</c:v>
                </c:pt>
                <c:pt idx="184">
                  <c:v>6.2012999987928197E-3</c:v>
                </c:pt>
                <c:pt idx="185">
                  <c:v>1.8201299993961584E-2</c:v>
                </c:pt>
                <c:pt idx="186">
                  <c:v>1.1989349994109944E-2</c:v>
                </c:pt>
                <c:pt idx="187">
                  <c:v>4.9921300000278279E-2</c:v>
                </c:pt>
                <c:pt idx="188">
                  <c:v>-1.6950049997831229E-2</c:v>
                </c:pt>
                <c:pt idx="189">
                  <c:v>4.362099999707425E-2</c:v>
                </c:pt>
                <c:pt idx="190">
                  <c:v>-8.3930500040878542E-3</c:v>
                </c:pt>
                <c:pt idx="191">
                  <c:v>4.8401699998066761E-2</c:v>
                </c:pt>
                <c:pt idx="192">
                  <c:v>1.0718749996158294E-2</c:v>
                </c:pt>
                <c:pt idx="193">
                  <c:v>6.6977149996091612E-2</c:v>
                </c:pt>
                <c:pt idx="194">
                  <c:v>4.8105800000485033E-2</c:v>
                </c:pt>
                <c:pt idx="195">
                  <c:v>4.8105800000485033E-2</c:v>
                </c:pt>
                <c:pt idx="196">
                  <c:v>5.8080999995581806E-2</c:v>
                </c:pt>
                <c:pt idx="197">
                  <c:v>6.8080999997619074E-2</c:v>
                </c:pt>
                <c:pt idx="198">
                  <c:v>9.6118499932345003E-3</c:v>
                </c:pt>
                <c:pt idx="199">
                  <c:v>4.4083449996833224E-2</c:v>
                </c:pt>
                <c:pt idx="200">
                  <c:v>2.1398049997515045E-2</c:v>
                </c:pt>
                <c:pt idx="201">
                  <c:v>4.592669999692589E-2</c:v>
                </c:pt>
                <c:pt idx="202">
                  <c:v>4.592669999692589E-2</c:v>
                </c:pt>
                <c:pt idx="203">
                  <c:v>4.4887299998663366E-2</c:v>
                </c:pt>
                <c:pt idx="204">
                  <c:v>4.4887299998663366E-2</c:v>
                </c:pt>
                <c:pt idx="205">
                  <c:v>1.8917299996246584E-2</c:v>
                </c:pt>
                <c:pt idx="206">
                  <c:v>3.1035200001497287E-2</c:v>
                </c:pt>
                <c:pt idx="207">
                  <c:v>4.1991899997810833E-2</c:v>
                </c:pt>
                <c:pt idx="208">
                  <c:v>4.53918999992311E-2</c:v>
                </c:pt>
                <c:pt idx="209">
                  <c:v>3.5719699997571297E-2</c:v>
                </c:pt>
                <c:pt idx="210">
                  <c:v>3.5539799995603971E-2</c:v>
                </c:pt>
                <c:pt idx="211">
                  <c:v>3.5469000002194662E-2</c:v>
                </c:pt>
                <c:pt idx="212">
                  <c:v>3.5568999999668449E-2</c:v>
                </c:pt>
                <c:pt idx="213">
                  <c:v>3.7100399997143541E-2</c:v>
                </c:pt>
                <c:pt idx="214">
                  <c:v>3.8000399996235501E-2</c:v>
                </c:pt>
                <c:pt idx="215">
                  <c:v>2.4994300001708325E-2</c:v>
                </c:pt>
                <c:pt idx="216">
                  <c:v>1.4092049997998402E-2</c:v>
                </c:pt>
                <c:pt idx="217">
                  <c:v>3.0352900001162197E-2</c:v>
                </c:pt>
                <c:pt idx="218">
                  <c:v>1.2517600000137463E-2</c:v>
                </c:pt>
                <c:pt idx="219">
                  <c:v>1.2517600000137463E-2</c:v>
                </c:pt>
                <c:pt idx="220">
                  <c:v>1.4217599993571639E-2</c:v>
                </c:pt>
                <c:pt idx="221">
                  <c:v>1.4217599993571639E-2</c:v>
                </c:pt>
                <c:pt idx="222">
                  <c:v>2.5675450000562705E-2</c:v>
                </c:pt>
                <c:pt idx="223">
                  <c:v>2.8475449995312374E-2</c:v>
                </c:pt>
                <c:pt idx="224">
                  <c:v>3.1634649996703956E-2</c:v>
                </c:pt>
                <c:pt idx="225">
                  <c:v>9.2800999991595745E-3</c:v>
                </c:pt>
                <c:pt idx="226">
                  <c:v>4.3968999962089583E-3</c:v>
                </c:pt>
                <c:pt idx="227">
                  <c:v>2.6725550000264775E-2</c:v>
                </c:pt>
                <c:pt idx="228">
                  <c:v>3.0898550001438707E-2</c:v>
                </c:pt>
                <c:pt idx="229">
                  <c:v>4.8045649993582629E-2</c:v>
                </c:pt>
                <c:pt idx="230">
                  <c:v>-1.8649999983608723E-3</c:v>
                </c:pt>
                <c:pt idx="231">
                  <c:v>5.4495049997058231E-2</c:v>
                </c:pt>
                <c:pt idx="232">
                  <c:v>-9.3448999978136271E-3</c:v>
                </c:pt>
                <c:pt idx="233">
                  <c:v>5.5374349998601247E-2</c:v>
                </c:pt>
                <c:pt idx="234">
                  <c:v>-7.2425000034854747E-3</c:v>
                </c:pt>
                <c:pt idx="235">
                  <c:v>-7.3661999995238148E-3</c:v>
                </c:pt>
                <c:pt idx="236">
                  <c:v>-9.9924000023747794E-3</c:v>
                </c:pt>
                <c:pt idx="237">
                  <c:v>-1.357780000398634E-2</c:v>
                </c:pt>
                <c:pt idx="238">
                  <c:v>-6.624000016017817E-4</c:v>
                </c:pt>
                <c:pt idx="239">
                  <c:v>-1.6886000012164004E-3</c:v>
                </c:pt>
                <c:pt idx="240">
                  <c:v>-1.3883999999961816E-3</c:v>
                </c:pt>
                <c:pt idx="241">
                  <c:v>5.9928449998551514E-2</c:v>
                </c:pt>
                <c:pt idx="243">
                  <c:v>2.9008999990765005E-3</c:v>
                </c:pt>
                <c:pt idx="244">
                  <c:v>4.2817999928956851E-3</c:v>
                </c:pt>
                <c:pt idx="245">
                  <c:v>4.2817999928956851E-3</c:v>
                </c:pt>
                <c:pt idx="246">
                  <c:v>2.9115999932400882E-3</c:v>
                </c:pt>
                <c:pt idx="251">
                  <c:v>1.0820100003911648E-2</c:v>
                </c:pt>
                <c:pt idx="253">
                  <c:v>4.90033499954734E-2</c:v>
                </c:pt>
                <c:pt idx="254">
                  <c:v>5.320334999851184E-2</c:v>
                </c:pt>
                <c:pt idx="255">
                  <c:v>5.6803349994879682E-2</c:v>
                </c:pt>
                <c:pt idx="256">
                  <c:v>5.8903349992760923E-2</c:v>
                </c:pt>
                <c:pt idx="257">
                  <c:v>6.230334999418119E-2</c:v>
                </c:pt>
                <c:pt idx="258">
                  <c:v>1.3944299993454479E-2</c:v>
                </c:pt>
                <c:pt idx="259">
                  <c:v>4.7288649999245536E-2</c:v>
                </c:pt>
                <c:pt idx="264">
                  <c:v>2.5787200000195298E-2</c:v>
                </c:pt>
                <c:pt idx="265">
                  <c:v>2.7417499994044192E-2</c:v>
                </c:pt>
                <c:pt idx="267">
                  <c:v>4.0680499994778074E-2</c:v>
                </c:pt>
                <c:pt idx="268">
                  <c:v>3.0049699998926371E-2</c:v>
                </c:pt>
                <c:pt idx="269">
                  <c:v>3.2623799997963943E-2</c:v>
                </c:pt>
                <c:pt idx="272">
                  <c:v>3.9961499998753425E-2</c:v>
                </c:pt>
                <c:pt idx="273">
                  <c:v>3.7047450001409743E-2</c:v>
                </c:pt>
                <c:pt idx="275">
                  <c:v>3.6895099998218939E-2</c:v>
                </c:pt>
                <c:pt idx="277">
                  <c:v>2.887054999882821E-2</c:v>
                </c:pt>
                <c:pt idx="278">
                  <c:v>2.9385150002781302E-2</c:v>
                </c:pt>
                <c:pt idx="279">
                  <c:v>3.1385150003188755E-2</c:v>
                </c:pt>
                <c:pt idx="280">
                  <c:v>4.5728400000371039E-2</c:v>
                </c:pt>
                <c:pt idx="281">
                  <c:v>3.4505249997891951E-2</c:v>
                </c:pt>
                <c:pt idx="282">
                  <c:v>2.3291449993848801E-2</c:v>
                </c:pt>
                <c:pt idx="287">
                  <c:v>5.6787000001349952E-2</c:v>
                </c:pt>
                <c:pt idx="288">
                  <c:v>5.8274600000004284E-2</c:v>
                </c:pt>
                <c:pt idx="289">
                  <c:v>6.0131899997941218E-2</c:v>
                </c:pt>
                <c:pt idx="291">
                  <c:v>6.6691399995761458E-2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82-4362-905B-43804DF27A75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1'!$J$21:$J$919</c:f>
              <c:numCache>
                <c:formatCode>General</c:formatCode>
                <c:ptCount val="899"/>
                <c:pt idx="242">
                  <c:v>6.0028450003301259E-2</c:v>
                </c:pt>
                <c:pt idx="247">
                  <c:v>5.4943249997450039E-2</c:v>
                </c:pt>
                <c:pt idx="248">
                  <c:v>5.5601649997697677E-2</c:v>
                </c:pt>
                <c:pt idx="249">
                  <c:v>5.341624999709893E-2</c:v>
                </c:pt>
                <c:pt idx="252">
                  <c:v>5.4353149993403349E-2</c:v>
                </c:pt>
                <c:pt idx="260">
                  <c:v>4.8589450001600198E-2</c:v>
                </c:pt>
                <c:pt idx="262">
                  <c:v>4.2866550000326242E-2</c:v>
                </c:pt>
                <c:pt idx="266">
                  <c:v>4.3406749995483551E-2</c:v>
                </c:pt>
                <c:pt idx="270">
                  <c:v>3.9840049998019822E-2</c:v>
                </c:pt>
                <c:pt idx="271">
                  <c:v>3.5339750000275671E-2</c:v>
                </c:pt>
                <c:pt idx="274">
                  <c:v>3.252154999790946E-2</c:v>
                </c:pt>
                <c:pt idx="276">
                  <c:v>3.4639149998838548E-2</c:v>
                </c:pt>
                <c:pt idx="283">
                  <c:v>3.4982350000063889E-2</c:v>
                </c:pt>
                <c:pt idx="284">
                  <c:v>2.189774999715155E-2</c:v>
                </c:pt>
                <c:pt idx="285">
                  <c:v>2.1612349999486469E-2</c:v>
                </c:pt>
                <c:pt idx="286">
                  <c:v>2.5741549994563684E-2</c:v>
                </c:pt>
                <c:pt idx="290">
                  <c:v>2.6417850000143517E-2</c:v>
                </c:pt>
                <c:pt idx="292">
                  <c:v>1.9836849998682737E-2</c:v>
                </c:pt>
                <c:pt idx="293">
                  <c:v>2.1451149994391017E-2</c:v>
                </c:pt>
                <c:pt idx="294">
                  <c:v>7.0660199991834816E-2</c:v>
                </c:pt>
                <c:pt idx="295">
                  <c:v>7.460949999949662E-2</c:v>
                </c:pt>
                <c:pt idx="296">
                  <c:v>1.8454949997249059E-2</c:v>
                </c:pt>
                <c:pt idx="297">
                  <c:v>7.7116899992688559E-2</c:v>
                </c:pt>
                <c:pt idx="298">
                  <c:v>7.8203399993071798E-2</c:v>
                </c:pt>
                <c:pt idx="299">
                  <c:v>7.2776399996655528E-2</c:v>
                </c:pt>
                <c:pt idx="300">
                  <c:v>1.5695349997258745E-2</c:v>
                </c:pt>
                <c:pt idx="301">
                  <c:v>7.6938899997912813E-2</c:v>
                </c:pt>
                <c:pt idx="302">
                  <c:v>8.6127299997315276E-2</c:v>
                </c:pt>
                <c:pt idx="303">
                  <c:v>8.4832799992000218E-2</c:v>
                </c:pt>
                <c:pt idx="304">
                  <c:v>1.8252050002047326E-2</c:v>
                </c:pt>
                <c:pt idx="305">
                  <c:v>1.8866649996198248E-2</c:v>
                </c:pt>
                <c:pt idx="306">
                  <c:v>8.9895299999625422E-2</c:v>
                </c:pt>
                <c:pt idx="307">
                  <c:v>8.6924499992164783E-2</c:v>
                </c:pt>
                <c:pt idx="308">
                  <c:v>2.3795249995600898E-2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82-4362-905B-43804DF27A75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1'!$K$21:$K$919</c:f>
              <c:numCache>
                <c:formatCode>General</c:formatCode>
                <c:ptCount val="899"/>
                <c:pt idx="250">
                  <c:v>5.6131949997507036E-2</c:v>
                </c:pt>
                <c:pt idx="261">
                  <c:v>4.5975950000865851E-2</c:v>
                </c:pt>
                <c:pt idx="263">
                  <c:v>4.891144999419339E-2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82-4362-905B-43804DF27A75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1'!$L$21:$L$919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82-4362-905B-43804DF27A75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1'!$M$21:$M$919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82-4362-905B-43804DF27A75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1'!$N$21:$N$919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82-4362-905B-43804DF27A75}"/>
            </c:ext>
          </c:extLst>
        </c:ser>
        <c:ser>
          <c:idx val="7"/>
          <c:order val="7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1'!$U$21:$U$919</c:f>
              <c:numCache>
                <c:formatCode>General</c:formatCode>
                <c:ptCount val="899"/>
                <c:pt idx="112">
                  <c:v>0.55462804999842774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82-4362-905B-43804DF27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12096"/>
        <c:axId val="1"/>
      </c:scatterChart>
      <c:valAx>
        <c:axId val="88291209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1143317230273757"/>
              <c:y val="0.91768292682926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919484702093397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12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27375201288244"/>
          <c:y val="0.89634146341463417"/>
          <c:w val="0.47826086956521741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OX Cas - Prim. O-C Diagr.</a:t>
            </a:r>
          </a:p>
        </c:rich>
      </c:tx>
      <c:layout>
        <c:manualLayout>
          <c:xMode val="edge"/>
          <c:yMode val="edge"/>
          <c:x val="0.2972975155652321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3635191612517"/>
          <c:y val="0.14723926380368099"/>
          <c:w val="0.75675752496987581"/>
          <c:h val="0.62883435582822089"/>
        </c:manualLayout>
      </c:layout>
      <c:scatterChart>
        <c:scatterStyle val="lineMarker"/>
        <c:varyColors val="0"/>
        <c:ser>
          <c:idx val="6"/>
          <c:order val="0"/>
          <c:tx>
            <c:strRef>
              <c:f>'Active 1'!$R$20</c:f>
              <c:strCache>
                <c:ptCount val="1"/>
                <c:pt idx="0">
                  <c:v>Primary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1'!$R$21:$R$919</c:f>
              <c:numCache>
                <c:formatCode>General</c:formatCode>
                <c:ptCount val="899"/>
                <c:pt idx="0">
                  <c:v>1.861839999401127E-2</c:v>
                </c:pt>
                <c:pt idx="1">
                  <c:v>-0.12431500000275264</c:v>
                </c:pt>
                <c:pt idx="4">
                  <c:v>-7.6919000021007378E-3</c:v>
                </c:pt>
                <c:pt idx="7">
                  <c:v>3.1239699997968273E-2</c:v>
                </c:pt>
                <c:pt idx="8">
                  <c:v>3.9862799996626563E-2</c:v>
                </c:pt>
                <c:pt idx="9">
                  <c:v>-0.111030900003243</c:v>
                </c:pt>
                <c:pt idx="13">
                  <c:v>3.4258699994097697E-2</c:v>
                </c:pt>
                <c:pt idx="14">
                  <c:v>9.4510999995691236E-2</c:v>
                </c:pt>
                <c:pt idx="22">
                  <c:v>-9.6395500004291534E-2</c:v>
                </c:pt>
                <c:pt idx="23">
                  <c:v>-5.0137100002757506E-2</c:v>
                </c:pt>
                <c:pt idx="24">
                  <c:v>6.5261199997621588E-2</c:v>
                </c:pt>
                <c:pt idx="26">
                  <c:v>9.0938699995604111E-2</c:v>
                </c:pt>
                <c:pt idx="27">
                  <c:v>-3.0022200004168553E-2</c:v>
                </c:pt>
                <c:pt idx="28">
                  <c:v>5.69887999954517E-2</c:v>
                </c:pt>
                <c:pt idx="31">
                  <c:v>-4.3865800002095057E-2</c:v>
                </c:pt>
                <c:pt idx="32">
                  <c:v>9.2588699997577351E-2</c:v>
                </c:pt>
                <c:pt idx="33">
                  <c:v>4.9197999942407478E-3</c:v>
                </c:pt>
                <c:pt idx="34">
                  <c:v>-6.5973900003882591E-2</c:v>
                </c:pt>
                <c:pt idx="35">
                  <c:v>-6.0659300004772376E-2</c:v>
                </c:pt>
                <c:pt idx="36">
                  <c:v>6.2801299998682225E-2</c:v>
                </c:pt>
                <c:pt idx="37">
                  <c:v>-5.3679000047850423E-3</c:v>
                </c:pt>
                <c:pt idx="38">
                  <c:v>9.5901499997125939E-2</c:v>
                </c:pt>
                <c:pt idx="43">
                  <c:v>-2.3014800000964897E-2</c:v>
                </c:pt>
                <c:pt idx="44">
                  <c:v>-8.735750000414555E-2</c:v>
                </c:pt>
                <c:pt idx="46">
                  <c:v>6.6082999983336776E-3</c:v>
                </c:pt>
                <c:pt idx="47">
                  <c:v>4.3299199995090021E-2</c:v>
                </c:pt>
                <c:pt idx="48">
                  <c:v>-2.0802200004254701E-2</c:v>
                </c:pt>
                <c:pt idx="49">
                  <c:v>2.0826999996643281E-2</c:v>
                </c:pt>
                <c:pt idx="50">
                  <c:v>-3.5740500003157649E-2</c:v>
                </c:pt>
                <c:pt idx="51">
                  <c:v>-1.5279900002497016E-2</c:v>
                </c:pt>
                <c:pt idx="52">
                  <c:v>1.503469999806839E-2</c:v>
                </c:pt>
                <c:pt idx="54">
                  <c:v>-1.7746600005921209E-2</c:v>
                </c:pt>
                <c:pt idx="56">
                  <c:v>-1.488200003223028E-3</c:v>
                </c:pt>
                <c:pt idx="57">
                  <c:v>8.4555999965232331E-3</c:v>
                </c:pt>
                <c:pt idx="62">
                  <c:v>-5.3254200003721053E-2</c:v>
                </c:pt>
                <c:pt idx="67">
                  <c:v>0.1032558999977482</c:v>
                </c:pt>
                <c:pt idx="70">
                  <c:v>4.9153899995872052E-2</c:v>
                </c:pt>
                <c:pt idx="71">
                  <c:v>5.6440399999701185E-2</c:v>
                </c:pt>
                <c:pt idx="72">
                  <c:v>0.10167069999806699</c:v>
                </c:pt>
                <c:pt idx="74">
                  <c:v>-2.2026300004654331E-2</c:v>
                </c:pt>
                <c:pt idx="75">
                  <c:v>2.1945599994069198E-2</c:v>
                </c:pt>
                <c:pt idx="76">
                  <c:v>-3.5938000037276652E-3</c:v>
                </c:pt>
                <c:pt idx="77">
                  <c:v>1.765299999533454E-2</c:v>
                </c:pt>
                <c:pt idx="78">
                  <c:v>5.596759999752976E-2</c:v>
                </c:pt>
                <c:pt idx="79">
                  <c:v>4.1855199997371528E-2</c:v>
                </c:pt>
                <c:pt idx="80">
                  <c:v>5.5169799994473578E-2</c:v>
                </c:pt>
                <c:pt idx="81">
                  <c:v>4.19614999955229E-2</c:v>
                </c:pt>
                <c:pt idx="83">
                  <c:v>-9.3220000053406693E-4</c:v>
                </c:pt>
                <c:pt idx="90">
                  <c:v>-0.10732560000178637</c:v>
                </c:pt>
                <c:pt idx="93">
                  <c:v>-1.0438000001158798E-2</c:v>
                </c:pt>
                <c:pt idx="94">
                  <c:v>0.14250579999861657</c:v>
                </c:pt>
                <c:pt idx="95">
                  <c:v>1.0449599998537451E-2</c:v>
                </c:pt>
                <c:pt idx="96">
                  <c:v>5.7449599997198675E-2</c:v>
                </c:pt>
                <c:pt idx="97">
                  <c:v>8.0449599998246413E-2</c:v>
                </c:pt>
                <c:pt idx="98">
                  <c:v>8.7641999998595566E-3</c:v>
                </c:pt>
                <c:pt idx="99">
                  <c:v>-1.5921200007142033E-2</c:v>
                </c:pt>
                <c:pt idx="100">
                  <c:v>3.8078799992945278E-2</c:v>
                </c:pt>
                <c:pt idx="103">
                  <c:v>4.0515599997888785E-2</c:v>
                </c:pt>
                <c:pt idx="104">
                  <c:v>-4.8720800004957709E-2</c:v>
                </c:pt>
                <c:pt idx="105">
                  <c:v>-1.7777000000933185E-2</c:v>
                </c:pt>
                <c:pt idx="106">
                  <c:v>-4.3783100001746789E-2</c:v>
                </c:pt>
                <c:pt idx="108">
                  <c:v>8.9609700000437442E-2</c:v>
                </c:pt>
                <c:pt idx="109">
                  <c:v>5.6210799994005356E-2</c:v>
                </c:pt>
                <c:pt idx="110">
                  <c:v>6.6968300001462922E-2</c:v>
                </c:pt>
                <c:pt idx="111">
                  <c:v>-1.8599200004246086E-2</c:v>
                </c:pt>
                <c:pt idx="113">
                  <c:v>2.2759399995265994E-2</c:v>
                </c:pt>
                <c:pt idx="114">
                  <c:v>-1.3718300004256889E-2</c:v>
                </c:pt>
                <c:pt idx="115">
                  <c:v>2.4169299991626758E-2</c:v>
                </c:pt>
                <c:pt idx="117">
                  <c:v>-2.0461100000829902E-2</c:v>
                </c:pt>
                <c:pt idx="119">
                  <c:v>-4.7838600003160536E-2</c:v>
                </c:pt>
                <c:pt idx="120">
                  <c:v>-3.1007200006570201E-2</c:v>
                </c:pt>
                <c:pt idx="121">
                  <c:v>-2.3844700001063757E-2</c:v>
                </c:pt>
                <c:pt idx="124">
                  <c:v>-4.8000000242609531E-4</c:v>
                </c:pt>
                <c:pt idx="125">
                  <c:v>-2.2165400005178526E-2</c:v>
                </c:pt>
                <c:pt idx="126">
                  <c:v>1.8665999996301252E-2</c:v>
                </c:pt>
                <c:pt idx="127">
                  <c:v>3.05028999937349E-2</c:v>
                </c:pt>
                <c:pt idx="128">
                  <c:v>-3.3744500004104339E-2</c:v>
                </c:pt>
                <c:pt idx="129">
                  <c:v>8.1992999985232018E-3</c:v>
                </c:pt>
                <c:pt idx="133">
                  <c:v>-5.127840000204742E-2</c:v>
                </c:pt>
                <c:pt idx="137">
                  <c:v>-4.7737999993842095E-3</c:v>
                </c:pt>
                <c:pt idx="138">
                  <c:v>3.485539999383036E-2</c:v>
                </c:pt>
                <c:pt idx="139">
                  <c:v>-2.6139100002183113E-2</c:v>
                </c:pt>
                <c:pt idx="141">
                  <c:v>3.6074099996767472E-2</c:v>
                </c:pt>
                <c:pt idx="144">
                  <c:v>-2.3931999996420927E-2</c:v>
                </c:pt>
                <c:pt idx="145">
                  <c:v>-2.3465900005248841E-2</c:v>
                </c:pt>
                <c:pt idx="147">
                  <c:v>3.7472999974852428E-3</c:v>
                </c:pt>
                <c:pt idx="148">
                  <c:v>6.4521899999817833E-2</c:v>
                </c:pt>
                <c:pt idx="149">
                  <c:v>-4.8378999999840744E-3</c:v>
                </c:pt>
                <c:pt idx="151">
                  <c:v>-4.2473200002859812E-2</c:v>
                </c:pt>
                <c:pt idx="152">
                  <c:v>-1.6473200004838873E-2</c:v>
                </c:pt>
                <c:pt idx="153">
                  <c:v>3.2155999993847217E-2</c:v>
                </c:pt>
                <c:pt idx="154">
                  <c:v>-4.3529400005354546E-2</c:v>
                </c:pt>
                <c:pt idx="155">
                  <c:v>-2.4407000018982217E-3</c:v>
                </c:pt>
                <c:pt idx="156">
                  <c:v>-2.4407000018982217E-3</c:v>
                </c:pt>
                <c:pt idx="157">
                  <c:v>-3.2677000053809024E-3</c:v>
                </c:pt>
                <c:pt idx="158">
                  <c:v>-3.2677000053809024E-3</c:v>
                </c:pt>
                <c:pt idx="159">
                  <c:v>3.2299991289619356E-5</c:v>
                </c:pt>
                <c:pt idx="160">
                  <c:v>3.2299991289619356E-5</c:v>
                </c:pt>
                <c:pt idx="162">
                  <c:v>-2.7710000722436234E-4</c:v>
                </c:pt>
                <c:pt idx="165">
                  <c:v>-5.0193000060971826E-3</c:v>
                </c:pt>
                <c:pt idx="167">
                  <c:v>9.1315999961807393E-3</c:v>
                </c:pt>
                <c:pt idx="168">
                  <c:v>2.2446199996920768E-2</c:v>
                </c:pt>
                <c:pt idx="171">
                  <c:v>5.6141999957617372E-3</c:v>
                </c:pt>
                <c:pt idx="175">
                  <c:v>7.1439999737776816E-4</c:v>
                </c:pt>
                <c:pt idx="176">
                  <c:v>1.7714399997203145E-2</c:v>
                </c:pt>
                <c:pt idx="177">
                  <c:v>2.8714399995806161E-2</c:v>
                </c:pt>
                <c:pt idx="178">
                  <c:v>8.972799994808156E-3</c:v>
                </c:pt>
                <c:pt idx="179">
                  <c:v>3.6433399996894877E-2</c:v>
                </c:pt>
                <c:pt idx="181">
                  <c:v>4.2180500000540633E-2</c:v>
                </c:pt>
                <c:pt idx="184">
                  <c:v>6.2012999987928197E-3</c:v>
                </c:pt>
                <c:pt idx="185">
                  <c:v>1.8201299993961584E-2</c:v>
                </c:pt>
                <c:pt idx="187">
                  <c:v>4.9921300000278279E-2</c:v>
                </c:pt>
                <c:pt idx="189">
                  <c:v>4.362099999707425E-2</c:v>
                </c:pt>
                <c:pt idx="191">
                  <c:v>4.8401699998066761E-2</c:v>
                </c:pt>
                <c:pt idx="194">
                  <c:v>4.8105800000485033E-2</c:v>
                </c:pt>
                <c:pt idx="195">
                  <c:v>4.8105800000485033E-2</c:v>
                </c:pt>
                <c:pt idx="196">
                  <c:v>5.8080999995581806E-2</c:v>
                </c:pt>
                <c:pt idx="197">
                  <c:v>6.8080999997619074E-2</c:v>
                </c:pt>
                <c:pt idx="201">
                  <c:v>4.592669999692589E-2</c:v>
                </c:pt>
                <c:pt idx="202">
                  <c:v>4.592669999692589E-2</c:v>
                </c:pt>
                <c:pt idx="203">
                  <c:v>4.4887299998663366E-2</c:v>
                </c:pt>
                <c:pt idx="204">
                  <c:v>4.4887299998663366E-2</c:v>
                </c:pt>
                <c:pt idx="205">
                  <c:v>1.8917299996246584E-2</c:v>
                </c:pt>
                <c:pt idx="206">
                  <c:v>3.1035200001497287E-2</c:v>
                </c:pt>
                <c:pt idx="207">
                  <c:v>4.1991899997810833E-2</c:v>
                </c:pt>
                <c:pt idx="208">
                  <c:v>4.53918999992311E-2</c:v>
                </c:pt>
                <c:pt idx="209">
                  <c:v>3.5719699997571297E-2</c:v>
                </c:pt>
                <c:pt idx="210">
                  <c:v>3.5539799995603971E-2</c:v>
                </c:pt>
                <c:pt idx="211">
                  <c:v>3.5469000002194662E-2</c:v>
                </c:pt>
                <c:pt idx="212">
                  <c:v>3.5568999999668449E-2</c:v>
                </c:pt>
                <c:pt idx="213">
                  <c:v>3.7100399997143541E-2</c:v>
                </c:pt>
                <c:pt idx="214">
                  <c:v>3.8000399996235501E-2</c:v>
                </c:pt>
                <c:pt idx="215">
                  <c:v>2.4994300001708325E-2</c:v>
                </c:pt>
                <c:pt idx="217">
                  <c:v>3.0352900001162197E-2</c:v>
                </c:pt>
                <c:pt idx="218">
                  <c:v>1.2517600000137463E-2</c:v>
                </c:pt>
                <c:pt idx="219">
                  <c:v>1.2517600000137463E-2</c:v>
                </c:pt>
                <c:pt idx="220">
                  <c:v>1.4217599993571639E-2</c:v>
                </c:pt>
                <c:pt idx="221">
                  <c:v>1.4217599993571639E-2</c:v>
                </c:pt>
                <c:pt idx="225">
                  <c:v>9.2800999991595745E-3</c:v>
                </c:pt>
                <c:pt idx="226">
                  <c:v>4.3968999962089583E-3</c:v>
                </c:pt>
                <c:pt idx="230">
                  <c:v>-1.8649999983608723E-3</c:v>
                </c:pt>
                <c:pt idx="232">
                  <c:v>-9.3448999978136271E-3</c:v>
                </c:pt>
                <c:pt idx="234">
                  <c:v>-7.2425000034854747E-3</c:v>
                </c:pt>
                <c:pt idx="235">
                  <c:v>-7.3661999995238148E-3</c:v>
                </c:pt>
                <c:pt idx="236">
                  <c:v>-9.9924000023747794E-3</c:v>
                </c:pt>
                <c:pt idx="237">
                  <c:v>-1.357780000398634E-2</c:v>
                </c:pt>
                <c:pt idx="238">
                  <c:v>-6.624000016017817E-4</c:v>
                </c:pt>
                <c:pt idx="239">
                  <c:v>-1.6886000012164004E-3</c:v>
                </c:pt>
                <c:pt idx="240">
                  <c:v>-1.3883999999961816E-3</c:v>
                </c:pt>
                <c:pt idx="243">
                  <c:v>2.9008999990765005E-3</c:v>
                </c:pt>
                <c:pt idx="244">
                  <c:v>4.2817999928956851E-3</c:v>
                </c:pt>
                <c:pt idx="245">
                  <c:v>4.2817999928956851E-3</c:v>
                </c:pt>
                <c:pt idx="246">
                  <c:v>2.9115999932400882E-3</c:v>
                </c:pt>
                <c:pt idx="251">
                  <c:v>1.0820100003911648E-2</c:v>
                </c:pt>
                <c:pt idx="258">
                  <c:v>1.3944299993454479E-2</c:v>
                </c:pt>
                <c:pt idx="264">
                  <c:v>2.5787200000195298E-2</c:v>
                </c:pt>
                <c:pt idx="265">
                  <c:v>2.7417499994044192E-2</c:v>
                </c:pt>
                <c:pt idx="267">
                  <c:v>4.0680499994778074E-2</c:v>
                </c:pt>
                <c:pt idx="268">
                  <c:v>3.0049699998926371E-2</c:v>
                </c:pt>
                <c:pt idx="269">
                  <c:v>3.2623799997963943E-2</c:v>
                </c:pt>
                <c:pt idx="272">
                  <c:v>3.9961499998753425E-2</c:v>
                </c:pt>
                <c:pt idx="275">
                  <c:v>3.6895099998218939E-2</c:v>
                </c:pt>
                <c:pt idx="280">
                  <c:v>4.5728400000371039E-2</c:v>
                </c:pt>
                <c:pt idx="287">
                  <c:v>5.6787000001349952E-2</c:v>
                </c:pt>
                <c:pt idx="288">
                  <c:v>5.8274600000004284E-2</c:v>
                </c:pt>
                <c:pt idx="289">
                  <c:v>6.0131899997941218E-2</c:v>
                </c:pt>
                <c:pt idx="291">
                  <c:v>6.6691399995761458E-2</c:v>
                </c:pt>
                <c:pt idx="294">
                  <c:v>7.0660199991834816E-2</c:v>
                </c:pt>
                <c:pt idx="295">
                  <c:v>7.460949999949662E-2</c:v>
                </c:pt>
                <c:pt idx="297">
                  <c:v>7.7116899992688559E-2</c:v>
                </c:pt>
                <c:pt idx="298">
                  <c:v>7.8203399993071798E-2</c:v>
                </c:pt>
                <c:pt idx="299">
                  <c:v>7.2776399996655528E-2</c:v>
                </c:pt>
                <c:pt idx="301">
                  <c:v>7.6938899997912813E-2</c:v>
                </c:pt>
                <c:pt idx="302">
                  <c:v>8.6127299997315276E-2</c:v>
                </c:pt>
                <c:pt idx="303">
                  <c:v>8.4832799992000218E-2</c:v>
                </c:pt>
                <c:pt idx="304">
                  <c:v>1.8252050002047326E-2</c:v>
                </c:pt>
                <c:pt idx="305">
                  <c:v>1.8866649996198248E-2</c:v>
                </c:pt>
                <c:pt idx="306">
                  <c:v>8.9895299999625422E-2</c:v>
                </c:pt>
                <c:pt idx="307">
                  <c:v>8.6924499992164783E-2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8B-4A74-B808-71444710F229}"/>
            </c:ext>
          </c:extLst>
        </c:ser>
        <c:ser>
          <c:idx val="7"/>
          <c:order val="1"/>
          <c:tx>
            <c:strRef>
              <c:f>'Active 1'!$O$20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1'!$O$21:$O$919</c:f>
              <c:numCache>
                <c:formatCode>General</c:formatCode>
                <c:ptCount val="899"/>
                <c:pt idx="0">
                  <c:v>-0.4914239128158891</c:v>
                </c:pt>
                <c:pt idx="1">
                  <c:v>-0.48369866340764861</c:v>
                </c:pt>
                <c:pt idx="2">
                  <c:v>-0.48253349149276936</c:v>
                </c:pt>
                <c:pt idx="3">
                  <c:v>-0.47921354959831891</c:v>
                </c:pt>
                <c:pt idx="4">
                  <c:v>-0.47900605322991574</c:v>
                </c:pt>
                <c:pt idx="5">
                  <c:v>-0.47726627598715082</c:v>
                </c:pt>
                <c:pt idx="6">
                  <c:v>-0.47046677960717054</c:v>
                </c:pt>
                <c:pt idx="7">
                  <c:v>-0.46968467791088175</c:v>
                </c:pt>
                <c:pt idx="8">
                  <c:v>-0.46499206773314888</c:v>
                </c:pt>
                <c:pt idx="9">
                  <c:v>-0.46081021784686993</c:v>
                </c:pt>
                <c:pt idx="10">
                  <c:v>-0.45801699750298136</c:v>
                </c:pt>
                <c:pt idx="11">
                  <c:v>-0.44508837762555409</c:v>
                </c:pt>
                <c:pt idx="12">
                  <c:v>-0.44476915244339538</c:v>
                </c:pt>
                <c:pt idx="13">
                  <c:v>-0.43680448414853584</c:v>
                </c:pt>
                <c:pt idx="14">
                  <c:v>-0.43198418389793952</c:v>
                </c:pt>
                <c:pt idx="15">
                  <c:v>-0.43177668752953635</c:v>
                </c:pt>
                <c:pt idx="16">
                  <c:v>-0.43158515242024115</c:v>
                </c:pt>
                <c:pt idx="17">
                  <c:v>-0.43152130738380939</c:v>
                </c:pt>
                <c:pt idx="18">
                  <c:v>-0.4275948376432574</c:v>
                </c:pt>
                <c:pt idx="19">
                  <c:v>-0.42714792238823523</c:v>
                </c:pt>
                <c:pt idx="20">
                  <c:v>-0.42057188363576603</c:v>
                </c:pt>
                <c:pt idx="21">
                  <c:v>-0.41358085214649054</c:v>
                </c:pt>
                <c:pt idx="22">
                  <c:v>-0.41299028555949696</c:v>
                </c:pt>
                <c:pt idx="23">
                  <c:v>-0.41273490541377</c:v>
                </c:pt>
                <c:pt idx="24">
                  <c:v>-0.40727615479885626</c:v>
                </c:pt>
                <c:pt idx="25">
                  <c:v>-0.39819419836644132</c:v>
                </c:pt>
                <c:pt idx="26">
                  <c:v>-0.38572845500314418</c:v>
                </c:pt>
                <c:pt idx="27">
                  <c:v>-0.38358964628268089</c:v>
                </c:pt>
                <c:pt idx="28">
                  <c:v>-0.38135507000756996</c:v>
                </c:pt>
                <c:pt idx="29">
                  <c:v>-0.37993451794696376</c:v>
                </c:pt>
                <c:pt idx="30">
                  <c:v>-0.37651880849786573</c:v>
                </c:pt>
                <c:pt idx="31">
                  <c:v>-0.37503441140082777</c:v>
                </c:pt>
                <c:pt idx="32">
                  <c:v>-0.36976719589520923</c:v>
                </c:pt>
                <c:pt idx="33">
                  <c:v>-0.36635148644611115</c:v>
                </c:pt>
                <c:pt idx="34">
                  <c:v>-0.36216963655983225</c:v>
                </c:pt>
                <c:pt idx="35">
                  <c:v>-0.3621057915234005</c:v>
                </c:pt>
                <c:pt idx="36">
                  <c:v>-0.36140349612265138</c:v>
                </c:pt>
                <c:pt idx="37">
                  <c:v>-0.35514668255234089</c:v>
                </c:pt>
                <c:pt idx="38">
                  <c:v>-0.35265672613150301</c:v>
                </c:pt>
                <c:pt idx="39">
                  <c:v>-0.35168308932591902</c:v>
                </c:pt>
                <c:pt idx="40">
                  <c:v>-0.35142770918019206</c:v>
                </c:pt>
                <c:pt idx="41">
                  <c:v>-0.35136386414376031</c:v>
                </c:pt>
                <c:pt idx="42">
                  <c:v>-0.34730970433034486</c:v>
                </c:pt>
                <c:pt idx="43">
                  <c:v>-0.34726182055302102</c:v>
                </c:pt>
                <c:pt idx="44">
                  <c:v>-0.34722989803480514</c:v>
                </c:pt>
                <c:pt idx="45">
                  <c:v>-0.34261709415261199</c:v>
                </c:pt>
                <c:pt idx="46">
                  <c:v>-0.34256921037528815</c:v>
                </c:pt>
                <c:pt idx="47">
                  <c:v>-0.34151576727416444</c:v>
                </c:pt>
                <c:pt idx="48">
                  <c:v>-0.33889812078046316</c:v>
                </c:pt>
                <c:pt idx="49">
                  <c:v>-0.33877043070759966</c:v>
                </c:pt>
                <c:pt idx="50">
                  <c:v>-0.33797236775220291</c:v>
                </c:pt>
                <c:pt idx="51">
                  <c:v>-0.33727007235145379</c:v>
                </c:pt>
                <c:pt idx="52">
                  <c:v>-0.33720622731502203</c:v>
                </c:pt>
                <c:pt idx="53">
                  <c:v>-0.33703065346483474</c:v>
                </c:pt>
                <c:pt idx="54">
                  <c:v>-0.33340744764733354</c:v>
                </c:pt>
                <c:pt idx="55">
                  <c:v>-0.3331680287607145</c:v>
                </c:pt>
                <c:pt idx="56">
                  <c:v>-0.33315206750160659</c:v>
                </c:pt>
                <c:pt idx="57">
                  <c:v>-0.33296053239231138</c:v>
                </c:pt>
                <c:pt idx="58">
                  <c:v>-0.31992018370112851</c:v>
                </c:pt>
                <c:pt idx="59">
                  <c:v>-0.31880289556357311</c:v>
                </c:pt>
                <c:pt idx="60">
                  <c:v>-0.31535526359625915</c:v>
                </c:pt>
                <c:pt idx="61">
                  <c:v>-0.3147487357501576</c:v>
                </c:pt>
                <c:pt idx="62">
                  <c:v>-0.31463700693640206</c:v>
                </c:pt>
                <c:pt idx="63">
                  <c:v>-0.3144933556044307</c:v>
                </c:pt>
                <c:pt idx="64">
                  <c:v>-0.31372721516724977</c:v>
                </c:pt>
                <c:pt idx="65">
                  <c:v>-0.31085418852782154</c:v>
                </c:pt>
                <c:pt idx="66">
                  <c:v>-0.31031150571815169</c:v>
                </c:pt>
                <c:pt idx="67">
                  <c:v>-0.30387911829765396</c:v>
                </c:pt>
                <c:pt idx="68">
                  <c:v>-0.30373546696568254</c:v>
                </c:pt>
                <c:pt idx="69">
                  <c:v>-0.30124551054484472</c:v>
                </c:pt>
                <c:pt idx="70">
                  <c:v>-0.29557926356152781</c:v>
                </c:pt>
                <c:pt idx="71">
                  <c:v>-0.29541965097044842</c:v>
                </c:pt>
                <c:pt idx="72">
                  <c:v>-0.29506850327007389</c:v>
                </c:pt>
                <c:pt idx="73">
                  <c:v>-0.29224336040796939</c:v>
                </c:pt>
                <c:pt idx="74">
                  <c:v>-0.29155702626632818</c:v>
                </c:pt>
                <c:pt idx="75">
                  <c:v>-0.2914612587116806</c:v>
                </c:pt>
                <c:pt idx="76">
                  <c:v>-0.29075896331093143</c:v>
                </c:pt>
                <c:pt idx="77">
                  <c:v>-0.28705595119789057</c:v>
                </c:pt>
                <c:pt idx="78">
                  <c:v>-0.28699210616145887</c:v>
                </c:pt>
                <c:pt idx="79">
                  <c:v>-0.28660903594286841</c:v>
                </c:pt>
                <c:pt idx="80">
                  <c:v>-0.28654519090643665</c:v>
                </c:pt>
                <c:pt idx="81">
                  <c:v>-0.28242718605658945</c:v>
                </c:pt>
                <c:pt idx="82">
                  <c:v>-0.28116624658706257</c:v>
                </c:pt>
                <c:pt idx="83">
                  <c:v>-0.2782453361703105</c:v>
                </c:pt>
                <c:pt idx="84">
                  <c:v>-0.27727169936472651</c:v>
                </c:pt>
                <c:pt idx="85">
                  <c:v>-0.27717593181007882</c:v>
                </c:pt>
                <c:pt idx="86">
                  <c:v>-0.27717593181007882</c:v>
                </c:pt>
                <c:pt idx="87">
                  <c:v>-0.27704824173721537</c:v>
                </c:pt>
                <c:pt idx="88">
                  <c:v>-0.27704824173721537</c:v>
                </c:pt>
                <c:pt idx="89">
                  <c:v>-0.27704824173721537</c:v>
                </c:pt>
                <c:pt idx="90">
                  <c:v>-0.27690459040524396</c:v>
                </c:pt>
                <c:pt idx="91">
                  <c:v>-0.27679286159148841</c:v>
                </c:pt>
                <c:pt idx="92">
                  <c:v>-0.27672901655505666</c:v>
                </c:pt>
                <c:pt idx="93">
                  <c:v>-0.27652152018665355</c:v>
                </c:pt>
                <c:pt idx="94">
                  <c:v>-0.27632998507735829</c:v>
                </c:pt>
                <c:pt idx="95">
                  <c:v>-0.27613844996806308</c:v>
                </c:pt>
                <c:pt idx="96">
                  <c:v>-0.27613844996806308</c:v>
                </c:pt>
                <c:pt idx="97">
                  <c:v>-0.27613844996806308</c:v>
                </c:pt>
                <c:pt idx="98">
                  <c:v>-0.27607460493163138</c:v>
                </c:pt>
                <c:pt idx="99">
                  <c:v>-0.27601075989519963</c:v>
                </c:pt>
                <c:pt idx="100">
                  <c:v>-0.27601075989519963</c:v>
                </c:pt>
                <c:pt idx="101">
                  <c:v>-0.2730260044420158</c:v>
                </c:pt>
                <c:pt idx="102">
                  <c:v>-0.26427923445086743</c:v>
                </c:pt>
                <c:pt idx="103">
                  <c:v>-0.26273099231739777</c:v>
                </c:pt>
                <c:pt idx="104">
                  <c:v>-0.258517219912903</c:v>
                </c:pt>
                <c:pt idx="105">
                  <c:v>-0.25832568480360774</c:v>
                </c:pt>
                <c:pt idx="106">
                  <c:v>-0.25376076469873832</c:v>
                </c:pt>
                <c:pt idx="107">
                  <c:v>-0.25259559278385912</c:v>
                </c:pt>
                <c:pt idx="108">
                  <c:v>-0.24941930222138006</c:v>
                </c:pt>
                <c:pt idx="109">
                  <c:v>-0.24919584459386898</c:v>
                </c:pt>
                <c:pt idx="110">
                  <c:v>-0.24041715208450479</c:v>
                </c:pt>
                <c:pt idx="111">
                  <c:v>-0.23961908912910804</c:v>
                </c:pt>
                <c:pt idx="112">
                  <c:v>-0.23698548137629877</c:v>
                </c:pt>
                <c:pt idx="113">
                  <c:v>-0.23061693899223273</c:v>
                </c:pt>
                <c:pt idx="114">
                  <c:v>-0.22898889056322339</c:v>
                </c:pt>
                <c:pt idx="115">
                  <c:v>-0.22860582034463295</c:v>
                </c:pt>
                <c:pt idx="116">
                  <c:v>-0.21795966051964036</c:v>
                </c:pt>
                <c:pt idx="117">
                  <c:v>-0.21736909393264678</c:v>
                </c:pt>
                <c:pt idx="118">
                  <c:v>-0.21208591716792033</c:v>
                </c:pt>
                <c:pt idx="119">
                  <c:v>-0.20699427551248908</c:v>
                </c:pt>
                <c:pt idx="120">
                  <c:v>-0.20641967018460344</c:v>
                </c:pt>
                <c:pt idx="121">
                  <c:v>-0.20242935540761969</c:v>
                </c:pt>
                <c:pt idx="122">
                  <c:v>-0.20145571860203568</c:v>
                </c:pt>
                <c:pt idx="123">
                  <c:v>-0.19845500188974391</c:v>
                </c:pt>
                <c:pt idx="124">
                  <c:v>-0.19799212537561381</c:v>
                </c:pt>
                <c:pt idx="125">
                  <c:v>-0.19792828033918206</c:v>
                </c:pt>
                <c:pt idx="126">
                  <c:v>-0.19735367501129641</c:v>
                </c:pt>
                <c:pt idx="127">
                  <c:v>-0.19566178154585531</c:v>
                </c:pt>
                <c:pt idx="128">
                  <c:v>-0.19368258541647138</c:v>
                </c:pt>
                <c:pt idx="129">
                  <c:v>-0.19349105030717617</c:v>
                </c:pt>
                <c:pt idx="130">
                  <c:v>-0.19270894861088733</c:v>
                </c:pt>
                <c:pt idx="131">
                  <c:v>-0.19238972342872865</c:v>
                </c:pt>
                <c:pt idx="132">
                  <c:v>-0.19232587839229692</c:v>
                </c:pt>
                <c:pt idx="133">
                  <c:v>-0.19186300187816679</c:v>
                </c:pt>
                <c:pt idx="134">
                  <c:v>-0.1836429534375803</c:v>
                </c:pt>
                <c:pt idx="135">
                  <c:v>-0.18351526336471685</c:v>
                </c:pt>
                <c:pt idx="136">
                  <c:v>-0.18325988321898989</c:v>
                </c:pt>
                <c:pt idx="137">
                  <c:v>-0.1822224013769741</c:v>
                </c:pt>
                <c:pt idx="138">
                  <c:v>-0.18209471130411065</c:v>
                </c:pt>
                <c:pt idx="139">
                  <c:v>-0.18097742316655518</c:v>
                </c:pt>
                <c:pt idx="140">
                  <c:v>-0.17837573793196182</c:v>
                </c:pt>
                <c:pt idx="141">
                  <c:v>-0.17829593163642213</c:v>
                </c:pt>
                <c:pt idx="142">
                  <c:v>-0.17744998490370156</c:v>
                </c:pt>
                <c:pt idx="143">
                  <c:v>-0.17713075972154288</c:v>
                </c:pt>
                <c:pt idx="144">
                  <c:v>-0.17373101153155274</c:v>
                </c:pt>
                <c:pt idx="145">
                  <c:v>-0.17191142799324816</c:v>
                </c:pt>
                <c:pt idx="146">
                  <c:v>-0.17026741830513087</c:v>
                </c:pt>
                <c:pt idx="147">
                  <c:v>-0.1692299364631151</c:v>
                </c:pt>
                <c:pt idx="148">
                  <c:v>-0.1627815877835094</c:v>
                </c:pt>
                <c:pt idx="149">
                  <c:v>-0.16041932143553503</c:v>
                </c:pt>
                <c:pt idx="150">
                  <c:v>-0.15938183959351926</c:v>
                </c:pt>
                <c:pt idx="151">
                  <c:v>-0.15598209140352914</c:v>
                </c:pt>
                <c:pt idx="152">
                  <c:v>-0.15598209140352914</c:v>
                </c:pt>
                <c:pt idx="153">
                  <c:v>-0.15585440133066564</c:v>
                </c:pt>
                <c:pt idx="154">
                  <c:v>-0.15579055629423391</c:v>
                </c:pt>
                <c:pt idx="155">
                  <c:v>-0.15518402844813239</c:v>
                </c:pt>
                <c:pt idx="156">
                  <c:v>-0.15518402844813239</c:v>
                </c:pt>
                <c:pt idx="157">
                  <c:v>-0.15486480326597368</c:v>
                </c:pt>
                <c:pt idx="158">
                  <c:v>-0.15486480326597368</c:v>
                </c:pt>
                <c:pt idx="159">
                  <c:v>-0.15486480326597368</c:v>
                </c:pt>
                <c:pt idx="160">
                  <c:v>-0.15486480326597368</c:v>
                </c:pt>
                <c:pt idx="161">
                  <c:v>-0.15376347638752619</c:v>
                </c:pt>
                <c:pt idx="162">
                  <c:v>-0.15097025604363756</c:v>
                </c:pt>
                <c:pt idx="163">
                  <c:v>-0.15063506960237094</c:v>
                </c:pt>
                <c:pt idx="164">
                  <c:v>-0.14600630446106982</c:v>
                </c:pt>
                <c:pt idx="165">
                  <c:v>-0.14503266765548578</c:v>
                </c:pt>
                <c:pt idx="166">
                  <c:v>-0.14156907442906391</c:v>
                </c:pt>
                <c:pt idx="167">
                  <c:v>-0.13759472091118813</c:v>
                </c:pt>
                <c:pt idx="168">
                  <c:v>-0.13753087587475638</c:v>
                </c:pt>
                <c:pt idx="169">
                  <c:v>-0.13671685166025171</c:v>
                </c:pt>
                <c:pt idx="170">
                  <c:v>-0.13665300662381996</c:v>
                </c:pt>
                <c:pt idx="171">
                  <c:v>-0.13242327296021722</c:v>
                </c:pt>
                <c:pt idx="172">
                  <c:v>-0.13208808651895057</c:v>
                </c:pt>
                <c:pt idx="173">
                  <c:v>-0.13208808651895057</c:v>
                </c:pt>
                <c:pt idx="174">
                  <c:v>-0.12694856108619554</c:v>
                </c:pt>
                <c:pt idx="175">
                  <c:v>-0.12367650296906887</c:v>
                </c:pt>
                <c:pt idx="176">
                  <c:v>-0.12367650296906887</c:v>
                </c:pt>
                <c:pt idx="177">
                  <c:v>-0.12367650296906887</c:v>
                </c:pt>
                <c:pt idx="178">
                  <c:v>-0.12342112282334192</c:v>
                </c:pt>
                <c:pt idx="179">
                  <c:v>-0.1227188274225928</c:v>
                </c:pt>
                <c:pt idx="180">
                  <c:v>-0.12257517609062138</c:v>
                </c:pt>
                <c:pt idx="181">
                  <c:v>-0.12185691943076431</c:v>
                </c:pt>
                <c:pt idx="182">
                  <c:v>-0.11813794605861547</c:v>
                </c:pt>
                <c:pt idx="183">
                  <c:v>-0.11376456106304131</c:v>
                </c:pt>
                <c:pt idx="184">
                  <c:v>-0.10602335039569288</c:v>
                </c:pt>
                <c:pt idx="185">
                  <c:v>-0.10602335039569288</c:v>
                </c:pt>
                <c:pt idx="186">
                  <c:v>-9.3940677250986149E-2</c:v>
                </c:pt>
                <c:pt idx="187">
                  <c:v>-9.3254343109344953E-2</c:v>
                </c:pt>
                <c:pt idx="188">
                  <c:v>-9.3238381850237015E-2</c:v>
                </c:pt>
                <c:pt idx="189">
                  <c:v>-9.0413238988132541E-2</c:v>
                </c:pt>
                <c:pt idx="190">
                  <c:v>-9.036535521080874E-2</c:v>
                </c:pt>
                <c:pt idx="191">
                  <c:v>-8.852981041339622E-2</c:v>
                </c:pt>
                <c:pt idx="192">
                  <c:v>-8.5066217186974352E-2</c:v>
                </c:pt>
                <c:pt idx="193">
                  <c:v>-8.4810837041247394E-2</c:v>
                </c:pt>
                <c:pt idx="194">
                  <c:v>-8.4794875782139456E-2</c:v>
                </c:pt>
                <c:pt idx="195">
                  <c:v>-8.4794875782139456E-2</c:v>
                </c:pt>
                <c:pt idx="196">
                  <c:v>-8.4028735344958583E-2</c:v>
                </c:pt>
                <c:pt idx="197">
                  <c:v>-8.4028735344958583E-2</c:v>
                </c:pt>
                <c:pt idx="198">
                  <c:v>-8.3565858830828468E-2</c:v>
                </c:pt>
                <c:pt idx="199">
                  <c:v>-8.062898715496844E-2</c:v>
                </c:pt>
                <c:pt idx="200">
                  <c:v>-8.0565142118536701E-2</c:v>
                </c:pt>
                <c:pt idx="201">
                  <c:v>-8.0549180859428776E-2</c:v>
                </c:pt>
                <c:pt idx="202">
                  <c:v>-8.0549180859428776E-2</c:v>
                </c:pt>
                <c:pt idx="203">
                  <c:v>-7.9846885458679628E-2</c:v>
                </c:pt>
                <c:pt idx="204">
                  <c:v>-7.9846885458679628E-2</c:v>
                </c:pt>
                <c:pt idx="205">
                  <c:v>-7.6654633637092656E-2</c:v>
                </c:pt>
                <c:pt idx="206">
                  <c:v>-7.5920415718127646E-2</c:v>
                </c:pt>
                <c:pt idx="207">
                  <c:v>-7.0206284957486945E-2</c:v>
                </c:pt>
                <c:pt idx="208">
                  <c:v>-7.0206284957486945E-2</c:v>
                </c:pt>
                <c:pt idx="209">
                  <c:v>-6.7460948390922149E-2</c:v>
                </c:pt>
                <c:pt idx="210">
                  <c:v>-6.6279815216934962E-2</c:v>
                </c:pt>
                <c:pt idx="211">
                  <c:v>-6.6152125144071483E-2</c:v>
                </c:pt>
                <c:pt idx="212">
                  <c:v>-6.6152125144071483E-2</c:v>
                </c:pt>
                <c:pt idx="213">
                  <c:v>-6.5577519816185828E-2</c:v>
                </c:pt>
                <c:pt idx="214">
                  <c:v>-6.5577519816185828E-2</c:v>
                </c:pt>
                <c:pt idx="215">
                  <c:v>-6.1012599711316444E-2</c:v>
                </c:pt>
                <c:pt idx="216">
                  <c:v>-5.5665577910158255E-2</c:v>
                </c:pt>
                <c:pt idx="217">
                  <c:v>-5.2010449574441162E-2</c:v>
                </c:pt>
                <c:pt idx="218">
                  <c:v>-4.7573219542435256E-2</c:v>
                </c:pt>
                <c:pt idx="219">
                  <c:v>-4.7573219542435256E-2</c:v>
                </c:pt>
                <c:pt idx="220">
                  <c:v>-4.7573219542435256E-2</c:v>
                </c:pt>
                <c:pt idx="221">
                  <c:v>-4.7573219542435256E-2</c:v>
                </c:pt>
                <c:pt idx="222">
                  <c:v>-4.7429568210463846E-2</c:v>
                </c:pt>
                <c:pt idx="223">
                  <c:v>-4.7429568210463846E-2</c:v>
                </c:pt>
                <c:pt idx="224">
                  <c:v>-4.4109626316013381E-2</c:v>
                </c:pt>
                <c:pt idx="225">
                  <c:v>-4.3582904765451527E-2</c:v>
                </c:pt>
                <c:pt idx="226">
                  <c:v>-4.3072144473997612E-2</c:v>
                </c:pt>
                <c:pt idx="227">
                  <c:v>-4.3056183214889673E-2</c:v>
                </c:pt>
                <c:pt idx="228">
                  <c:v>-4.2736958032730976E-2</c:v>
                </c:pt>
                <c:pt idx="229">
                  <c:v>-4.1875050040902494E-2</c:v>
                </c:pt>
                <c:pt idx="230">
                  <c:v>-2.0822149277536353E-2</c:v>
                </c:pt>
                <c:pt idx="231">
                  <c:v>-2.0231582690542767E-2</c:v>
                </c:pt>
                <c:pt idx="232">
                  <c:v>-1.9641016103549173E-2</c:v>
                </c:pt>
                <c:pt idx="233">
                  <c:v>-1.5730507622105122E-2</c:v>
                </c:pt>
                <c:pt idx="234">
                  <c:v>-1.0447330857378666E-2</c:v>
                </c:pt>
                <c:pt idx="235">
                  <c:v>-9.4577327926867044E-3</c:v>
                </c:pt>
                <c:pt idx="236">
                  <c:v>-6.0739458618045E-3</c:v>
                </c:pt>
                <c:pt idx="237">
                  <c:v>-6.0101008253727606E-3</c:v>
                </c:pt>
                <c:pt idx="238">
                  <c:v>-2.8816940402175278E-3</c:v>
                </c:pt>
                <c:pt idx="239">
                  <c:v>5.0209289066467655E-4</c:v>
                </c:pt>
                <c:pt idx="240">
                  <c:v>2.8643592386390498E-3</c:v>
                </c:pt>
                <c:pt idx="241">
                  <c:v>3.9656861170865587E-3</c:v>
                </c:pt>
                <c:pt idx="242">
                  <c:v>3.9656861170865587E-3</c:v>
                </c:pt>
                <c:pt idx="243">
                  <c:v>4.1731824854897015E-3</c:v>
                </c:pt>
                <c:pt idx="244">
                  <c:v>8.4188774082003953E-3</c:v>
                </c:pt>
                <c:pt idx="245">
                  <c:v>8.4188774082003953E-3</c:v>
                </c:pt>
                <c:pt idx="246">
                  <c:v>9.2488628818130081E-3</c:v>
                </c:pt>
                <c:pt idx="247">
                  <c:v>1.2776301144666616E-2</c:v>
                </c:pt>
                <c:pt idx="248">
                  <c:v>1.3031681290393574E-2</c:v>
                </c:pt>
                <c:pt idx="249">
                  <c:v>1.3095526326825313E-2</c:v>
                </c:pt>
                <c:pt idx="250">
                  <c:v>1.3382828990768147E-2</c:v>
                </c:pt>
                <c:pt idx="251">
                  <c:v>1.3877628023114125E-2</c:v>
                </c:pt>
                <c:pt idx="252">
                  <c:v>1.4787419792266415E-2</c:v>
                </c:pt>
                <c:pt idx="253">
                  <c:v>1.7149686140240789E-2</c:v>
                </c:pt>
                <c:pt idx="254">
                  <c:v>1.7149686140240789E-2</c:v>
                </c:pt>
                <c:pt idx="255">
                  <c:v>1.7149686140240789E-2</c:v>
                </c:pt>
                <c:pt idx="256">
                  <c:v>1.7149686140240789E-2</c:v>
                </c:pt>
                <c:pt idx="257">
                  <c:v>1.7149686140240789E-2</c:v>
                </c:pt>
                <c:pt idx="258">
                  <c:v>1.8793695828358076E-2</c:v>
                </c:pt>
                <c:pt idx="259">
                  <c:v>1.9096959751408848E-2</c:v>
                </c:pt>
                <c:pt idx="260">
                  <c:v>2.2161521500132342E-2</c:v>
                </c:pt>
                <c:pt idx="261">
                  <c:v>2.2321134091211697E-2</c:v>
                </c:pt>
                <c:pt idx="262">
                  <c:v>2.6215681313547803E-2</c:v>
                </c:pt>
                <c:pt idx="263">
                  <c:v>2.6630674050354117E-2</c:v>
                </c:pt>
                <c:pt idx="264">
                  <c:v>2.7508543301290531E-2</c:v>
                </c:pt>
                <c:pt idx="265">
                  <c:v>2.7859691001665104E-2</c:v>
                </c:pt>
                <c:pt idx="266">
                  <c:v>2.8577947661522177E-2</c:v>
                </c:pt>
                <c:pt idx="267">
                  <c:v>3.1371168005410788E-2</c:v>
                </c:pt>
                <c:pt idx="268">
                  <c:v>3.1498858078274267E-2</c:v>
                </c:pt>
                <c:pt idx="269">
                  <c:v>3.2041540887944045E-2</c:v>
                </c:pt>
                <c:pt idx="270">
                  <c:v>3.244057236564242E-2</c:v>
                </c:pt>
                <c:pt idx="271">
                  <c:v>3.5281676486854832E-2</c:v>
                </c:pt>
                <c:pt idx="272">
                  <c:v>3.6797996102108654E-2</c:v>
                </c:pt>
                <c:pt idx="273">
                  <c:v>3.6845879879432455E-2</c:v>
                </c:pt>
                <c:pt idx="274">
                  <c:v>3.7388562689102248E-2</c:v>
                </c:pt>
                <c:pt idx="275">
                  <c:v>3.7819516685016485E-2</c:v>
                </c:pt>
                <c:pt idx="276">
                  <c:v>4.0963884729279657E-2</c:v>
                </c:pt>
                <c:pt idx="277">
                  <c:v>4.1538490057165312E-2</c:v>
                </c:pt>
                <c:pt idx="278">
                  <c:v>4.1602335093597065E-2</c:v>
                </c:pt>
                <c:pt idx="279">
                  <c:v>4.1602335093597065E-2</c:v>
                </c:pt>
                <c:pt idx="280">
                  <c:v>4.1682141389136729E-2</c:v>
                </c:pt>
                <c:pt idx="281">
                  <c:v>4.2783468267584238E-2</c:v>
                </c:pt>
                <c:pt idx="282">
                  <c:v>4.5784184979876005E-2</c:v>
                </c:pt>
                <c:pt idx="283">
                  <c:v>4.6837628080999713E-2</c:v>
                </c:pt>
                <c:pt idx="284">
                  <c:v>4.9966034866154946E-2</c:v>
                </c:pt>
                <c:pt idx="285">
                  <c:v>5.0029879902586685E-2</c:v>
                </c:pt>
                <c:pt idx="286">
                  <c:v>5.0157569975450164E-2</c:v>
                </c:pt>
                <c:pt idx="287">
                  <c:v>5.0684291526012018E-2</c:v>
                </c:pt>
                <c:pt idx="288">
                  <c:v>5.1067361744602455E-2</c:v>
                </c:pt>
                <c:pt idx="289">
                  <c:v>5.1099284262818331E-2</c:v>
                </c:pt>
                <c:pt idx="290">
                  <c:v>5.1147168040142132E-2</c:v>
                </c:pt>
                <c:pt idx="291">
                  <c:v>5.157812203605637E-2</c:v>
                </c:pt>
                <c:pt idx="292">
                  <c:v>5.2104843586618224E-2</c:v>
                </c:pt>
                <c:pt idx="293">
                  <c:v>5.5009792744262376E-2</c:v>
                </c:pt>
                <c:pt idx="294">
                  <c:v>5.9750286699319033E-2</c:v>
                </c:pt>
                <c:pt idx="295">
                  <c:v>6.1059109946169698E-2</c:v>
                </c:pt>
                <c:pt idx="296">
                  <c:v>6.1585831496731552E-2</c:v>
                </c:pt>
                <c:pt idx="297">
                  <c:v>6.5464417459959734E-2</c:v>
                </c:pt>
                <c:pt idx="298">
                  <c:v>6.5624030051039089E-2</c:v>
                </c:pt>
                <c:pt idx="299">
                  <c:v>6.5943255233197801E-2</c:v>
                </c:pt>
                <c:pt idx="300">
                  <c:v>6.9502616014267271E-2</c:v>
                </c:pt>
                <c:pt idx="301">
                  <c:v>6.9933570010181523E-2</c:v>
                </c:pt>
                <c:pt idx="302">
                  <c:v>7.3381201977495453E-2</c:v>
                </c:pt>
                <c:pt idx="303">
                  <c:v>7.4498490115050886E-2</c:v>
                </c:pt>
                <c:pt idx="304">
                  <c:v>7.8408998596494944E-2</c:v>
                </c:pt>
                <c:pt idx="305">
                  <c:v>7.8472843632926698E-2</c:v>
                </c:pt>
                <c:pt idx="306">
                  <c:v>7.8488804892034636E-2</c:v>
                </c:pt>
                <c:pt idx="307">
                  <c:v>7.8616494964898115E-2</c:v>
                </c:pt>
                <c:pt idx="308">
                  <c:v>8.4282741948215001E-2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8B-4A74-B808-71444710F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898976"/>
        <c:axId val="1"/>
      </c:scatterChart>
      <c:valAx>
        <c:axId val="882898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9089604443935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212058212058215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8989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332683986227291"/>
          <c:y val="0.92024539877300615"/>
          <c:w val="0.30353452180223828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OX Cas - Sec. O-C Diagr.</a:t>
            </a:r>
          </a:p>
        </c:rich>
      </c:tx>
      <c:layout>
        <c:manualLayout>
          <c:xMode val="edge"/>
          <c:yMode val="edge"/>
          <c:x val="0.3061226632385237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74225600113"/>
          <c:y val="0.14678942920199375"/>
          <c:w val="0.76122524835105265"/>
          <c:h val="0.62997130032522319"/>
        </c:manualLayout>
      </c:layout>
      <c:scatterChart>
        <c:scatterStyle val="lineMarker"/>
        <c:varyColors val="0"/>
        <c:ser>
          <c:idx val="6"/>
          <c:order val="0"/>
          <c:tx>
            <c:strRef>
              <c:f>'Active 1'!$S$20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1'!$S$21:$S$919</c:f>
              <c:numCache>
                <c:formatCode>General</c:formatCode>
                <c:ptCount val="899"/>
                <c:pt idx="2">
                  <c:v>-6.9323550002081902E-2</c:v>
                </c:pt>
                <c:pt idx="3">
                  <c:v>5.0356499978079228E-3</c:v>
                </c:pt>
                <c:pt idx="5">
                  <c:v>-5.8869050004432211E-2</c:v>
                </c:pt>
                <c:pt idx="6">
                  <c:v>5.1358499986235984E-3</c:v>
                </c:pt>
                <c:pt idx="10">
                  <c:v>-2.2517150002386188E-2</c:v>
                </c:pt>
                <c:pt idx="11">
                  <c:v>-9.5310650001920294E-2</c:v>
                </c:pt>
                <c:pt idx="12">
                  <c:v>-7.5737650004157331E-2</c:v>
                </c:pt>
                <c:pt idx="15">
                  <c:v>-2.1216550001554424E-2</c:v>
                </c:pt>
                <c:pt idx="16">
                  <c:v>-5.3272750003088731E-2</c:v>
                </c:pt>
                <c:pt idx="17">
                  <c:v>1.0041849996923702E-2</c:v>
                </c:pt>
                <c:pt idx="18">
                  <c:v>-0.1261102500029665</c:v>
                </c:pt>
                <c:pt idx="19">
                  <c:v>-8.9908050002122764E-2</c:v>
                </c:pt>
                <c:pt idx="20">
                  <c:v>-0.10750425000151154</c:v>
                </c:pt>
                <c:pt idx="21">
                  <c:v>-3.3555550005985424E-2</c:v>
                </c:pt>
                <c:pt idx="25">
                  <c:v>-2.736950005783001E-3</c:v>
                </c:pt>
                <c:pt idx="29">
                  <c:v>7.8238649995910237E-2</c:v>
                </c:pt>
                <c:pt idx="30">
                  <c:v>-9.9430250003933907E-2</c:v>
                </c:pt>
                <c:pt idx="39">
                  <c:v>4.3949149996478809E-2</c:v>
                </c:pt>
                <c:pt idx="40">
                  <c:v>5.4207549997954629E-2</c:v>
                </c:pt>
                <c:pt idx="41">
                  <c:v>1.6522149995580548E-2</c:v>
                </c:pt>
                <c:pt idx="42">
                  <c:v>9.9999249996471917E-2</c:v>
                </c:pt>
                <c:pt idx="45">
                  <c:v>0.11862234999716748</c:v>
                </c:pt>
                <c:pt idx="53">
                  <c:v>3.264984999623266E-2</c:v>
                </c:pt>
                <c:pt idx="55">
                  <c:v>1.1183149996213615E-2</c:v>
                </c:pt>
                <c:pt idx="58">
                  <c:v>-1.4037350003491156E-2</c:v>
                </c:pt>
                <c:pt idx="59">
                  <c:v>5.9968149995256681E-2</c:v>
                </c:pt>
                <c:pt idx="60">
                  <c:v>1.9565499969758093E-3</c:v>
                </c:pt>
                <c:pt idx="61">
                  <c:v>-6.5554750002775108E-2</c:v>
                </c:pt>
                <c:pt idx="63">
                  <c:v>6.0703649996867171E-2</c:v>
                </c:pt>
                <c:pt idx="64">
                  <c:v>6.1478849995182827E-2</c:v>
                </c:pt>
                <c:pt idx="65">
                  <c:v>3.6635849995946046E-2</c:v>
                </c:pt>
                <c:pt idx="66">
                  <c:v>-2.1190050003497163E-2</c:v>
                </c:pt>
                <c:pt idx="68">
                  <c:v>-4.1786249999859137E-2</c:v>
                </c:pt>
                <c:pt idx="69">
                  <c:v>5.2483149996987777E-2</c:v>
                </c:pt>
                <c:pt idx="73">
                  <c:v>1.8841749995772261E-2</c:v>
                </c:pt>
                <c:pt idx="82">
                  <c:v>2.4924849996750709E-2</c:v>
                </c:pt>
                <c:pt idx="84">
                  <c:v>-8.5884550004266202E-2</c:v>
                </c:pt>
                <c:pt idx="85">
                  <c:v>-6.6912650003359886E-2</c:v>
                </c:pt>
                <c:pt idx="86">
                  <c:v>-2.4912650002079317E-2</c:v>
                </c:pt>
                <c:pt idx="87">
                  <c:v>-4.8283450003509643E-2</c:v>
                </c:pt>
                <c:pt idx="88">
                  <c:v>1.4716549994773231E-2</c:v>
                </c:pt>
                <c:pt idx="89">
                  <c:v>0.10071654999410384</c:v>
                </c:pt>
                <c:pt idx="91">
                  <c:v>4.5974949996889336E-2</c:v>
                </c:pt>
                <c:pt idx="92">
                  <c:v>4.0289549997396534E-2</c:v>
                </c:pt>
                <c:pt idx="101">
                  <c:v>-3.7463650001882343E-2</c:v>
                </c:pt>
                <c:pt idx="102">
                  <c:v>-3.3634500032349024E-3</c:v>
                </c:pt>
                <c:pt idx="107">
                  <c:v>-1.7791650003346149E-2</c:v>
                </c:pt>
                <c:pt idx="116">
                  <c:v>3.53788499996881E-2</c:v>
                </c:pt>
                <c:pt idx="118">
                  <c:v>3.2322049999493174E-2</c:v>
                </c:pt>
                <c:pt idx="122">
                  <c:v>2.0202949999656994E-2</c:v>
                </c:pt>
                <c:pt idx="123">
                  <c:v>5.3989149993867613E-2</c:v>
                </c:pt>
                <c:pt idx="130">
                  <c:v>2.2303149999061134E-2</c:v>
                </c:pt>
                <c:pt idx="131">
                  <c:v>-3.1238500014296733E-3</c:v>
                </c:pt>
                <c:pt idx="132">
                  <c:v>3.9190749994304497E-2</c:v>
                </c:pt>
                <c:pt idx="134">
                  <c:v>7.976349996170029E-3</c:v>
                </c:pt>
                <c:pt idx="135">
                  <c:v>3.4605549997650087E-2</c:v>
                </c:pt>
                <c:pt idx="136">
                  <c:v>2.1863950001716148E-2</c:v>
                </c:pt>
                <c:pt idx="140">
                  <c:v>8.1430849997559562E-2</c:v>
                </c:pt>
                <c:pt idx="142">
                  <c:v>2.2492549993330613E-2</c:v>
                </c:pt>
                <c:pt idx="143">
                  <c:v>8.0655499987187795E-3</c:v>
                </c:pt>
                <c:pt idx="146">
                  <c:v>1.3385049998760223E-2</c:v>
                </c:pt>
                <c:pt idx="150">
                  <c:v>3.3524350001243874E-2</c:v>
                </c:pt>
                <c:pt idx="161">
                  <c:v>3.0509149997669738E-2</c:v>
                </c:pt>
                <c:pt idx="163">
                  <c:v>2.2624549994361587E-2</c:v>
                </c:pt>
                <c:pt idx="164">
                  <c:v>1.9933049996325281E-2</c:v>
                </c:pt>
                <c:pt idx="166">
                  <c:v>-5.7022500041057356E-3</c:v>
                </c:pt>
                <c:pt idx="169">
                  <c:v>1.6207349995966069E-2</c:v>
                </c:pt>
                <c:pt idx="170">
                  <c:v>3.7521949998335913E-2</c:v>
                </c:pt>
                <c:pt idx="172">
                  <c:v>2.4515849996532779E-2</c:v>
                </c:pt>
                <c:pt idx="173">
                  <c:v>2.8515849997347686E-2</c:v>
                </c:pt>
                <c:pt idx="174">
                  <c:v>1.0341150002204813E-2</c:v>
                </c:pt>
                <c:pt idx="180">
                  <c:v>3.3912499930011109E-3</c:v>
                </c:pt>
                <c:pt idx="182">
                  <c:v>1.2755949996062554E-2</c:v>
                </c:pt>
                <c:pt idx="183">
                  <c:v>1.2806049999198876E-2</c:v>
                </c:pt>
                <c:pt idx="186">
                  <c:v>1.1989349994109944E-2</c:v>
                </c:pt>
                <c:pt idx="188">
                  <c:v>-1.6950049997831229E-2</c:v>
                </c:pt>
                <c:pt idx="190">
                  <c:v>-8.3930500040878542E-3</c:v>
                </c:pt>
                <c:pt idx="192">
                  <c:v>1.0718749996158294E-2</c:v>
                </c:pt>
                <c:pt idx="193">
                  <c:v>6.6977149996091612E-2</c:v>
                </c:pt>
                <c:pt idx="198">
                  <c:v>9.6118499932345003E-3</c:v>
                </c:pt>
                <c:pt idx="199">
                  <c:v>4.4083449996833224E-2</c:v>
                </c:pt>
                <c:pt idx="200">
                  <c:v>2.1398049997515045E-2</c:v>
                </c:pt>
                <c:pt idx="216">
                  <c:v>1.4092049997998402E-2</c:v>
                </c:pt>
                <c:pt idx="222">
                  <c:v>2.5675450000562705E-2</c:v>
                </c:pt>
                <c:pt idx="223">
                  <c:v>2.8475449995312374E-2</c:v>
                </c:pt>
                <c:pt idx="224">
                  <c:v>3.1634649996703956E-2</c:v>
                </c:pt>
                <c:pt idx="227">
                  <c:v>2.6725550000264775E-2</c:v>
                </c:pt>
                <c:pt idx="228">
                  <c:v>3.0898550001438707E-2</c:v>
                </c:pt>
                <c:pt idx="229">
                  <c:v>4.8045649993582629E-2</c:v>
                </c:pt>
                <c:pt idx="231">
                  <c:v>5.4495049997058231E-2</c:v>
                </c:pt>
                <c:pt idx="233">
                  <c:v>5.5374349998601247E-2</c:v>
                </c:pt>
                <c:pt idx="241">
                  <c:v>5.9928449998551514E-2</c:v>
                </c:pt>
                <c:pt idx="242">
                  <c:v>6.0028450003301259E-2</c:v>
                </c:pt>
                <c:pt idx="247">
                  <c:v>5.4943249997450039E-2</c:v>
                </c:pt>
                <c:pt idx="248">
                  <c:v>5.5601649997697677E-2</c:v>
                </c:pt>
                <c:pt idx="249">
                  <c:v>5.341624999709893E-2</c:v>
                </c:pt>
                <c:pt idx="250">
                  <c:v>5.6131949997507036E-2</c:v>
                </c:pt>
                <c:pt idx="252">
                  <c:v>5.4353149993403349E-2</c:v>
                </c:pt>
                <c:pt idx="253">
                  <c:v>4.90033499954734E-2</c:v>
                </c:pt>
                <c:pt idx="254">
                  <c:v>5.320334999851184E-2</c:v>
                </c:pt>
                <c:pt idx="255">
                  <c:v>5.6803349994879682E-2</c:v>
                </c:pt>
                <c:pt idx="256">
                  <c:v>5.8903349992760923E-2</c:v>
                </c:pt>
                <c:pt idx="257">
                  <c:v>6.230334999418119E-2</c:v>
                </c:pt>
                <c:pt idx="259">
                  <c:v>4.7288649999245536E-2</c:v>
                </c:pt>
                <c:pt idx="260">
                  <c:v>4.8589450001600198E-2</c:v>
                </c:pt>
                <c:pt idx="261">
                  <c:v>4.5975950000865851E-2</c:v>
                </c:pt>
                <c:pt idx="262">
                  <c:v>4.2866550000326242E-2</c:v>
                </c:pt>
                <c:pt idx="263">
                  <c:v>4.891144999419339E-2</c:v>
                </c:pt>
                <c:pt idx="266">
                  <c:v>4.3406749995483551E-2</c:v>
                </c:pt>
                <c:pt idx="270">
                  <c:v>3.9840049998019822E-2</c:v>
                </c:pt>
                <c:pt idx="271">
                  <c:v>3.5339750000275671E-2</c:v>
                </c:pt>
                <c:pt idx="273">
                  <c:v>3.7047450001409743E-2</c:v>
                </c:pt>
                <c:pt idx="274">
                  <c:v>3.252154999790946E-2</c:v>
                </c:pt>
                <c:pt idx="276">
                  <c:v>3.4639149998838548E-2</c:v>
                </c:pt>
                <c:pt idx="277">
                  <c:v>2.887054999882821E-2</c:v>
                </c:pt>
                <c:pt idx="278">
                  <c:v>2.9385150002781302E-2</c:v>
                </c:pt>
                <c:pt idx="279">
                  <c:v>3.1385150003188755E-2</c:v>
                </c:pt>
                <c:pt idx="281">
                  <c:v>3.4505249997891951E-2</c:v>
                </c:pt>
                <c:pt idx="282">
                  <c:v>2.3291449993848801E-2</c:v>
                </c:pt>
                <c:pt idx="283">
                  <c:v>3.4982350000063889E-2</c:v>
                </c:pt>
                <c:pt idx="284">
                  <c:v>2.189774999715155E-2</c:v>
                </c:pt>
                <c:pt idx="285">
                  <c:v>2.1612349999486469E-2</c:v>
                </c:pt>
                <c:pt idx="286">
                  <c:v>2.5741549994563684E-2</c:v>
                </c:pt>
                <c:pt idx="290">
                  <c:v>2.6417850000143517E-2</c:v>
                </c:pt>
                <c:pt idx="292">
                  <c:v>1.9836849998682737E-2</c:v>
                </c:pt>
                <c:pt idx="293">
                  <c:v>2.1451149994391017E-2</c:v>
                </c:pt>
                <c:pt idx="296">
                  <c:v>1.8454949997249059E-2</c:v>
                </c:pt>
                <c:pt idx="300">
                  <c:v>1.5695349997258745E-2</c:v>
                </c:pt>
                <c:pt idx="308">
                  <c:v>2.3795249995600898E-2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D-4E22-880D-7642D307199C}"/>
            </c:ext>
          </c:extLst>
        </c:ser>
        <c:ser>
          <c:idx val="7"/>
          <c:order val="1"/>
          <c:tx>
            <c:strRef>
              <c:f>'Active 1'!$P$20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1'!$P$21:$P$919</c:f>
              <c:numCache>
                <c:formatCode>General</c:formatCode>
                <c:ptCount val="899"/>
                <c:pt idx="0">
                  <c:v>0.41016583355441671</c:v>
                </c:pt>
                <c:pt idx="1">
                  <c:v>0.40471353225524359</c:v>
                </c:pt>
                <c:pt idx="2">
                  <c:v>0.40389118102623606</c:v>
                </c:pt>
                <c:pt idx="3">
                  <c:v>0.40154804327783106</c:v>
                </c:pt>
                <c:pt idx="4">
                  <c:v>0.40140159716855578</c:v>
                </c:pt>
                <c:pt idx="5">
                  <c:v>0.40017370286770892</c:v>
                </c:pt>
                <c:pt idx="6">
                  <c:v>0.39537477651761022</c:v>
                </c:pt>
                <c:pt idx="7">
                  <c:v>0.39482278733649556</c:v>
                </c:pt>
                <c:pt idx="8">
                  <c:v>0.39151085224980775</c:v>
                </c:pt>
                <c:pt idx="9">
                  <c:v>0.3885593998936438</c:v>
                </c:pt>
                <c:pt idx="10">
                  <c:v>0.38658800996109149</c:v>
                </c:pt>
                <c:pt idx="11">
                  <c:v>0.37746329084470664</c:v>
                </c:pt>
                <c:pt idx="12">
                  <c:v>0.37723798913812928</c:v>
                </c:pt>
                <c:pt idx="13">
                  <c:v>0.37161671155902304</c:v>
                </c:pt>
                <c:pt idx="14">
                  <c:v>0.36821465578970425</c:v>
                </c:pt>
                <c:pt idx="15">
                  <c:v>0.36806820968042897</c:v>
                </c:pt>
                <c:pt idx="16">
                  <c:v>0.36793302865648253</c:v>
                </c:pt>
                <c:pt idx="17">
                  <c:v>0.36788796831516701</c:v>
                </c:pt>
                <c:pt idx="18">
                  <c:v>0.36511675732426496</c:v>
                </c:pt>
                <c:pt idx="19">
                  <c:v>0.36480133493505662</c:v>
                </c:pt>
                <c:pt idx="20">
                  <c:v>0.36016011977956214</c:v>
                </c:pt>
                <c:pt idx="21">
                  <c:v>0.35522601240551699</c:v>
                </c:pt>
                <c:pt idx="22">
                  <c:v>0.35480920424834878</c:v>
                </c:pt>
                <c:pt idx="23">
                  <c:v>0.35462896288308687</c:v>
                </c:pt>
                <c:pt idx="24">
                  <c:v>0.3507763037006133</c:v>
                </c:pt>
                <c:pt idx="25">
                  <c:v>0.34436647014848615</c:v>
                </c:pt>
                <c:pt idx="26">
                  <c:v>0.33556843850663859</c:v>
                </c:pt>
                <c:pt idx="27">
                  <c:v>0.33405891707256996</c:v>
                </c:pt>
                <c:pt idx="28">
                  <c:v>0.33248180512652814</c:v>
                </c:pt>
                <c:pt idx="29">
                  <c:v>0.3314792125322587</c:v>
                </c:pt>
                <c:pt idx="30">
                  <c:v>0.32906848427188046</c:v>
                </c:pt>
                <c:pt idx="31">
                  <c:v>0.32802083133629556</c:v>
                </c:pt>
                <c:pt idx="32">
                  <c:v>0.32430335317776843</c:v>
                </c:pt>
                <c:pt idx="33">
                  <c:v>0.32189262491739018</c:v>
                </c:pt>
                <c:pt idx="34">
                  <c:v>0.31894117256122623</c:v>
                </c:pt>
                <c:pt idx="35">
                  <c:v>0.31889611221991071</c:v>
                </c:pt>
                <c:pt idx="36">
                  <c:v>0.31840044846544047</c:v>
                </c:pt>
                <c:pt idx="37">
                  <c:v>0.31398453501652335</c:v>
                </c:pt>
                <c:pt idx="38">
                  <c:v>0.31222718170521957</c:v>
                </c:pt>
                <c:pt idx="39">
                  <c:v>0.31154001150015853</c:v>
                </c:pt>
                <c:pt idx="40">
                  <c:v>0.31135977013489657</c:v>
                </c:pt>
                <c:pt idx="41">
                  <c:v>0.31131470979358111</c:v>
                </c:pt>
                <c:pt idx="42">
                  <c:v>0.30845337812004808</c:v>
                </c:pt>
                <c:pt idx="43">
                  <c:v>0.30841958286406146</c:v>
                </c:pt>
                <c:pt idx="44">
                  <c:v>0.30839705269340373</c:v>
                </c:pt>
                <c:pt idx="45">
                  <c:v>0.30514144303336027</c:v>
                </c:pt>
                <c:pt idx="46">
                  <c:v>0.30510764777737365</c:v>
                </c:pt>
                <c:pt idx="47">
                  <c:v>0.3043641521456682</c:v>
                </c:pt>
                <c:pt idx="48">
                  <c:v>0.3025166781517335</c:v>
                </c:pt>
                <c:pt idx="49">
                  <c:v>0.30242655746910257</c:v>
                </c:pt>
                <c:pt idx="50">
                  <c:v>0.30186330320265903</c:v>
                </c:pt>
                <c:pt idx="51">
                  <c:v>0.30136763944818878</c:v>
                </c:pt>
                <c:pt idx="52">
                  <c:v>0.30132257910687327</c:v>
                </c:pt>
                <c:pt idx="53">
                  <c:v>0.30119866316825572</c:v>
                </c:pt>
                <c:pt idx="54">
                  <c:v>0.29864148879860219</c:v>
                </c:pt>
                <c:pt idx="55">
                  <c:v>0.29847251251866913</c:v>
                </c:pt>
                <c:pt idx="56">
                  <c:v>0.29846124743334024</c:v>
                </c:pt>
                <c:pt idx="57">
                  <c:v>0.2983260664093938</c:v>
                </c:pt>
                <c:pt idx="58">
                  <c:v>0.28912249169570692</c:v>
                </c:pt>
                <c:pt idx="59">
                  <c:v>0.28833393572268601</c:v>
                </c:pt>
                <c:pt idx="60">
                  <c:v>0.28590067729165003</c:v>
                </c:pt>
                <c:pt idx="61">
                  <c:v>0.28547260404915298</c:v>
                </c:pt>
                <c:pt idx="62">
                  <c:v>0.28539374845185089</c:v>
                </c:pt>
                <c:pt idx="63">
                  <c:v>0.28529236268389108</c:v>
                </c:pt>
                <c:pt idx="64">
                  <c:v>0.28475163858810526</c:v>
                </c:pt>
                <c:pt idx="65">
                  <c:v>0.28272392322890866</c:v>
                </c:pt>
                <c:pt idx="66">
                  <c:v>0.28234091032772707</c:v>
                </c:pt>
                <c:pt idx="67">
                  <c:v>0.2778010809401924</c:v>
                </c:pt>
                <c:pt idx="68">
                  <c:v>0.27769969517223259</c:v>
                </c:pt>
                <c:pt idx="69">
                  <c:v>0.27594234186092881</c:v>
                </c:pt>
                <c:pt idx="70">
                  <c:v>0.2719432365691799</c:v>
                </c:pt>
                <c:pt idx="71">
                  <c:v>0.27183058571589119</c:v>
                </c:pt>
                <c:pt idx="72">
                  <c:v>0.27158275383865604</c:v>
                </c:pt>
                <c:pt idx="73">
                  <c:v>0.26958883373544607</c:v>
                </c:pt>
                <c:pt idx="74">
                  <c:v>0.26910443506630466</c:v>
                </c:pt>
                <c:pt idx="75">
                  <c:v>0.26903684455433141</c:v>
                </c:pt>
                <c:pt idx="76">
                  <c:v>0.26854118079986111</c:v>
                </c:pt>
                <c:pt idx="77">
                  <c:v>0.26592768100356323</c:v>
                </c:pt>
                <c:pt idx="78">
                  <c:v>0.26588262066224777</c:v>
                </c:pt>
                <c:pt idx="79">
                  <c:v>0.26561225861435489</c:v>
                </c:pt>
                <c:pt idx="80">
                  <c:v>0.26556719827303943</c:v>
                </c:pt>
                <c:pt idx="81">
                  <c:v>0.26266080625819088</c:v>
                </c:pt>
                <c:pt idx="82">
                  <c:v>0.26177086451721016</c:v>
                </c:pt>
                <c:pt idx="83">
                  <c:v>0.25970935390202693</c:v>
                </c:pt>
                <c:pt idx="84">
                  <c:v>0.25902218369696584</c:v>
                </c:pt>
                <c:pt idx="85">
                  <c:v>0.25895459318499264</c:v>
                </c:pt>
                <c:pt idx="86">
                  <c:v>0.25895459318499264</c:v>
                </c:pt>
                <c:pt idx="87">
                  <c:v>0.25886447250236166</c:v>
                </c:pt>
                <c:pt idx="88">
                  <c:v>0.25886447250236166</c:v>
                </c:pt>
                <c:pt idx="89">
                  <c:v>0.25886447250236166</c:v>
                </c:pt>
                <c:pt idx="90">
                  <c:v>0.25876308673440185</c:v>
                </c:pt>
                <c:pt idx="91">
                  <c:v>0.25868423113709976</c:v>
                </c:pt>
                <c:pt idx="92">
                  <c:v>0.25863917079578425</c:v>
                </c:pt>
                <c:pt idx="93">
                  <c:v>0.25849272468650897</c:v>
                </c:pt>
                <c:pt idx="94">
                  <c:v>0.25835754366256253</c:v>
                </c:pt>
                <c:pt idx="95">
                  <c:v>0.25822236263861603</c:v>
                </c:pt>
                <c:pt idx="96">
                  <c:v>0.25822236263861603</c:v>
                </c:pt>
                <c:pt idx="97">
                  <c:v>0.25822236263861603</c:v>
                </c:pt>
                <c:pt idx="98">
                  <c:v>0.25817730229730057</c:v>
                </c:pt>
                <c:pt idx="99">
                  <c:v>0.25813224195598511</c:v>
                </c:pt>
                <c:pt idx="100">
                  <c:v>0.25813224195598511</c:v>
                </c:pt>
                <c:pt idx="101">
                  <c:v>0.25602567099948637</c:v>
                </c:pt>
                <c:pt idx="102">
                  <c:v>0.24985240423926552</c:v>
                </c:pt>
                <c:pt idx="103">
                  <c:v>0.24875969096236511</c:v>
                </c:pt>
                <c:pt idx="104">
                  <c:v>0.24578570843554343</c:v>
                </c:pt>
                <c:pt idx="105">
                  <c:v>0.24565052741159699</c:v>
                </c:pt>
                <c:pt idx="106">
                  <c:v>0.2424287130075401</c:v>
                </c:pt>
                <c:pt idx="107">
                  <c:v>0.24160636177853256</c:v>
                </c:pt>
                <c:pt idx="108">
                  <c:v>0.23936460979808744</c:v>
                </c:pt>
                <c:pt idx="109">
                  <c:v>0.23920689860348321</c:v>
                </c:pt>
                <c:pt idx="110">
                  <c:v>0.23301110167260464</c:v>
                </c:pt>
                <c:pt idx="111">
                  <c:v>0.23244784740616115</c:v>
                </c:pt>
                <c:pt idx="112">
                  <c:v>0.23058910832689755</c:v>
                </c:pt>
                <c:pt idx="113">
                  <c:v>0.22609433928067837</c:v>
                </c:pt>
                <c:pt idx="114">
                  <c:v>0.22494530057713363</c:v>
                </c:pt>
                <c:pt idx="115">
                  <c:v>0.22467493852924073</c:v>
                </c:pt>
                <c:pt idx="116">
                  <c:v>0.21716112661488435</c:v>
                </c:pt>
                <c:pt idx="117">
                  <c:v>0.21674431845771613</c:v>
                </c:pt>
                <c:pt idx="118">
                  <c:v>0.21301557521386011</c:v>
                </c:pt>
                <c:pt idx="119">
                  <c:v>0.20942201299395052</c:v>
                </c:pt>
                <c:pt idx="120">
                  <c:v>0.2090164699221112</c:v>
                </c:pt>
                <c:pt idx="121">
                  <c:v>0.20620019858989369</c:v>
                </c:pt>
                <c:pt idx="122">
                  <c:v>0.2055130283848326</c:v>
                </c:pt>
                <c:pt idx="123">
                  <c:v>0.20339519234300502</c:v>
                </c:pt>
                <c:pt idx="124">
                  <c:v>0.20306850486846778</c:v>
                </c:pt>
                <c:pt idx="125">
                  <c:v>0.20302344452715229</c:v>
                </c:pt>
                <c:pt idx="126">
                  <c:v>0.20261790145531294</c:v>
                </c:pt>
                <c:pt idx="127">
                  <c:v>0.20142380241045271</c:v>
                </c:pt>
                <c:pt idx="128">
                  <c:v>0.20002693182967282</c:v>
                </c:pt>
                <c:pt idx="129">
                  <c:v>0.19989175080572638</c:v>
                </c:pt>
                <c:pt idx="130">
                  <c:v>0.19933976162461176</c:v>
                </c:pt>
                <c:pt idx="131">
                  <c:v>0.19911445991803434</c:v>
                </c:pt>
                <c:pt idx="132">
                  <c:v>0.19906939957671888</c:v>
                </c:pt>
                <c:pt idx="133">
                  <c:v>0.19874271210218164</c:v>
                </c:pt>
                <c:pt idx="134">
                  <c:v>0.1929411931578135</c:v>
                </c:pt>
                <c:pt idx="135">
                  <c:v>0.19285107247518252</c:v>
                </c:pt>
                <c:pt idx="136">
                  <c:v>0.19267083110992062</c:v>
                </c:pt>
                <c:pt idx="137">
                  <c:v>0.19193860056354406</c:v>
                </c:pt>
                <c:pt idx="138">
                  <c:v>0.19184847988091308</c:v>
                </c:pt>
                <c:pt idx="139">
                  <c:v>0.19105992390789217</c:v>
                </c:pt>
                <c:pt idx="140">
                  <c:v>0.18922371499928636</c:v>
                </c:pt>
                <c:pt idx="141">
                  <c:v>0.18916738957264201</c:v>
                </c:pt>
                <c:pt idx="142">
                  <c:v>0.18857034005021189</c:v>
                </c:pt>
                <c:pt idx="143">
                  <c:v>0.18834503834363447</c:v>
                </c:pt>
                <c:pt idx="144">
                  <c:v>0.18594557516858512</c:v>
                </c:pt>
                <c:pt idx="145">
                  <c:v>0.18466135544109391</c:v>
                </c:pt>
                <c:pt idx="146">
                  <c:v>0.1835010516522203</c:v>
                </c:pt>
                <c:pt idx="147">
                  <c:v>0.18276882110584375</c:v>
                </c:pt>
                <c:pt idx="148">
                  <c:v>0.17821772663298019</c:v>
                </c:pt>
                <c:pt idx="149">
                  <c:v>0.17655049400430742</c:v>
                </c:pt>
                <c:pt idx="150">
                  <c:v>0.17581826345793083</c:v>
                </c:pt>
                <c:pt idx="151">
                  <c:v>0.17341880028288151</c:v>
                </c:pt>
                <c:pt idx="152">
                  <c:v>0.17341880028288151</c:v>
                </c:pt>
                <c:pt idx="153">
                  <c:v>0.17332867960025056</c:v>
                </c:pt>
                <c:pt idx="154">
                  <c:v>0.17328361925893507</c:v>
                </c:pt>
                <c:pt idx="155">
                  <c:v>0.17285554601643799</c:v>
                </c:pt>
                <c:pt idx="156">
                  <c:v>0.17285554601643799</c:v>
                </c:pt>
                <c:pt idx="157">
                  <c:v>0.1726302443098606</c:v>
                </c:pt>
                <c:pt idx="158">
                  <c:v>0.1726302443098606</c:v>
                </c:pt>
                <c:pt idx="159">
                  <c:v>0.1726302443098606</c:v>
                </c:pt>
                <c:pt idx="160">
                  <c:v>0.1726302443098606</c:v>
                </c:pt>
                <c:pt idx="161">
                  <c:v>0.17185295342216855</c:v>
                </c:pt>
                <c:pt idx="162">
                  <c:v>0.16988156348961628</c:v>
                </c:pt>
                <c:pt idx="163">
                  <c:v>0.16964499669770999</c:v>
                </c:pt>
                <c:pt idx="164">
                  <c:v>0.16637812195233767</c:v>
                </c:pt>
                <c:pt idx="165">
                  <c:v>0.16569095174727658</c:v>
                </c:pt>
                <c:pt idx="166">
                  <c:v>0.16324642823091176</c:v>
                </c:pt>
                <c:pt idx="167">
                  <c:v>0.16044142198402309</c:v>
                </c:pt>
                <c:pt idx="168">
                  <c:v>0.1603963616427076</c:v>
                </c:pt>
                <c:pt idx="169">
                  <c:v>0.15982184229093524</c:v>
                </c:pt>
                <c:pt idx="170">
                  <c:v>0.15977678194961975</c:v>
                </c:pt>
                <c:pt idx="171">
                  <c:v>0.15679153433746917</c:v>
                </c:pt>
                <c:pt idx="172">
                  <c:v>0.15655496754556289</c:v>
                </c:pt>
                <c:pt idx="173">
                  <c:v>0.15655496754556289</c:v>
                </c:pt>
                <c:pt idx="174">
                  <c:v>0.15292761006966671</c:v>
                </c:pt>
                <c:pt idx="175">
                  <c:v>0.1506182675772483</c:v>
                </c:pt>
                <c:pt idx="176">
                  <c:v>0.1506182675772483</c:v>
                </c:pt>
                <c:pt idx="177">
                  <c:v>0.1506182675772483</c:v>
                </c:pt>
                <c:pt idx="178">
                  <c:v>0.15043802621198638</c:v>
                </c:pt>
                <c:pt idx="179">
                  <c:v>0.1499423624575161</c:v>
                </c:pt>
                <c:pt idx="180">
                  <c:v>0.14984097668955626</c:v>
                </c:pt>
                <c:pt idx="181">
                  <c:v>0.14933404784975712</c:v>
                </c:pt>
                <c:pt idx="182">
                  <c:v>0.14670928296813035</c:v>
                </c:pt>
                <c:pt idx="183">
                  <c:v>0.14362264958801996</c:v>
                </c:pt>
                <c:pt idx="184">
                  <c:v>0.13815908320351791</c:v>
                </c:pt>
                <c:pt idx="185">
                  <c:v>0.13815908320351791</c:v>
                </c:pt>
                <c:pt idx="186">
                  <c:v>0.12963141360956321</c:v>
                </c:pt>
                <c:pt idx="187">
                  <c:v>0.1291470149404218</c:v>
                </c:pt>
                <c:pt idx="188">
                  <c:v>0.12913574985509291</c:v>
                </c:pt>
                <c:pt idx="189">
                  <c:v>0.1271418297518829</c:v>
                </c:pt>
                <c:pt idx="190">
                  <c:v>0.1271080344958963</c:v>
                </c:pt>
                <c:pt idx="191">
                  <c:v>0.12581254968307623</c:v>
                </c:pt>
                <c:pt idx="192">
                  <c:v>0.1233680261667114</c:v>
                </c:pt>
                <c:pt idx="193">
                  <c:v>0.12318778480144948</c:v>
                </c:pt>
                <c:pt idx="194">
                  <c:v>0.12317651971612061</c:v>
                </c:pt>
                <c:pt idx="195">
                  <c:v>0.12317651971612061</c:v>
                </c:pt>
                <c:pt idx="196">
                  <c:v>0.12263579562033484</c:v>
                </c:pt>
                <c:pt idx="197">
                  <c:v>0.12263579562033484</c:v>
                </c:pt>
                <c:pt idx="198">
                  <c:v>0.12230910814579761</c:v>
                </c:pt>
                <c:pt idx="199">
                  <c:v>0.12023633244528549</c:v>
                </c:pt>
                <c:pt idx="200">
                  <c:v>0.12019127210397001</c:v>
                </c:pt>
                <c:pt idx="201">
                  <c:v>0.12018000701864115</c:v>
                </c:pt>
                <c:pt idx="202">
                  <c:v>0.12018000701864115</c:v>
                </c:pt>
                <c:pt idx="203">
                  <c:v>0.11968434326417086</c:v>
                </c:pt>
                <c:pt idx="204">
                  <c:v>0.11968434326417086</c:v>
                </c:pt>
                <c:pt idx="205">
                  <c:v>0.11743132619839683</c:v>
                </c:pt>
                <c:pt idx="206">
                  <c:v>0.1169131322732688</c:v>
                </c:pt>
                <c:pt idx="207">
                  <c:v>0.11288023172553328</c:v>
                </c:pt>
                <c:pt idx="208">
                  <c:v>0.11288023172553328</c:v>
                </c:pt>
                <c:pt idx="209">
                  <c:v>0.11094263704896762</c:v>
                </c:pt>
                <c:pt idx="210">
                  <c:v>0.11010902073463122</c:v>
                </c:pt>
                <c:pt idx="211">
                  <c:v>0.11001890005200027</c:v>
                </c:pt>
                <c:pt idx="212">
                  <c:v>0.11001890005200027</c:v>
                </c:pt>
                <c:pt idx="213">
                  <c:v>0.10961335698016093</c:v>
                </c:pt>
                <c:pt idx="214">
                  <c:v>0.10961335698016093</c:v>
                </c:pt>
                <c:pt idx="215">
                  <c:v>0.10639154257610407</c:v>
                </c:pt>
                <c:pt idx="216">
                  <c:v>0.10261773899093257</c:v>
                </c:pt>
                <c:pt idx="217">
                  <c:v>0.1000380344506213</c:v>
                </c:pt>
                <c:pt idx="218">
                  <c:v>9.6906340729195406E-2</c:v>
                </c:pt>
                <c:pt idx="219">
                  <c:v>9.6906340729195406E-2</c:v>
                </c:pt>
                <c:pt idx="220">
                  <c:v>9.6906340729195406E-2</c:v>
                </c:pt>
                <c:pt idx="221">
                  <c:v>9.6906340729195406E-2</c:v>
                </c:pt>
                <c:pt idx="222">
                  <c:v>9.6804954961235562E-2</c:v>
                </c:pt>
                <c:pt idx="223">
                  <c:v>9.6804954961235562E-2</c:v>
                </c:pt>
                <c:pt idx="224">
                  <c:v>9.4461817212830576E-2</c:v>
                </c:pt>
                <c:pt idx="225">
                  <c:v>9.4090069396977866E-2</c:v>
                </c:pt>
                <c:pt idx="226">
                  <c:v>9.3729586666454007E-2</c:v>
                </c:pt>
                <c:pt idx="227">
                  <c:v>9.3718321581125141E-2</c:v>
                </c:pt>
                <c:pt idx="228">
                  <c:v>9.3493019874547736E-2</c:v>
                </c:pt>
                <c:pt idx="229">
                  <c:v>9.2884705266788756E-2</c:v>
                </c:pt>
                <c:pt idx="230">
                  <c:v>7.8026057718009023E-2</c:v>
                </c:pt>
                <c:pt idx="231">
                  <c:v>7.760924956084081E-2</c:v>
                </c:pt>
                <c:pt idx="232">
                  <c:v>7.7192441403672624E-2</c:v>
                </c:pt>
                <c:pt idx="233">
                  <c:v>7.4432495498099438E-2</c:v>
                </c:pt>
                <c:pt idx="234">
                  <c:v>7.0703752254243413E-2</c:v>
                </c:pt>
                <c:pt idx="235">
                  <c:v>7.0005316963853453E-2</c:v>
                </c:pt>
                <c:pt idx="236">
                  <c:v>6.7617118874132992E-2</c:v>
                </c:pt>
                <c:pt idx="237">
                  <c:v>6.7572058532817503E-2</c:v>
                </c:pt>
                <c:pt idx="238">
                  <c:v>6.5364101808358957E-2</c:v>
                </c:pt>
                <c:pt idx="239">
                  <c:v>6.2975903718638482E-2</c:v>
                </c:pt>
                <c:pt idx="240">
                  <c:v>6.1308671089965697E-2</c:v>
                </c:pt>
                <c:pt idx="241">
                  <c:v>6.0531380202273659E-2</c:v>
                </c:pt>
                <c:pt idx="242">
                  <c:v>6.0531380202273659E-2</c:v>
                </c:pt>
                <c:pt idx="243">
                  <c:v>6.0384934092998346E-2</c:v>
                </c:pt>
                <c:pt idx="244">
                  <c:v>5.7388421395518883E-2</c:v>
                </c:pt>
                <c:pt idx="245">
                  <c:v>5.7388421395518883E-2</c:v>
                </c:pt>
                <c:pt idx="246">
                  <c:v>5.680263695841764E-2</c:v>
                </c:pt>
                <c:pt idx="247">
                  <c:v>5.4313053100737335E-2</c:v>
                </c:pt>
                <c:pt idx="248">
                  <c:v>5.4132811735475413E-2</c:v>
                </c:pt>
                <c:pt idx="249">
                  <c:v>5.408775139415993E-2</c:v>
                </c:pt>
                <c:pt idx="250">
                  <c:v>5.3884979858240263E-2</c:v>
                </c:pt>
                <c:pt idx="251">
                  <c:v>5.353576221304529E-2</c:v>
                </c:pt>
                <c:pt idx="252">
                  <c:v>5.2893652349299693E-2</c:v>
                </c:pt>
                <c:pt idx="253">
                  <c:v>5.1226419720626908E-2</c:v>
                </c:pt>
                <c:pt idx="254">
                  <c:v>5.1226419720626908E-2</c:v>
                </c:pt>
                <c:pt idx="255">
                  <c:v>5.1226419720626908E-2</c:v>
                </c:pt>
                <c:pt idx="256">
                  <c:v>5.1226419720626908E-2</c:v>
                </c:pt>
                <c:pt idx="257">
                  <c:v>5.1226419720626908E-2</c:v>
                </c:pt>
                <c:pt idx="258">
                  <c:v>5.006611593175328E-2</c:v>
                </c:pt>
                <c:pt idx="259">
                  <c:v>4.9852079310504754E-2</c:v>
                </c:pt>
                <c:pt idx="260">
                  <c:v>4.7689182927361684E-2</c:v>
                </c:pt>
                <c:pt idx="261">
                  <c:v>4.7576532074072975E-2</c:v>
                </c:pt>
                <c:pt idx="262">
                  <c:v>4.4827851253828654E-2</c:v>
                </c:pt>
                <c:pt idx="263">
                  <c:v>4.4534959035278029E-2</c:v>
                </c:pt>
                <c:pt idx="264">
                  <c:v>4.3915379342190183E-2</c:v>
                </c:pt>
                <c:pt idx="265">
                  <c:v>4.3667547464955034E-2</c:v>
                </c:pt>
                <c:pt idx="266">
                  <c:v>4.3160618625155869E-2</c:v>
                </c:pt>
                <c:pt idx="267">
                  <c:v>4.1189228692603594E-2</c:v>
                </c:pt>
                <c:pt idx="268">
                  <c:v>4.1099108009972643E-2</c:v>
                </c:pt>
                <c:pt idx="269">
                  <c:v>4.0716095108791053E-2</c:v>
                </c:pt>
                <c:pt idx="270">
                  <c:v>4.0434467975569294E-2</c:v>
                </c:pt>
                <c:pt idx="271">
                  <c:v>3.8429282787030408E-2</c:v>
                </c:pt>
                <c:pt idx="272">
                  <c:v>3.7359099680787738E-2</c:v>
                </c:pt>
                <c:pt idx="273">
                  <c:v>3.7325304424801128E-2</c:v>
                </c:pt>
                <c:pt idx="274">
                  <c:v>3.6942291523619553E-2</c:v>
                </c:pt>
                <c:pt idx="275">
                  <c:v>3.6638134219740048E-2</c:v>
                </c:pt>
                <c:pt idx="276">
                  <c:v>3.4418912409952637E-2</c:v>
                </c:pt>
                <c:pt idx="277">
                  <c:v>3.4013369338113303E-2</c:v>
                </c:pt>
                <c:pt idx="278">
                  <c:v>3.3968308996797827E-2</c:v>
                </c:pt>
                <c:pt idx="279">
                  <c:v>3.3968308996797827E-2</c:v>
                </c:pt>
                <c:pt idx="280">
                  <c:v>3.3911983570153473E-2</c:v>
                </c:pt>
                <c:pt idx="281">
                  <c:v>3.3134692682461442E-2</c:v>
                </c:pt>
                <c:pt idx="282">
                  <c:v>3.1016856640633847E-2</c:v>
                </c:pt>
                <c:pt idx="283">
                  <c:v>3.0273361008928412E-2</c:v>
                </c:pt>
                <c:pt idx="284">
                  <c:v>2.8065404284469866E-2</c:v>
                </c:pt>
                <c:pt idx="285">
                  <c:v>2.8020343943154377E-2</c:v>
                </c:pt>
                <c:pt idx="286">
                  <c:v>2.7930223260523426E-2</c:v>
                </c:pt>
                <c:pt idx="287">
                  <c:v>2.7558475444670702E-2</c:v>
                </c:pt>
                <c:pt idx="288">
                  <c:v>2.7288113396777822E-2</c:v>
                </c:pt>
                <c:pt idx="289">
                  <c:v>2.7265583226120077E-2</c:v>
                </c:pt>
                <c:pt idx="290">
                  <c:v>2.7231787970133467E-2</c:v>
                </c:pt>
                <c:pt idx="291">
                  <c:v>2.6927630666253977E-2</c:v>
                </c:pt>
                <c:pt idx="292">
                  <c:v>2.6555882850401266E-2</c:v>
                </c:pt>
                <c:pt idx="293">
                  <c:v>2.4505637320546891E-2</c:v>
                </c:pt>
                <c:pt idx="294">
                  <c:v>2.1159906977872456E-2</c:v>
                </c:pt>
                <c:pt idx="295">
                  <c:v>2.0236169980905105E-2</c:v>
                </c:pt>
                <c:pt idx="296">
                  <c:v>1.9864422165052395E-2</c:v>
                </c:pt>
                <c:pt idx="297">
                  <c:v>1.712700643013694E-2</c:v>
                </c:pt>
                <c:pt idx="298">
                  <c:v>1.7014355576848245E-2</c:v>
                </c:pt>
                <c:pt idx="299">
                  <c:v>1.678905387027084E-2</c:v>
                </c:pt>
                <c:pt idx="300">
                  <c:v>1.427693984193279E-2</c:v>
                </c:pt>
                <c:pt idx="301">
                  <c:v>1.3972782538053299E-2</c:v>
                </c:pt>
                <c:pt idx="302">
                  <c:v>1.1539524107017349E-2</c:v>
                </c:pt>
                <c:pt idx="303">
                  <c:v>1.0750968133996439E-2</c:v>
                </c:pt>
                <c:pt idx="304">
                  <c:v>7.9910222284232391E-3</c:v>
                </c:pt>
                <c:pt idx="305">
                  <c:v>7.9459618871077636E-3</c:v>
                </c:pt>
                <c:pt idx="306">
                  <c:v>7.9346968017788982E-3</c:v>
                </c:pt>
                <c:pt idx="307">
                  <c:v>7.8445761191479335E-3</c:v>
                </c:pt>
                <c:pt idx="308">
                  <c:v>3.8454708273990279E-3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CD-4E22-880D-7642D307199C}"/>
            </c:ext>
          </c:extLst>
        </c:ser>
        <c:ser>
          <c:idx val="0"/>
          <c:order val="2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1'!$F$21:$F$919</c:f>
              <c:numCache>
                <c:formatCode>General</c:formatCode>
                <c:ptCount val="899"/>
                <c:pt idx="0">
                  <c:v>-13192</c:v>
                </c:pt>
                <c:pt idx="1">
                  <c:v>-12950</c:v>
                </c:pt>
                <c:pt idx="2">
                  <c:v>-12913.5</c:v>
                </c:pt>
                <c:pt idx="3">
                  <c:v>-12809.5</c:v>
                </c:pt>
                <c:pt idx="4">
                  <c:v>-12803</c:v>
                </c:pt>
                <c:pt idx="5">
                  <c:v>-12748.5</c:v>
                </c:pt>
                <c:pt idx="6">
                  <c:v>-12535.5</c:v>
                </c:pt>
                <c:pt idx="7">
                  <c:v>-12511</c:v>
                </c:pt>
                <c:pt idx="8">
                  <c:v>-12364</c:v>
                </c:pt>
                <c:pt idx="9">
                  <c:v>-12233</c:v>
                </c:pt>
                <c:pt idx="10">
                  <c:v>-12145.5</c:v>
                </c:pt>
                <c:pt idx="11">
                  <c:v>-11740.5</c:v>
                </c:pt>
                <c:pt idx="12">
                  <c:v>-11730.5</c:v>
                </c:pt>
                <c:pt idx="13">
                  <c:v>-11481</c:v>
                </c:pt>
                <c:pt idx="14">
                  <c:v>-11330</c:v>
                </c:pt>
                <c:pt idx="15">
                  <c:v>-11323.5</c:v>
                </c:pt>
                <c:pt idx="16">
                  <c:v>-11317.5</c:v>
                </c:pt>
                <c:pt idx="17">
                  <c:v>-11315.5</c:v>
                </c:pt>
                <c:pt idx="18">
                  <c:v>-11192.5</c:v>
                </c:pt>
                <c:pt idx="19">
                  <c:v>-11178.5</c:v>
                </c:pt>
                <c:pt idx="20">
                  <c:v>-10972.5</c:v>
                </c:pt>
                <c:pt idx="21">
                  <c:v>-10753.5</c:v>
                </c:pt>
                <c:pt idx="22">
                  <c:v>-10735</c:v>
                </c:pt>
                <c:pt idx="23">
                  <c:v>-10727</c:v>
                </c:pt>
                <c:pt idx="24">
                  <c:v>-10556</c:v>
                </c:pt>
                <c:pt idx="25">
                  <c:v>-10271.5</c:v>
                </c:pt>
                <c:pt idx="26">
                  <c:v>-9881</c:v>
                </c:pt>
                <c:pt idx="27">
                  <c:v>-9814</c:v>
                </c:pt>
                <c:pt idx="28">
                  <c:v>-9744</c:v>
                </c:pt>
                <c:pt idx="29">
                  <c:v>-9699.5</c:v>
                </c:pt>
                <c:pt idx="30">
                  <c:v>-9592.5</c:v>
                </c:pt>
                <c:pt idx="31">
                  <c:v>-9546</c:v>
                </c:pt>
                <c:pt idx="32">
                  <c:v>-9381</c:v>
                </c:pt>
                <c:pt idx="33">
                  <c:v>-9274</c:v>
                </c:pt>
                <c:pt idx="34">
                  <c:v>-9143</c:v>
                </c:pt>
                <c:pt idx="35">
                  <c:v>-9141</c:v>
                </c:pt>
                <c:pt idx="36">
                  <c:v>-9119</c:v>
                </c:pt>
                <c:pt idx="37">
                  <c:v>-8923</c:v>
                </c:pt>
                <c:pt idx="38">
                  <c:v>-8845</c:v>
                </c:pt>
                <c:pt idx="39">
                  <c:v>-8814.5</c:v>
                </c:pt>
                <c:pt idx="40">
                  <c:v>-8806.5</c:v>
                </c:pt>
                <c:pt idx="41">
                  <c:v>-8804.5</c:v>
                </c:pt>
                <c:pt idx="42">
                  <c:v>-8677.5</c:v>
                </c:pt>
                <c:pt idx="43">
                  <c:v>-8676</c:v>
                </c:pt>
                <c:pt idx="44">
                  <c:v>-8675</c:v>
                </c:pt>
                <c:pt idx="45">
                  <c:v>-8530.5</c:v>
                </c:pt>
                <c:pt idx="46">
                  <c:v>-8529</c:v>
                </c:pt>
                <c:pt idx="47">
                  <c:v>-8496</c:v>
                </c:pt>
                <c:pt idx="48">
                  <c:v>-8414</c:v>
                </c:pt>
                <c:pt idx="49">
                  <c:v>-8410</c:v>
                </c:pt>
                <c:pt idx="50">
                  <c:v>-8385</c:v>
                </c:pt>
                <c:pt idx="51">
                  <c:v>-8363</c:v>
                </c:pt>
                <c:pt idx="52">
                  <c:v>-8361</c:v>
                </c:pt>
                <c:pt idx="53">
                  <c:v>-8355.5</c:v>
                </c:pt>
                <c:pt idx="54">
                  <c:v>-8242</c:v>
                </c:pt>
                <c:pt idx="55">
                  <c:v>-8234.5</c:v>
                </c:pt>
                <c:pt idx="56">
                  <c:v>-8234</c:v>
                </c:pt>
                <c:pt idx="57">
                  <c:v>-8228</c:v>
                </c:pt>
                <c:pt idx="58">
                  <c:v>-7819.5</c:v>
                </c:pt>
                <c:pt idx="59">
                  <c:v>-7784.5</c:v>
                </c:pt>
                <c:pt idx="60">
                  <c:v>-7676.5</c:v>
                </c:pt>
                <c:pt idx="61">
                  <c:v>-7657.5</c:v>
                </c:pt>
                <c:pt idx="62">
                  <c:v>-7654</c:v>
                </c:pt>
                <c:pt idx="63">
                  <c:v>-7649.5</c:v>
                </c:pt>
                <c:pt idx="64">
                  <c:v>-7625.5</c:v>
                </c:pt>
                <c:pt idx="65">
                  <c:v>-7535.5</c:v>
                </c:pt>
                <c:pt idx="66">
                  <c:v>-7518.5</c:v>
                </c:pt>
                <c:pt idx="67">
                  <c:v>-7317</c:v>
                </c:pt>
                <c:pt idx="68">
                  <c:v>-7312.5</c:v>
                </c:pt>
                <c:pt idx="69">
                  <c:v>-7234.5</c:v>
                </c:pt>
                <c:pt idx="70">
                  <c:v>-7057</c:v>
                </c:pt>
                <c:pt idx="71">
                  <c:v>-7052</c:v>
                </c:pt>
                <c:pt idx="72">
                  <c:v>-7041</c:v>
                </c:pt>
                <c:pt idx="73">
                  <c:v>-6952.5</c:v>
                </c:pt>
                <c:pt idx="74">
                  <c:v>-6931</c:v>
                </c:pt>
                <c:pt idx="75">
                  <c:v>-6928</c:v>
                </c:pt>
                <c:pt idx="76">
                  <c:v>-6906</c:v>
                </c:pt>
                <c:pt idx="77">
                  <c:v>-6790</c:v>
                </c:pt>
                <c:pt idx="78">
                  <c:v>-6788</c:v>
                </c:pt>
                <c:pt idx="79">
                  <c:v>-6776</c:v>
                </c:pt>
                <c:pt idx="80">
                  <c:v>-6774</c:v>
                </c:pt>
                <c:pt idx="81">
                  <c:v>-6645</c:v>
                </c:pt>
                <c:pt idx="82">
                  <c:v>-6605.5</c:v>
                </c:pt>
                <c:pt idx="83">
                  <c:v>-6514</c:v>
                </c:pt>
                <c:pt idx="84">
                  <c:v>-6483.5</c:v>
                </c:pt>
                <c:pt idx="85">
                  <c:v>-6480.5</c:v>
                </c:pt>
                <c:pt idx="86">
                  <c:v>-6480.5</c:v>
                </c:pt>
                <c:pt idx="87">
                  <c:v>-6476.5</c:v>
                </c:pt>
                <c:pt idx="88">
                  <c:v>-6476.5</c:v>
                </c:pt>
                <c:pt idx="89">
                  <c:v>-6476.5</c:v>
                </c:pt>
                <c:pt idx="90">
                  <c:v>-6472</c:v>
                </c:pt>
                <c:pt idx="91">
                  <c:v>-6468.5</c:v>
                </c:pt>
                <c:pt idx="92">
                  <c:v>-6466.5</c:v>
                </c:pt>
                <c:pt idx="93">
                  <c:v>-6460</c:v>
                </c:pt>
                <c:pt idx="94">
                  <c:v>-6454</c:v>
                </c:pt>
                <c:pt idx="95">
                  <c:v>-6448</c:v>
                </c:pt>
                <c:pt idx="96">
                  <c:v>-6448</c:v>
                </c:pt>
                <c:pt idx="97">
                  <c:v>-6448</c:v>
                </c:pt>
                <c:pt idx="98">
                  <c:v>-6446</c:v>
                </c:pt>
                <c:pt idx="99">
                  <c:v>-6444</c:v>
                </c:pt>
                <c:pt idx="100">
                  <c:v>-6444</c:v>
                </c:pt>
                <c:pt idx="101">
                  <c:v>-6350.5</c:v>
                </c:pt>
                <c:pt idx="102">
                  <c:v>-6076.5</c:v>
                </c:pt>
                <c:pt idx="103">
                  <c:v>-6028</c:v>
                </c:pt>
                <c:pt idx="104">
                  <c:v>-5896</c:v>
                </c:pt>
                <c:pt idx="105">
                  <c:v>-5890</c:v>
                </c:pt>
                <c:pt idx="106">
                  <c:v>-5747</c:v>
                </c:pt>
                <c:pt idx="107">
                  <c:v>-5710.5</c:v>
                </c:pt>
                <c:pt idx="108">
                  <c:v>-5611</c:v>
                </c:pt>
                <c:pt idx="109">
                  <c:v>-5604</c:v>
                </c:pt>
                <c:pt idx="110">
                  <c:v>-5329</c:v>
                </c:pt>
                <c:pt idx="111">
                  <c:v>-5304</c:v>
                </c:pt>
                <c:pt idx="112">
                  <c:v>-5221.5</c:v>
                </c:pt>
                <c:pt idx="113">
                  <c:v>-5022</c:v>
                </c:pt>
                <c:pt idx="114">
                  <c:v>-4971</c:v>
                </c:pt>
                <c:pt idx="115">
                  <c:v>-4959</c:v>
                </c:pt>
                <c:pt idx="116">
                  <c:v>-4625.5</c:v>
                </c:pt>
                <c:pt idx="117">
                  <c:v>-4607</c:v>
                </c:pt>
                <c:pt idx="118">
                  <c:v>-4441.5</c:v>
                </c:pt>
                <c:pt idx="119">
                  <c:v>-4282</c:v>
                </c:pt>
                <c:pt idx="120">
                  <c:v>-4264</c:v>
                </c:pt>
                <c:pt idx="121">
                  <c:v>-4139</c:v>
                </c:pt>
                <c:pt idx="122">
                  <c:v>-4108.5</c:v>
                </c:pt>
                <c:pt idx="123">
                  <c:v>-4014.5</c:v>
                </c:pt>
                <c:pt idx="124">
                  <c:v>-4000</c:v>
                </c:pt>
                <c:pt idx="125">
                  <c:v>-3998</c:v>
                </c:pt>
                <c:pt idx="126">
                  <c:v>-3980</c:v>
                </c:pt>
                <c:pt idx="127">
                  <c:v>-3927</c:v>
                </c:pt>
                <c:pt idx="128">
                  <c:v>-3865</c:v>
                </c:pt>
                <c:pt idx="129">
                  <c:v>-3859</c:v>
                </c:pt>
                <c:pt idx="130">
                  <c:v>-3834.5</c:v>
                </c:pt>
                <c:pt idx="131">
                  <c:v>-3824.5</c:v>
                </c:pt>
                <c:pt idx="132">
                  <c:v>-3822.5</c:v>
                </c:pt>
                <c:pt idx="133">
                  <c:v>-3808</c:v>
                </c:pt>
                <c:pt idx="134">
                  <c:v>-3550.5</c:v>
                </c:pt>
                <c:pt idx="135">
                  <c:v>-3546.5</c:v>
                </c:pt>
                <c:pt idx="136">
                  <c:v>-3538.5</c:v>
                </c:pt>
                <c:pt idx="137">
                  <c:v>-3506</c:v>
                </c:pt>
                <c:pt idx="138">
                  <c:v>-3502</c:v>
                </c:pt>
                <c:pt idx="139">
                  <c:v>-3467</c:v>
                </c:pt>
                <c:pt idx="140">
                  <c:v>-3385.5</c:v>
                </c:pt>
                <c:pt idx="141">
                  <c:v>-3383</c:v>
                </c:pt>
                <c:pt idx="142">
                  <c:v>-3356.5</c:v>
                </c:pt>
                <c:pt idx="143">
                  <c:v>-3346.5</c:v>
                </c:pt>
                <c:pt idx="144">
                  <c:v>-3240</c:v>
                </c:pt>
                <c:pt idx="145">
                  <c:v>-3183</c:v>
                </c:pt>
                <c:pt idx="146">
                  <c:v>-3131.5</c:v>
                </c:pt>
                <c:pt idx="147">
                  <c:v>-3099</c:v>
                </c:pt>
                <c:pt idx="148">
                  <c:v>-2897</c:v>
                </c:pt>
                <c:pt idx="149">
                  <c:v>-2823</c:v>
                </c:pt>
                <c:pt idx="150">
                  <c:v>-2790.5</c:v>
                </c:pt>
                <c:pt idx="151">
                  <c:v>-2684</c:v>
                </c:pt>
                <c:pt idx="152">
                  <c:v>-2684</c:v>
                </c:pt>
                <c:pt idx="153">
                  <c:v>-2680</c:v>
                </c:pt>
                <c:pt idx="154">
                  <c:v>-2678</c:v>
                </c:pt>
                <c:pt idx="155">
                  <c:v>-2659</c:v>
                </c:pt>
                <c:pt idx="156">
                  <c:v>-2659</c:v>
                </c:pt>
                <c:pt idx="157">
                  <c:v>-2649</c:v>
                </c:pt>
                <c:pt idx="158">
                  <c:v>-2649</c:v>
                </c:pt>
                <c:pt idx="159">
                  <c:v>-2649</c:v>
                </c:pt>
                <c:pt idx="160">
                  <c:v>-2649</c:v>
                </c:pt>
                <c:pt idx="161">
                  <c:v>-2614.5</c:v>
                </c:pt>
                <c:pt idx="162">
                  <c:v>-2527</c:v>
                </c:pt>
                <c:pt idx="163">
                  <c:v>-2516.5</c:v>
                </c:pt>
                <c:pt idx="164">
                  <c:v>-2371.5</c:v>
                </c:pt>
                <c:pt idx="165">
                  <c:v>-2341</c:v>
                </c:pt>
                <c:pt idx="166">
                  <c:v>-2232.5</c:v>
                </c:pt>
                <c:pt idx="167">
                  <c:v>-2108</c:v>
                </c:pt>
                <c:pt idx="168">
                  <c:v>-2106</c:v>
                </c:pt>
                <c:pt idx="169">
                  <c:v>-2080.5</c:v>
                </c:pt>
                <c:pt idx="170">
                  <c:v>-2078.5</c:v>
                </c:pt>
                <c:pt idx="171">
                  <c:v>-1946</c:v>
                </c:pt>
                <c:pt idx="172">
                  <c:v>-1935.5</c:v>
                </c:pt>
                <c:pt idx="173">
                  <c:v>-1935.5</c:v>
                </c:pt>
                <c:pt idx="174">
                  <c:v>-1774.5</c:v>
                </c:pt>
                <c:pt idx="175">
                  <c:v>-1672</c:v>
                </c:pt>
                <c:pt idx="176">
                  <c:v>-1672</c:v>
                </c:pt>
                <c:pt idx="177">
                  <c:v>-1672</c:v>
                </c:pt>
                <c:pt idx="178">
                  <c:v>-1664</c:v>
                </c:pt>
                <c:pt idx="179">
                  <c:v>-1642</c:v>
                </c:pt>
                <c:pt idx="180">
                  <c:v>-1637.5</c:v>
                </c:pt>
                <c:pt idx="181">
                  <c:v>-1615</c:v>
                </c:pt>
                <c:pt idx="182">
                  <c:v>-1498.5</c:v>
                </c:pt>
                <c:pt idx="183">
                  <c:v>-1361.5</c:v>
                </c:pt>
                <c:pt idx="184">
                  <c:v>-1119</c:v>
                </c:pt>
                <c:pt idx="185">
                  <c:v>-1119</c:v>
                </c:pt>
                <c:pt idx="186">
                  <c:v>-740.5</c:v>
                </c:pt>
                <c:pt idx="187">
                  <c:v>-719</c:v>
                </c:pt>
                <c:pt idx="188">
                  <c:v>-718.5</c:v>
                </c:pt>
                <c:pt idx="189">
                  <c:v>-630</c:v>
                </c:pt>
                <c:pt idx="190">
                  <c:v>-628.5</c:v>
                </c:pt>
                <c:pt idx="191">
                  <c:v>-571</c:v>
                </c:pt>
                <c:pt idx="192">
                  <c:v>-462.5</c:v>
                </c:pt>
                <c:pt idx="193">
                  <c:v>-454.5</c:v>
                </c:pt>
                <c:pt idx="194">
                  <c:v>-454</c:v>
                </c:pt>
                <c:pt idx="195">
                  <c:v>-454</c:v>
                </c:pt>
                <c:pt idx="196">
                  <c:v>-430</c:v>
                </c:pt>
                <c:pt idx="197">
                  <c:v>-430</c:v>
                </c:pt>
                <c:pt idx="198">
                  <c:v>-415.5</c:v>
                </c:pt>
                <c:pt idx="199">
                  <c:v>-323.5</c:v>
                </c:pt>
                <c:pt idx="200">
                  <c:v>-321.5</c:v>
                </c:pt>
                <c:pt idx="201">
                  <c:v>-321</c:v>
                </c:pt>
                <c:pt idx="202">
                  <c:v>-321</c:v>
                </c:pt>
                <c:pt idx="203">
                  <c:v>-299</c:v>
                </c:pt>
                <c:pt idx="204">
                  <c:v>-299</c:v>
                </c:pt>
                <c:pt idx="205">
                  <c:v>-199</c:v>
                </c:pt>
                <c:pt idx="206">
                  <c:v>-176</c:v>
                </c:pt>
                <c:pt idx="207">
                  <c:v>3</c:v>
                </c:pt>
                <c:pt idx="208">
                  <c:v>3</c:v>
                </c:pt>
                <c:pt idx="209">
                  <c:v>89</c:v>
                </c:pt>
                <c:pt idx="210">
                  <c:v>126</c:v>
                </c:pt>
                <c:pt idx="211">
                  <c:v>130</c:v>
                </c:pt>
                <c:pt idx="212">
                  <c:v>130</c:v>
                </c:pt>
                <c:pt idx="213">
                  <c:v>148</c:v>
                </c:pt>
                <c:pt idx="214">
                  <c:v>148</c:v>
                </c:pt>
                <c:pt idx="215">
                  <c:v>291</c:v>
                </c:pt>
                <c:pt idx="216">
                  <c:v>458.5</c:v>
                </c:pt>
                <c:pt idx="217">
                  <c:v>573</c:v>
                </c:pt>
                <c:pt idx="218">
                  <c:v>712</c:v>
                </c:pt>
                <c:pt idx="219">
                  <c:v>712</c:v>
                </c:pt>
                <c:pt idx="220">
                  <c:v>712</c:v>
                </c:pt>
                <c:pt idx="221">
                  <c:v>712</c:v>
                </c:pt>
                <c:pt idx="222">
                  <c:v>716.5</c:v>
                </c:pt>
                <c:pt idx="223">
                  <c:v>716.5</c:v>
                </c:pt>
                <c:pt idx="224">
                  <c:v>820.5</c:v>
                </c:pt>
                <c:pt idx="225">
                  <c:v>837</c:v>
                </c:pt>
                <c:pt idx="226">
                  <c:v>853</c:v>
                </c:pt>
                <c:pt idx="227">
                  <c:v>853.5</c:v>
                </c:pt>
                <c:pt idx="228">
                  <c:v>863.5</c:v>
                </c:pt>
                <c:pt idx="229">
                  <c:v>890.5</c:v>
                </c:pt>
                <c:pt idx="230">
                  <c:v>1550</c:v>
                </c:pt>
                <c:pt idx="231">
                  <c:v>1568.5</c:v>
                </c:pt>
                <c:pt idx="232">
                  <c:v>1587</c:v>
                </c:pt>
                <c:pt idx="233">
                  <c:v>1709.5</c:v>
                </c:pt>
                <c:pt idx="234">
                  <c:v>1875</c:v>
                </c:pt>
                <c:pt idx="235">
                  <c:v>1906</c:v>
                </c:pt>
                <c:pt idx="236">
                  <c:v>2012</c:v>
                </c:pt>
                <c:pt idx="237">
                  <c:v>2014</c:v>
                </c:pt>
                <c:pt idx="238">
                  <c:v>2112</c:v>
                </c:pt>
                <c:pt idx="239">
                  <c:v>2218</c:v>
                </c:pt>
                <c:pt idx="240">
                  <c:v>2292</c:v>
                </c:pt>
                <c:pt idx="241">
                  <c:v>2326.5</c:v>
                </c:pt>
                <c:pt idx="242">
                  <c:v>2326.5</c:v>
                </c:pt>
                <c:pt idx="243">
                  <c:v>2333</c:v>
                </c:pt>
                <c:pt idx="244">
                  <c:v>2466</c:v>
                </c:pt>
                <c:pt idx="245">
                  <c:v>2466</c:v>
                </c:pt>
                <c:pt idx="246">
                  <c:v>2492</c:v>
                </c:pt>
                <c:pt idx="247">
                  <c:v>2602.5</c:v>
                </c:pt>
                <c:pt idx="248">
                  <c:v>2610.5</c:v>
                </c:pt>
                <c:pt idx="249">
                  <c:v>2612.5</c:v>
                </c:pt>
                <c:pt idx="250">
                  <c:v>2621.5</c:v>
                </c:pt>
                <c:pt idx="251">
                  <c:v>2637</c:v>
                </c:pt>
                <c:pt idx="252">
                  <c:v>2665.5</c:v>
                </c:pt>
                <c:pt idx="253">
                  <c:v>2739.5</c:v>
                </c:pt>
                <c:pt idx="254">
                  <c:v>2739.5</c:v>
                </c:pt>
                <c:pt idx="255">
                  <c:v>2739.5</c:v>
                </c:pt>
                <c:pt idx="256">
                  <c:v>2739.5</c:v>
                </c:pt>
                <c:pt idx="257">
                  <c:v>2739.5</c:v>
                </c:pt>
                <c:pt idx="258">
                  <c:v>2791</c:v>
                </c:pt>
                <c:pt idx="259">
                  <c:v>2800.5</c:v>
                </c:pt>
                <c:pt idx="260">
                  <c:v>2896.5</c:v>
                </c:pt>
                <c:pt idx="261">
                  <c:v>2901.5</c:v>
                </c:pt>
                <c:pt idx="262">
                  <c:v>3023.5</c:v>
                </c:pt>
                <c:pt idx="263">
                  <c:v>3036.5</c:v>
                </c:pt>
                <c:pt idx="264">
                  <c:v>3064</c:v>
                </c:pt>
                <c:pt idx="265">
                  <c:v>3075</c:v>
                </c:pt>
                <c:pt idx="266">
                  <c:v>3097.5</c:v>
                </c:pt>
                <c:pt idx="267">
                  <c:v>3185</c:v>
                </c:pt>
                <c:pt idx="268">
                  <c:v>3189</c:v>
                </c:pt>
                <c:pt idx="269">
                  <c:v>3206</c:v>
                </c:pt>
                <c:pt idx="270">
                  <c:v>3218.5</c:v>
                </c:pt>
                <c:pt idx="271">
                  <c:v>3307.5</c:v>
                </c:pt>
                <c:pt idx="272">
                  <c:v>3355</c:v>
                </c:pt>
                <c:pt idx="273">
                  <c:v>3356.5</c:v>
                </c:pt>
                <c:pt idx="274">
                  <c:v>3373.5</c:v>
                </c:pt>
                <c:pt idx="275">
                  <c:v>3387</c:v>
                </c:pt>
                <c:pt idx="276">
                  <c:v>3485.5</c:v>
                </c:pt>
                <c:pt idx="277">
                  <c:v>3503.5</c:v>
                </c:pt>
                <c:pt idx="278">
                  <c:v>3505.5</c:v>
                </c:pt>
                <c:pt idx="279">
                  <c:v>3505.5</c:v>
                </c:pt>
                <c:pt idx="280">
                  <c:v>3508</c:v>
                </c:pt>
                <c:pt idx="281">
                  <c:v>3542.5</c:v>
                </c:pt>
                <c:pt idx="282">
                  <c:v>3636.5</c:v>
                </c:pt>
                <c:pt idx="283">
                  <c:v>3669.5</c:v>
                </c:pt>
                <c:pt idx="284">
                  <c:v>3767.5</c:v>
                </c:pt>
                <c:pt idx="285">
                  <c:v>3769.5</c:v>
                </c:pt>
                <c:pt idx="286">
                  <c:v>3773.5</c:v>
                </c:pt>
                <c:pt idx="287">
                  <c:v>3790</c:v>
                </c:pt>
                <c:pt idx="288">
                  <c:v>3802</c:v>
                </c:pt>
                <c:pt idx="289">
                  <c:v>3803</c:v>
                </c:pt>
                <c:pt idx="290">
                  <c:v>3804.5</c:v>
                </c:pt>
                <c:pt idx="291">
                  <c:v>3818</c:v>
                </c:pt>
                <c:pt idx="292">
                  <c:v>3834.5</c:v>
                </c:pt>
                <c:pt idx="293">
                  <c:v>3925.5</c:v>
                </c:pt>
                <c:pt idx="294">
                  <c:v>4074</c:v>
                </c:pt>
                <c:pt idx="295">
                  <c:v>4115</c:v>
                </c:pt>
                <c:pt idx="296">
                  <c:v>4131.5</c:v>
                </c:pt>
                <c:pt idx="297">
                  <c:v>4253</c:v>
                </c:pt>
                <c:pt idx="298">
                  <c:v>4258</c:v>
                </c:pt>
                <c:pt idx="299">
                  <c:v>4268</c:v>
                </c:pt>
                <c:pt idx="300">
                  <c:v>4379.5</c:v>
                </c:pt>
                <c:pt idx="301">
                  <c:v>4393</c:v>
                </c:pt>
                <c:pt idx="302">
                  <c:v>4501</c:v>
                </c:pt>
                <c:pt idx="303">
                  <c:v>4536</c:v>
                </c:pt>
                <c:pt idx="304">
                  <c:v>4658.5</c:v>
                </c:pt>
                <c:pt idx="305">
                  <c:v>4660.5</c:v>
                </c:pt>
                <c:pt idx="306">
                  <c:v>4661</c:v>
                </c:pt>
                <c:pt idx="307">
                  <c:v>4665</c:v>
                </c:pt>
                <c:pt idx="308">
                  <c:v>4842.5</c:v>
                </c:pt>
              </c:numCache>
            </c:numRef>
          </c:xVal>
          <c:yVal>
            <c:numRef>
              <c:f>'Active 1'!$U$21:$U$919</c:f>
              <c:numCache>
                <c:formatCode>General</c:formatCode>
                <c:ptCount val="899"/>
                <c:pt idx="112">
                  <c:v>0.55462804999842774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CD-4E22-880D-7642D3071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06520"/>
        <c:axId val="1"/>
      </c:scatterChart>
      <c:valAx>
        <c:axId val="882906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44940810970053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142857142857141E-2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065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244919385076865"/>
          <c:y val="0.9204921861831491"/>
          <c:w val="0.45918410198725157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0</xdr:row>
      <xdr:rowOff>76200</xdr:rowOff>
    </xdr:from>
    <xdr:to>
      <xdr:col>19</xdr:col>
      <xdr:colOff>257174</xdr:colOff>
      <xdr:row>18</xdr:row>
      <xdr:rowOff>142875</xdr:rowOff>
    </xdr:to>
    <xdr:graphicFrame macro="">
      <xdr:nvGraphicFramePr>
        <xdr:cNvPr id="1042" name="Chart 2">
          <a:extLst>
            <a:ext uri="{FF2B5EF4-FFF2-40B4-BE49-F238E27FC236}">
              <a16:creationId xmlns:a16="http://schemas.microsoft.com/office/drawing/2014/main" id="{9EA6A038-E4F4-FB40-8B03-627214C4D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257175</xdr:colOff>
      <xdr:row>22</xdr:row>
      <xdr:rowOff>142875</xdr:rowOff>
    </xdr:from>
    <xdr:to>
      <xdr:col>21</xdr:col>
      <xdr:colOff>9525</xdr:colOff>
      <xdr:row>42</xdr:row>
      <xdr:rowOff>28575</xdr:rowOff>
    </xdr:to>
    <xdr:graphicFrame macro="">
      <xdr:nvGraphicFramePr>
        <xdr:cNvPr id="1044" name="Chart 4">
          <a:extLst>
            <a:ext uri="{FF2B5EF4-FFF2-40B4-BE49-F238E27FC236}">
              <a16:creationId xmlns:a16="http://schemas.microsoft.com/office/drawing/2014/main" id="{8DAE3D09-35BF-8CC4-A461-85DA9C34B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13</xdr:col>
      <xdr:colOff>152400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2BBAF3-9506-D2FB-AFEA-30E5491569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304799</xdr:colOff>
      <xdr:row>20</xdr:row>
      <xdr:rowOff>38100</xdr:rowOff>
    </xdr:from>
    <xdr:to>
      <xdr:col>13</xdr:col>
      <xdr:colOff>123824</xdr:colOff>
      <xdr:row>40</xdr:row>
      <xdr:rowOff>19050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1B4131D-DA7D-6E02-A19A-9224775A23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8"/>
  <sheetViews>
    <sheetView tabSelected="1" workbookViewId="0">
      <pane xSplit="14" ySplit="21" topLeftCell="O311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5.42578125" customWidth="1"/>
    <col min="2" max="2" width="3.85546875" customWidth="1"/>
    <col min="3" max="3" width="12.5703125" customWidth="1"/>
    <col min="4" max="4" width="8.28515625" customWidth="1"/>
    <col min="5" max="5" width="9.42578125" customWidth="1"/>
    <col min="6" max="6" width="17.140625" customWidth="1"/>
    <col min="7" max="7" width="9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2">
      <c r="A1" s="25" t="s">
        <v>41</v>
      </c>
      <c r="B1" s="26"/>
      <c r="C1" s="26"/>
      <c r="D1" s="26"/>
      <c r="E1" s="26"/>
    </row>
    <row r="2" spans="1:6" x14ac:dyDescent="0.2">
      <c r="A2" s="12" t="s">
        <v>19</v>
      </c>
      <c r="B2" s="26" t="s">
        <v>42</v>
      </c>
      <c r="C2" s="26" t="s">
        <v>43</v>
      </c>
      <c r="D2" s="26"/>
      <c r="E2" s="26"/>
    </row>
    <row r="3" spans="1:6" ht="13.5" thickBot="1" x14ac:dyDescent="0.25">
      <c r="A3" s="12"/>
      <c r="B3" s="26"/>
      <c r="C3" s="27" t="s">
        <v>44</v>
      </c>
      <c r="D3" s="27"/>
      <c r="E3" s="26"/>
    </row>
    <row r="4" spans="1:6" ht="13.5" thickBot="1" x14ac:dyDescent="0.25">
      <c r="A4" s="16" t="s">
        <v>2</v>
      </c>
      <c r="B4" s="28"/>
      <c r="C4" s="29">
        <v>41269.635499999997</v>
      </c>
      <c r="D4" s="30">
        <v>2.4893426999999999</v>
      </c>
      <c r="E4" s="26" t="s">
        <v>45</v>
      </c>
    </row>
    <row r="5" spans="1:6" x14ac:dyDescent="0.2">
      <c r="A5" s="18" t="s">
        <v>33</v>
      </c>
      <c r="B5" s="12"/>
      <c r="C5" s="19">
        <v>-9.5</v>
      </c>
      <c r="D5" s="12" t="s">
        <v>34</v>
      </c>
    </row>
    <row r="6" spans="1:6" x14ac:dyDescent="0.2">
      <c r="A6" s="5" t="s">
        <v>3</v>
      </c>
      <c r="C6" s="31" t="s">
        <v>46</v>
      </c>
    </row>
    <row r="7" spans="1:6" x14ac:dyDescent="0.2">
      <c r="A7" t="s">
        <v>4</v>
      </c>
      <c r="C7" s="26">
        <v>47863.904280000002</v>
      </c>
    </row>
    <row r="8" spans="1:6" x14ac:dyDescent="0.2">
      <c r="A8" t="s">
        <v>5</v>
      </c>
      <c r="C8" s="26">
        <v>2.4893426999999999</v>
      </c>
    </row>
    <row r="9" spans="1:6" x14ac:dyDescent="0.2">
      <c r="A9" s="10" t="s">
        <v>30</v>
      </c>
      <c r="B9" s="10"/>
      <c r="C9" s="55">
        <v>258</v>
      </c>
      <c r="D9" s="55">
        <v>258</v>
      </c>
    </row>
    <row r="10" spans="1:6" ht="13.5" thickBot="1" x14ac:dyDescent="0.25">
      <c r="A10" s="12"/>
      <c r="B10" s="12"/>
      <c r="C10" s="4" t="s">
        <v>21</v>
      </c>
      <c r="D10" s="4" t="s">
        <v>22</v>
      </c>
    </row>
    <row r="11" spans="1:6" x14ac:dyDescent="0.2">
      <c r="A11" s="12" t="s">
        <v>16</v>
      </c>
      <c r="B11" s="12"/>
      <c r="C11" s="13">
        <f ca="1">INTERCEPT(INDIRECT(C14):R$933,INDIRECT(C13):$F$933)</f>
        <v>-7.0302052512134561E-2</v>
      </c>
      <c r="D11" s="13">
        <f ca="1">INTERCEPT(INDIRECT(D14):S$933,INDIRECT(D13):$F$933)</f>
        <v>0.1129478222375065</v>
      </c>
      <c r="E11" s="10" t="s">
        <v>36</v>
      </c>
      <c r="F11">
        <v>1</v>
      </c>
    </row>
    <row r="12" spans="1:6" x14ac:dyDescent="0.2">
      <c r="A12" s="12" t="s">
        <v>17</v>
      </c>
      <c r="B12" s="12"/>
      <c r="C12" s="13">
        <f ca="1">SLOPE(INDIRECT(C14):R$933,INDIRECT(C13):$F$933)</f>
        <v>3.192251821586981E-5</v>
      </c>
      <c r="D12" s="13">
        <f ca="1">SLOPE(INDIRECT(D14):S$933,INDIRECT(D13):$F$933)</f>
        <v>-2.2530170657740316E-5</v>
      </c>
      <c r="E12" s="10" t="s">
        <v>37</v>
      </c>
      <c r="F12" s="20">
        <f ca="1">NOW()+15018.5+$C$5/24</f>
        <v>60328.766037731482</v>
      </c>
    </row>
    <row r="13" spans="1:6" x14ac:dyDescent="0.2">
      <c r="A13" s="10" t="s">
        <v>31</v>
      </c>
      <c r="B13" s="10"/>
      <c r="C13" s="11" t="str">
        <f>"F"&amp;C9</f>
        <v>F258</v>
      </c>
      <c r="D13" s="11" t="str">
        <f>"F"&amp;D9</f>
        <v>F258</v>
      </c>
      <c r="E13" s="10" t="s">
        <v>38</v>
      </c>
      <c r="F13" s="20">
        <f ca="1">ROUND(2*(F12-$C$7)/$C$8,0)/2+F11</f>
        <v>5008.5</v>
      </c>
    </row>
    <row r="14" spans="1:6" x14ac:dyDescent="0.2">
      <c r="A14" s="10" t="s">
        <v>32</v>
      </c>
      <c r="B14" s="10"/>
      <c r="C14" s="11" t="str">
        <f>"R"&amp;C9</f>
        <v>R258</v>
      </c>
      <c r="D14" s="11" t="str">
        <f>"S"&amp;D9</f>
        <v>S258</v>
      </c>
      <c r="E14" s="10" t="s">
        <v>39</v>
      </c>
      <c r="F14" s="21">
        <f ca="1">ROUND(2*(F12-$C$15)/$C$16,0)/2+F11</f>
        <v>166.5</v>
      </c>
    </row>
    <row r="15" spans="1:6" x14ac:dyDescent="0.2">
      <c r="A15" s="14" t="s">
        <v>18</v>
      </c>
      <c r="B15" s="12"/>
      <c r="C15" s="15">
        <f ca="1">($C7+C11)+($C8+C12)*INT(MAX($F21:$F3531))</f>
        <v>59917.385900180692</v>
      </c>
      <c r="D15" s="15">
        <f ca="1">($C7+D11)+($C8+D12)*INT(MAX($F21:$F3531))</f>
        <v>59917.305490135914</v>
      </c>
      <c r="E15" s="10" t="s">
        <v>40</v>
      </c>
      <c r="F15" s="22">
        <f ca="1">+$C$15+$C$16*F14-15018.5-$C$5/24</f>
        <v>45313.762608163313</v>
      </c>
    </row>
    <row r="16" spans="1:6" x14ac:dyDescent="0.2">
      <c r="A16" s="16" t="s">
        <v>6</v>
      </c>
      <c r="B16" s="12"/>
      <c r="C16" s="17">
        <f ca="1">+$C8+C12</f>
        <v>2.4893746225182158</v>
      </c>
      <c r="D16" s="13">
        <f ca="1">+$C8+D12</f>
        <v>2.4893201698293423</v>
      </c>
      <c r="E16" s="23"/>
      <c r="F16" s="23" t="s">
        <v>35</v>
      </c>
    </row>
    <row r="17" spans="1:23" ht="13.5" thickBot="1" x14ac:dyDescent="0.25">
      <c r="A17" s="9" t="s">
        <v>29</v>
      </c>
      <c r="C17">
        <f>COUNT(C21:C1245)</f>
        <v>309</v>
      </c>
    </row>
    <row r="18" spans="1:23" ht="14.25" thickTop="1" thickBot="1" x14ac:dyDescent="0.25">
      <c r="A18" s="5" t="s">
        <v>24</v>
      </c>
      <c r="C18" s="2">
        <f ca="1">+C15</f>
        <v>59917.385900180692</v>
      </c>
      <c r="D18" s="3">
        <f ca="1">+C16</f>
        <v>2.4893746225182158</v>
      </c>
      <c r="E18" s="24">
        <f>R19</f>
        <v>173</v>
      </c>
    </row>
    <row r="19" spans="1:23" ht="14.25" thickTop="1" thickBot="1" x14ac:dyDescent="0.25">
      <c r="A19" s="5" t="s">
        <v>25</v>
      </c>
      <c r="C19" s="2">
        <f ca="1">+D15</f>
        <v>59917.305490135914</v>
      </c>
      <c r="D19" s="3">
        <f ca="1">+D16</f>
        <v>2.4893201698293423</v>
      </c>
      <c r="E19" s="24">
        <f>S19</f>
        <v>128</v>
      </c>
      <c r="R19">
        <f>COUNT(R21:R322)</f>
        <v>173</v>
      </c>
      <c r="S19">
        <f>COUNT(S21:S322)</f>
        <v>128</v>
      </c>
    </row>
    <row r="20" spans="1:23" ht="14.25" thickTop="1" thickBot="1" x14ac:dyDescent="0.25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49</v>
      </c>
      <c r="I20" s="7" t="s">
        <v>50</v>
      </c>
      <c r="J20" s="7" t="s">
        <v>120</v>
      </c>
      <c r="K20" s="7" t="s">
        <v>121</v>
      </c>
      <c r="L20" s="7" t="s">
        <v>28</v>
      </c>
      <c r="M20" s="7" t="s">
        <v>20</v>
      </c>
      <c r="N20" s="7" t="s">
        <v>23</v>
      </c>
      <c r="O20" s="7" t="s">
        <v>26</v>
      </c>
      <c r="P20" s="6" t="s">
        <v>27</v>
      </c>
      <c r="Q20" s="4" t="s">
        <v>15</v>
      </c>
      <c r="R20" s="6" t="s">
        <v>21</v>
      </c>
      <c r="S20" s="6" t="s">
        <v>22</v>
      </c>
      <c r="U20" s="54" t="s">
        <v>122</v>
      </c>
    </row>
    <row r="21" spans="1:23" x14ac:dyDescent="0.2">
      <c r="A21" s="32" t="s">
        <v>58</v>
      </c>
      <c r="B21" s="33" t="s">
        <v>48</v>
      </c>
      <c r="C21" s="32">
        <v>15024.513999999999</v>
      </c>
      <c r="D21" s="32" t="s">
        <v>50</v>
      </c>
      <c r="E21">
        <f t="shared" ref="E21:E84" si="0">+(C21-C$7)/C$8</f>
        <v>-13191.992520756587</v>
      </c>
      <c r="F21">
        <f t="shared" ref="F21:F84" si="1">ROUND(2*E21,0)/2</f>
        <v>-13192</v>
      </c>
      <c r="G21">
        <f t="shared" ref="G21:G52" si="2">+C21-(C$7+F21*C$8)</f>
        <v>1.861839999401127E-2</v>
      </c>
      <c r="I21">
        <f>+G21</f>
        <v>1.861839999401127E-2</v>
      </c>
      <c r="O21">
        <f t="shared" ref="O21:O84" ca="1" si="3">+C$11+C$12*$F21</f>
        <v>-0.4914239128158891</v>
      </c>
      <c r="P21">
        <f t="shared" ref="P21:P84" ca="1" si="4">+D$11+D$12*$F21</f>
        <v>0.41016583355441671</v>
      </c>
      <c r="Q21" s="1">
        <f t="shared" ref="Q21:Q84" si="5">+C21-15018.5</f>
        <v>6.0139999999992142</v>
      </c>
      <c r="R21">
        <f>G21</f>
        <v>1.861839999401127E-2</v>
      </c>
      <c r="W21" s="53"/>
    </row>
    <row r="22" spans="1:23" x14ac:dyDescent="0.2">
      <c r="A22" s="34" t="s">
        <v>58</v>
      </c>
      <c r="B22" s="35" t="s">
        <v>48</v>
      </c>
      <c r="C22" s="34">
        <v>15626.791999999999</v>
      </c>
      <c r="D22" s="34" t="s">
        <v>50</v>
      </c>
      <c r="E22">
        <f t="shared" si="0"/>
        <v>-12950.049938885475</v>
      </c>
      <c r="F22">
        <f t="shared" si="1"/>
        <v>-12950</v>
      </c>
      <c r="G22">
        <f t="shared" si="2"/>
        <v>-0.12431500000275264</v>
      </c>
      <c r="H22">
        <f>+G22</f>
        <v>-0.12431500000275264</v>
      </c>
      <c r="O22">
        <f t="shared" ca="1" si="3"/>
        <v>-0.48369866340764861</v>
      </c>
      <c r="P22">
        <f t="shared" ca="1" si="4"/>
        <v>0.40471353225524359</v>
      </c>
      <c r="Q22" s="1">
        <f t="shared" si="5"/>
        <v>608.29199999999946</v>
      </c>
      <c r="R22">
        <f>G22</f>
        <v>-0.12431500000275264</v>
      </c>
      <c r="W22" s="53"/>
    </row>
    <row r="23" spans="1:23" x14ac:dyDescent="0.2">
      <c r="A23" s="34" t="s">
        <v>58</v>
      </c>
      <c r="B23" s="35" t="s">
        <v>51</v>
      </c>
      <c r="C23" s="34">
        <v>15717.708000000001</v>
      </c>
      <c r="D23" s="34" t="s">
        <v>50</v>
      </c>
      <c r="E23">
        <f t="shared" si="0"/>
        <v>-12913.52784813437</v>
      </c>
      <c r="F23">
        <f t="shared" si="1"/>
        <v>-12913.5</v>
      </c>
      <c r="G23">
        <f t="shared" si="2"/>
        <v>-6.9323550002081902E-2</v>
      </c>
      <c r="I23">
        <f>+G23</f>
        <v>-6.9323550002081902E-2</v>
      </c>
      <c r="O23">
        <f t="shared" ca="1" si="3"/>
        <v>-0.48253349149276936</v>
      </c>
      <c r="P23">
        <f t="shared" ca="1" si="4"/>
        <v>0.40389118102623606</v>
      </c>
      <c r="Q23" s="1">
        <f t="shared" si="5"/>
        <v>699.20800000000054</v>
      </c>
      <c r="S23">
        <f>G23</f>
        <v>-6.9323550002081902E-2</v>
      </c>
      <c r="W23" s="53"/>
    </row>
    <row r="24" spans="1:23" x14ac:dyDescent="0.2">
      <c r="A24" s="34" t="s">
        <v>58</v>
      </c>
      <c r="B24" s="35" t="s">
        <v>51</v>
      </c>
      <c r="C24" s="34">
        <v>15976.674000000001</v>
      </c>
      <c r="D24" s="34" t="s">
        <v>50</v>
      </c>
      <c r="E24">
        <f t="shared" si="0"/>
        <v>-12809.497977116613</v>
      </c>
      <c r="F24">
        <f t="shared" si="1"/>
        <v>-12809.5</v>
      </c>
      <c r="G24">
        <f t="shared" si="2"/>
        <v>5.0356499978079228E-3</v>
      </c>
      <c r="I24">
        <f>+G24</f>
        <v>5.0356499978079228E-3</v>
      </c>
      <c r="O24">
        <f t="shared" ca="1" si="3"/>
        <v>-0.47921354959831891</v>
      </c>
      <c r="P24">
        <f t="shared" ca="1" si="4"/>
        <v>0.40154804327783106</v>
      </c>
      <c r="Q24" s="1">
        <f t="shared" si="5"/>
        <v>958.17400000000089</v>
      </c>
      <c r="S24">
        <f>G24</f>
        <v>5.0356499978079228E-3</v>
      </c>
      <c r="W24" s="53"/>
    </row>
    <row r="25" spans="1:23" x14ac:dyDescent="0.2">
      <c r="A25" s="34" t="s">
        <v>58</v>
      </c>
      <c r="B25" s="35" t="s">
        <v>48</v>
      </c>
      <c r="C25" s="34">
        <v>15992.842000000001</v>
      </c>
      <c r="D25" s="34" t="s">
        <v>50</v>
      </c>
      <c r="E25">
        <f t="shared" si="0"/>
        <v>-12803.003089932135</v>
      </c>
      <c r="F25">
        <f t="shared" si="1"/>
        <v>-12803</v>
      </c>
      <c r="G25">
        <f t="shared" si="2"/>
        <v>-7.6919000021007378E-3</v>
      </c>
      <c r="H25">
        <f>+G25</f>
        <v>-7.6919000021007378E-3</v>
      </c>
      <c r="O25">
        <f t="shared" ca="1" si="3"/>
        <v>-0.47900605322991574</v>
      </c>
      <c r="P25">
        <f t="shared" ca="1" si="4"/>
        <v>0.40140159716855578</v>
      </c>
      <c r="Q25" s="1">
        <f t="shared" si="5"/>
        <v>974.34200000000055</v>
      </c>
      <c r="R25">
        <f>G25</f>
        <v>-7.6919000021007378E-3</v>
      </c>
      <c r="W25" s="53"/>
    </row>
    <row r="26" spans="1:23" x14ac:dyDescent="0.2">
      <c r="A26" s="34" t="s">
        <v>58</v>
      </c>
      <c r="B26" s="35" t="s">
        <v>51</v>
      </c>
      <c r="C26" s="34">
        <v>16128.46</v>
      </c>
      <c r="D26" s="34" t="s">
        <v>50</v>
      </c>
      <c r="E26">
        <f t="shared" si="0"/>
        <v>-12748.523648431374</v>
      </c>
      <c r="F26">
        <f t="shared" si="1"/>
        <v>-12748.5</v>
      </c>
      <c r="G26">
        <f t="shared" si="2"/>
        <v>-5.8869050004432211E-2</v>
      </c>
      <c r="I26">
        <f>+G26</f>
        <v>-5.8869050004432211E-2</v>
      </c>
      <c r="O26">
        <f t="shared" ca="1" si="3"/>
        <v>-0.47726627598715082</v>
      </c>
      <c r="P26">
        <f t="shared" ca="1" si="4"/>
        <v>0.40017370286770892</v>
      </c>
      <c r="Q26" s="1">
        <f t="shared" si="5"/>
        <v>1109.9599999999991</v>
      </c>
      <c r="S26">
        <f>G26</f>
        <v>-5.8869050004432211E-2</v>
      </c>
      <c r="W26" s="53"/>
    </row>
    <row r="27" spans="1:23" x14ac:dyDescent="0.2">
      <c r="A27" s="34" t="s">
        <v>58</v>
      </c>
      <c r="B27" s="35" t="s">
        <v>51</v>
      </c>
      <c r="C27" s="34">
        <v>16658.754000000001</v>
      </c>
      <c r="D27" s="34" t="s">
        <v>50</v>
      </c>
      <c r="E27">
        <f t="shared" si="0"/>
        <v>-12535.497936865022</v>
      </c>
      <c r="F27">
        <f t="shared" si="1"/>
        <v>-12535.5</v>
      </c>
      <c r="G27">
        <f t="shared" si="2"/>
        <v>5.1358499986235984E-3</v>
      </c>
      <c r="I27">
        <f>+G27</f>
        <v>5.1358499986235984E-3</v>
      </c>
      <c r="O27">
        <f t="shared" ca="1" si="3"/>
        <v>-0.47046677960717054</v>
      </c>
      <c r="P27">
        <f t="shared" ca="1" si="4"/>
        <v>0.39537477651761022</v>
      </c>
      <c r="Q27" s="1">
        <f t="shared" si="5"/>
        <v>1640.2540000000008</v>
      </c>
      <c r="S27">
        <f>G27</f>
        <v>5.1358499986235984E-3</v>
      </c>
      <c r="W27" s="53"/>
    </row>
    <row r="28" spans="1:23" x14ac:dyDescent="0.2">
      <c r="A28" s="34" t="s">
        <v>58</v>
      </c>
      <c r="B28" s="35" t="s">
        <v>48</v>
      </c>
      <c r="C28" s="34">
        <v>16719.769</v>
      </c>
      <c r="D28" s="34" t="s">
        <v>50</v>
      </c>
      <c r="E28">
        <f t="shared" si="0"/>
        <v>-12510.987450623012</v>
      </c>
      <c r="F28">
        <f t="shared" si="1"/>
        <v>-12511</v>
      </c>
      <c r="G28">
        <f t="shared" si="2"/>
        <v>3.1239699997968273E-2</v>
      </c>
      <c r="H28">
        <f>+G28</f>
        <v>3.1239699997968273E-2</v>
      </c>
      <c r="O28">
        <f t="shared" ca="1" si="3"/>
        <v>-0.46968467791088175</v>
      </c>
      <c r="P28">
        <f t="shared" ca="1" si="4"/>
        <v>0.39482278733649556</v>
      </c>
      <c r="Q28" s="1">
        <f t="shared" si="5"/>
        <v>1701.2690000000002</v>
      </c>
      <c r="R28">
        <f>G28</f>
        <v>3.1239699997968273E-2</v>
      </c>
      <c r="W28" s="53"/>
    </row>
    <row r="29" spans="1:23" x14ac:dyDescent="0.2">
      <c r="A29" s="34" t="s">
        <v>58</v>
      </c>
      <c r="B29" s="35" t="s">
        <v>48</v>
      </c>
      <c r="C29" s="34">
        <v>17085.710999999999</v>
      </c>
      <c r="D29" s="34" t="s">
        <v>50</v>
      </c>
      <c r="E29">
        <f t="shared" si="0"/>
        <v>-12363.983986616227</v>
      </c>
      <c r="F29">
        <f t="shared" si="1"/>
        <v>-12364</v>
      </c>
      <c r="G29">
        <f t="shared" si="2"/>
        <v>3.9862799996626563E-2</v>
      </c>
      <c r="H29">
        <f>+G29</f>
        <v>3.9862799996626563E-2</v>
      </c>
      <c r="O29">
        <f t="shared" ca="1" si="3"/>
        <v>-0.46499206773314888</v>
      </c>
      <c r="P29">
        <f t="shared" ca="1" si="4"/>
        <v>0.39151085224980775</v>
      </c>
      <c r="Q29" s="1">
        <f t="shared" si="5"/>
        <v>2067.2109999999993</v>
      </c>
      <c r="R29">
        <f>G29</f>
        <v>3.9862799996626563E-2</v>
      </c>
      <c r="W29" s="53"/>
    </row>
    <row r="30" spans="1:23" x14ac:dyDescent="0.2">
      <c r="A30" s="34" t="s">
        <v>58</v>
      </c>
      <c r="B30" s="35" t="s">
        <v>48</v>
      </c>
      <c r="C30" s="34">
        <v>17411.664000000001</v>
      </c>
      <c r="D30" s="34" t="s">
        <v>50</v>
      </c>
      <c r="E30">
        <f t="shared" si="0"/>
        <v>-12233.044602496877</v>
      </c>
      <c r="F30">
        <f t="shared" si="1"/>
        <v>-12233</v>
      </c>
      <c r="G30">
        <f t="shared" si="2"/>
        <v>-0.111030900003243</v>
      </c>
      <c r="H30">
        <f>+G30</f>
        <v>-0.111030900003243</v>
      </c>
      <c r="O30">
        <f t="shared" ca="1" si="3"/>
        <v>-0.46081021784686993</v>
      </c>
      <c r="P30">
        <f t="shared" ca="1" si="4"/>
        <v>0.3885593998936438</v>
      </c>
      <c r="Q30" s="1">
        <f t="shared" si="5"/>
        <v>2393.1640000000007</v>
      </c>
      <c r="R30">
        <f>G30</f>
        <v>-0.111030900003243</v>
      </c>
      <c r="W30" s="53"/>
    </row>
    <row r="31" spans="1:23" x14ac:dyDescent="0.2">
      <c r="A31" s="34" t="s">
        <v>58</v>
      </c>
      <c r="B31" s="35" t="s">
        <v>51</v>
      </c>
      <c r="C31" s="36">
        <v>17629.57</v>
      </c>
      <c r="D31" s="34" t="s">
        <v>50</v>
      </c>
      <c r="E31">
        <f t="shared" si="0"/>
        <v>-12145.509045419903</v>
      </c>
      <c r="F31">
        <f t="shared" si="1"/>
        <v>-12145.5</v>
      </c>
      <c r="G31">
        <f t="shared" si="2"/>
        <v>-2.2517150002386188E-2</v>
      </c>
      <c r="I31">
        <f>+G31</f>
        <v>-2.2517150002386188E-2</v>
      </c>
      <c r="O31">
        <f t="shared" ca="1" si="3"/>
        <v>-0.45801699750298136</v>
      </c>
      <c r="P31">
        <f t="shared" ca="1" si="4"/>
        <v>0.38658800996109149</v>
      </c>
      <c r="Q31" s="1">
        <f t="shared" si="5"/>
        <v>2611.0699999999997</v>
      </c>
      <c r="S31">
        <f>G31</f>
        <v>-2.2517150002386188E-2</v>
      </c>
      <c r="W31" s="53"/>
    </row>
    <row r="32" spans="1:23" x14ac:dyDescent="0.2">
      <c r="A32" s="34" t="s">
        <v>58</v>
      </c>
      <c r="B32" s="35" t="s">
        <v>51</v>
      </c>
      <c r="C32" s="36">
        <v>18637.681</v>
      </c>
      <c r="D32" s="34" t="s">
        <v>50</v>
      </c>
      <c r="E32">
        <f t="shared" si="0"/>
        <v>-11740.538287476451</v>
      </c>
      <c r="F32">
        <f t="shared" si="1"/>
        <v>-11740.5</v>
      </c>
      <c r="G32">
        <f t="shared" si="2"/>
        <v>-9.5310650001920294E-2</v>
      </c>
      <c r="I32">
        <f>+G32</f>
        <v>-9.5310650001920294E-2</v>
      </c>
      <c r="O32">
        <f t="shared" ca="1" si="3"/>
        <v>-0.44508837762555409</v>
      </c>
      <c r="P32">
        <f t="shared" ca="1" si="4"/>
        <v>0.37746329084470664</v>
      </c>
      <c r="Q32" s="1">
        <f t="shared" si="5"/>
        <v>3619.1810000000005</v>
      </c>
      <c r="S32">
        <f>G32</f>
        <v>-9.5310650001920294E-2</v>
      </c>
      <c r="W32" s="53"/>
    </row>
    <row r="33" spans="1:23" x14ac:dyDescent="0.2">
      <c r="A33" s="34" t="s">
        <v>58</v>
      </c>
      <c r="B33" s="35" t="s">
        <v>51</v>
      </c>
      <c r="C33" s="36">
        <v>18662.594000000001</v>
      </c>
      <c r="D33" s="34" t="s">
        <v>50</v>
      </c>
      <c r="E33">
        <f t="shared" si="0"/>
        <v>-11730.530424758312</v>
      </c>
      <c r="F33">
        <f t="shared" si="1"/>
        <v>-11730.5</v>
      </c>
      <c r="G33">
        <f t="shared" si="2"/>
        <v>-7.5737650004157331E-2</v>
      </c>
      <c r="I33">
        <f>+G33</f>
        <v>-7.5737650004157331E-2</v>
      </c>
      <c r="O33">
        <f t="shared" ca="1" si="3"/>
        <v>-0.44476915244339538</v>
      </c>
      <c r="P33">
        <f t="shared" ca="1" si="4"/>
        <v>0.37723798913812928</v>
      </c>
      <c r="Q33" s="1">
        <f t="shared" si="5"/>
        <v>3644.094000000001</v>
      </c>
      <c r="S33">
        <f>G33</f>
        <v>-7.5737650004157331E-2</v>
      </c>
      <c r="W33" s="53"/>
    </row>
    <row r="34" spans="1:23" x14ac:dyDescent="0.2">
      <c r="A34" s="34" t="s">
        <v>58</v>
      </c>
      <c r="B34" s="35" t="s">
        <v>48</v>
      </c>
      <c r="C34" s="36">
        <v>19283.794999999998</v>
      </c>
      <c r="D34" s="34" t="s">
        <v>50</v>
      </c>
      <c r="E34">
        <f t="shared" si="0"/>
        <v>-11480.986237853071</v>
      </c>
      <c r="F34">
        <f t="shared" si="1"/>
        <v>-11481</v>
      </c>
      <c r="G34">
        <f t="shared" si="2"/>
        <v>3.4258699994097697E-2</v>
      </c>
      <c r="H34">
        <f>+G34</f>
        <v>3.4258699994097697E-2</v>
      </c>
      <c r="O34">
        <f t="shared" ca="1" si="3"/>
        <v>-0.43680448414853584</v>
      </c>
      <c r="P34">
        <f t="shared" ca="1" si="4"/>
        <v>0.37161671155902304</v>
      </c>
      <c r="Q34" s="1">
        <f t="shared" si="5"/>
        <v>4265.2949999999983</v>
      </c>
      <c r="R34">
        <f>G34</f>
        <v>3.4258699994097697E-2</v>
      </c>
      <c r="W34" s="53"/>
    </row>
    <row r="35" spans="1:23" x14ac:dyDescent="0.2">
      <c r="A35" s="34" t="s">
        <v>58</v>
      </c>
      <c r="B35" s="35" t="s">
        <v>48</v>
      </c>
      <c r="C35" s="36">
        <v>19659.745999999999</v>
      </c>
      <c r="D35" s="34" t="s">
        <v>50</v>
      </c>
      <c r="E35">
        <f t="shared" si="0"/>
        <v>-11329.962033752929</v>
      </c>
      <c r="F35">
        <f t="shared" si="1"/>
        <v>-11330</v>
      </c>
      <c r="G35">
        <f t="shared" si="2"/>
        <v>9.4510999995691236E-2</v>
      </c>
      <c r="H35">
        <f>+G35</f>
        <v>9.4510999995691236E-2</v>
      </c>
      <c r="O35">
        <f t="shared" ca="1" si="3"/>
        <v>-0.43198418389793952</v>
      </c>
      <c r="P35">
        <f t="shared" ca="1" si="4"/>
        <v>0.36821465578970425</v>
      </c>
      <c r="Q35" s="1">
        <f t="shared" si="5"/>
        <v>4641.2459999999992</v>
      </c>
      <c r="R35">
        <f>G35</f>
        <v>9.4510999995691236E-2</v>
      </c>
      <c r="W35" s="53"/>
    </row>
    <row r="36" spans="1:23" x14ac:dyDescent="0.2">
      <c r="A36" s="34" t="s">
        <v>58</v>
      </c>
      <c r="B36" s="35" t="s">
        <v>51</v>
      </c>
      <c r="C36" s="36">
        <v>19675.811000000002</v>
      </c>
      <c r="D36" s="34" t="s">
        <v>50</v>
      </c>
      <c r="E36">
        <f t="shared" si="0"/>
        <v>-11323.508522952667</v>
      </c>
      <c r="F36">
        <f t="shared" si="1"/>
        <v>-11323.5</v>
      </c>
      <c r="G36">
        <f t="shared" si="2"/>
        <v>-2.1216550001554424E-2</v>
      </c>
      <c r="I36">
        <f t="shared" ref="I36:I42" si="6">+G36</f>
        <v>-2.1216550001554424E-2</v>
      </c>
      <c r="O36">
        <f t="shared" ca="1" si="3"/>
        <v>-0.43177668752953635</v>
      </c>
      <c r="P36">
        <f t="shared" ca="1" si="4"/>
        <v>0.36806820968042897</v>
      </c>
      <c r="Q36" s="1">
        <f t="shared" si="5"/>
        <v>4657.3110000000015</v>
      </c>
      <c r="S36">
        <f t="shared" ref="S36:S42" si="7">G36</f>
        <v>-2.1216550001554424E-2</v>
      </c>
      <c r="W36" s="53"/>
    </row>
    <row r="37" spans="1:23" x14ac:dyDescent="0.2">
      <c r="A37" s="34" t="s">
        <v>58</v>
      </c>
      <c r="B37" s="35" t="s">
        <v>51</v>
      </c>
      <c r="C37" s="36">
        <v>19690.715</v>
      </c>
      <c r="D37" s="34" t="s">
        <v>50</v>
      </c>
      <c r="E37">
        <f t="shared" si="0"/>
        <v>-11317.521400327887</v>
      </c>
      <c r="F37">
        <f t="shared" si="1"/>
        <v>-11317.5</v>
      </c>
      <c r="G37">
        <f t="shared" si="2"/>
        <v>-5.3272750003088731E-2</v>
      </c>
      <c r="I37">
        <f t="shared" si="6"/>
        <v>-5.3272750003088731E-2</v>
      </c>
      <c r="O37">
        <f t="shared" ca="1" si="3"/>
        <v>-0.43158515242024115</v>
      </c>
      <c r="P37">
        <f t="shared" ca="1" si="4"/>
        <v>0.36793302865648253</v>
      </c>
      <c r="Q37" s="1">
        <f t="shared" si="5"/>
        <v>4672.2150000000001</v>
      </c>
      <c r="S37">
        <f t="shared" si="7"/>
        <v>-5.3272750003088731E-2</v>
      </c>
      <c r="W37" s="53"/>
    </row>
    <row r="38" spans="1:23" x14ac:dyDescent="0.2">
      <c r="A38" s="34" t="s">
        <v>58</v>
      </c>
      <c r="B38" s="35" t="s">
        <v>51</v>
      </c>
      <c r="C38" s="36">
        <v>19695.757000000001</v>
      </c>
      <c r="D38" s="34" t="s">
        <v>50</v>
      </c>
      <c r="E38">
        <f t="shared" si="0"/>
        <v>-11315.495966063652</v>
      </c>
      <c r="F38">
        <f t="shared" si="1"/>
        <v>-11315.5</v>
      </c>
      <c r="G38">
        <f t="shared" si="2"/>
        <v>1.0041849996923702E-2</v>
      </c>
      <c r="I38">
        <f t="shared" si="6"/>
        <v>1.0041849996923702E-2</v>
      </c>
      <c r="O38">
        <f t="shared" ca="1" si="3"/>
        <v>-0.43152130738380939</v>
      </c>
      <c r="P38">
        <f t="shared" ca="1" si="4"/>
        <v>0.36788796831516701</v>
      </c>
      <c r="Q38" s="1">
        <f t="shared" si="5"/>
        <v>4677.2570000000014</v>
      </c>
      <c r="S38">
        <f t="shared" si="7"/>
        <v>1.0041849996923702E-2</v>
      </c>
      <c r="W38" s="53"/>
    </row>
    <row r="39" spans="1:23" x14ac:dyDescent="0.2">
      <c r="A39" s="34" t="s">
        <v>58</v>
      </c>
      <c r="B39" s="35" t="s">
        <v>51</v>
      </c>
      <c r="C39" s="36">
        <v>20001.810000000001</v>
      </c>
      <c r="D39" s="34" t="s">
        <v>50</v>
      </c>
      <c r="E39">
        <f t="shared" si="0"/>
        <v>-11192.550660059784</v>
      </c>
      <c r="F39">
        <f t="shared" si="1"/>
        <v>-11192.5</v>
      </c>
      <c r="G39">
        <f t="shared" si="2"/>
        <v>-0.1261102500029665</v>
      </c>
      <c r="I39">
        <f t="shared" si="6"/>
        <v>-0.1261102500029665</v>
      </c>
      <c r="O39">
        <f t="shared" ca="1" si="3"/>
        <v>-0.4275948376432574</v>
      </c>
      <c r="P39">
        <f t="shared" ca="1" si="4"/>
        <v>0.36511675732426496</v>
      </c>
      <c r="Q39" s="1">
        <f t="shared" si="5"/>
        <v>4983.3100000000013</v>
      </c>
      <c r="S39">
        <f t="shared" si="7"/>
        <v>-0.1261102500029665</v>
      </c>
      <c r="W39" s="53"/>
    </row>
    <row r="40" spans="1:23" x14ac:dyDescent="0.2">
      <c r="A40" s="34" t="s">
        <v>58</v>
      </c>
      <c r="B40" s="35" t="s">
        <v>51</v>
      </c>
      <c r="C40" s="36">
        <v>20036.697</v>
      </c>
      <c r="D40" s="34" t="s">
        <v>50</v>
      </c>
      <c r="E40">
        <f t="shared" si="0"/>
        <v>-11178.536117184671</v>
      </c>
      <c r="F40">
        <f t="shared" si="1"/>
        <v>-11178.5</v>
      </c>
      <c r="G40">
        <f t="shared" si="2"/>
        <v>-8.9908050002122764E-2</v>
      </c>
      <c r="I40">
        <f t="shared" si="6"/>
        <v>-8.9908050002122764E-2</v>
      </c>
      <c r="O40">
        <f t="shared" ca="1" si="3"/>
        <v>-0.42714792238823523</v>
      </c>
      <c r="P40">
        <f t="shared" ca="1" si="4"/>
        <v>0.36480133493505662</v>
      </c>
      <c r="Q40" s="1">
        <f t="shared" si="5"/>
        <v>5018.1970000000001</v>
      </c>
      <c r="S40">
        <f t="shared" si="7"/>
        <v>-8.9908050002122764E-2</v>
      </c>
      <c r="W40" s="53"/>
    </row>
    <row r="41" spans="1:23" x14ac:dyDescent="0.2">
      <c r="A41" s="34" t="s">
        <v>58</v>
      </c>
      <c r="B41" s="35" t="s">
        <v>51</v>
      </c>
      <c r="C41" s="36">
        <v>20549.484</v>
      </c>
      <c r="D41" s="34" t="s">
        <v>50</v>
      </c>
      <c r="E41">
        <f t="shared" si="0"/>
        <v>-10972.543185797602</v>
      </c>
      <c r="F41">
        <f t="shared" si="1"/>
        <v>-10972.5</v>
      </c>
      <c r="G41">
        <f t="shared" si="2"/>
        <v>-0.10750425000151154</v>
      </c>
      <c r="I41">
        <f t="shared" si="6"/>
        <v>-0.10750425000151154</v>
      </c>
      <c r="O41">
        <f t="shared" ca="1" si="3"/>
        <v>-0.42057188363576603</v>
      </c>
      <c r="P41">
        <f t="shared" ca="1" si="4"/>
        <v>0.36016011977956214</v>
      </c>
      <c r="Q41" s="1">
        <f t="shared" si="5"/>
        <v>5530.9840000000004</v>
      </c>
      <c r="S41">
        <f t="shared" si="7"/>
        <v>-0.10750425000151154</v>
      </c>
      <c r="W41" s="53"/>
    </row>
    <row r="42" spans="1:23" x14ac:dyDescent="0.2">
      <c r="A42" s="34" t="s">
        <v>58</v>
      </c>
      <c r="B42" s="35" t="s">
        <v>51</v>
      </c>
      <c r="C42" s="36">
        <v>21094.723999999998</v>
      </c>
      <c r="D42" s="34" t="s">
        <v>50</v>
      </c>
      <c r="E42">
        <f t="shared" si="0"/>
        <v>-10753.513479682812</v>
      </c>
      <c r="F42">
        <f t="shared" si="1"/>
        <v>-10753.5</v>
      </c>
      <c r="G42">
        <f t="shared" si="2"/>
        <v>-3.3555550005985424E-2</v>
      </c>
      <c r="I42">
        <f t="shared" si="6"/>
        <v>-3.3555550005985424E-2</v>
      </c>
      <c r="O42">
        <f t="shared" ca="1" si="3"/>
        <v>-0.41358085214649054</v>
      </c>
      <c r="P42">
        <f t="shared" ca="1" si="4"/>
        <v>0.35522601240551699</v>
      </c>
      <c r="Q42" s="1">
        <f t="shared" si="5"/>
        <v>6076.2239999999983</v>
      </c>
      <c r="S42">
        <f t="shared" si="7"/>
        <v>-3.3555550005985424E-2</v>
      </c>
      <c r="W42" s="53"/>
    </row>
    <row r="43" spans="1:23" x14ac:dyDescent="0.2">
      <c r="A43" s="34" t="s">
        <v>58</v>
      </c>
      <c r="B43" s="35" t="s">
        <v>48</v>
      </c>
      <c r="C43" s="36">
        <v>21140.714</v>
      </c>
      <c r="D43" s="34" t="s">
        <v>50</v>
      </c>
      <c r="E43">
        <f t="shared" si="0"/>
        <v>-10735.038723274221</v>
      </c>
      <c r="F43">
        <f t="shared" si="1"/>
        <v>-10735</v>
      </c>
      <c r="G43">
        <f t="shared" si="2"/>
        <v>-9.6395500004291534E-2</v>
      </c>
      <c r="H43">
        <f>+G43</f>
        <v>-9.6395500004291534E-2</v>
      </c>
      <c r="O43">
        <f t="shared" ca="1" si="3"/>
        <v>-0.41299028555949696</v>
      </c>
      <c r="P43">
        <f t="shared" ca="1" si="4"/>
        <v>0.35480920424834878</v>
      </c>
      <c r="Q43" s="1">
        <f t="shared" si="5"/>
        <v>6122.2139999999999</v>
      </c>
      <c r="R43">
        <f>G43</f>
        <v>-9.6395500004291534E-2</v>
      </c>
      <c r="W43" s="53"/>
    </row>
    <row r="44" spans="1:23" x14ac:dyDescent="0.2">
      <c r="A44" s="34" t="s">
        <v>58</v>
      </c>
      <c r="B44" s="35" t="s">
        <v>48</v>
      </c>
      <c r="C44" s="36">
        <v>21160.674999999999</v>
      </c>
      <c r="D44" s="34" t="s">
        <v>50</v>
      </c>
      <c r="E44">
        <f t="shared" si="0"/>
        <v>-10727.020140698187</v>
      </c>
      <c r="F44">
        <f t="shared" si="1"/>
        <v>-10727</v>
      </c>
      <c r="G44">
        <f t="shared" si="2"/>
        <v>-5.0137100002757506E-2</v>
      </c>
      <c r="H44">
        <f>+G44</f>
        <v>-5.0137100002757506E-2</v>
      </c>
      <c r="O44">
        <f t="shared" ca="1" si="3"/>
        <v>-0.41273490541377</v>
      </c>
      <c r="P44">
        <f t="shared" ca="1" si="4"/>
        <v>0.35462896288308687</v>
      </c>
      <c r="Q44" s="1">
        <f t="shared" si="5"/>
        <v>6142.1749999999993</v>
      </c>
      <c r="R44">
        <f>G44</f>
        <v>-5.0137100002757506E-2</v>
      </c>
      <c r="W44" s="53"/>
    </row>
    <row r="45" spans="1:23" x14ac:dyDescent="0.2">
      <c r="A45" s="34" t="s">
        <v>58</v>
      </c>
      <c r="B45" s="35" t="s">
        <v>48</v>
      </c>
      <c r="C45" s="36">
        <v>21586.468000000001</v>
      </c>
      <c r="D45" s="34" t="s">
        <v>50</v>
      </c>
      <c r="E45">
        <f t="shared" si="0"/>
        <v>-10555.973783762276</v>
      </c>
      <c r="F45">
        <f t="shared" si="1"/>
        <v>-10556</v>
      </c>
      <c r="G45">
        <f t="shared" si="2"/>
        <v>6.5261199997621588E-2</v>
      </c>
      <c r="H45">
        <f>+G45</f>
        <v>6.5261199997621588E-2</v>
      </c>
      <c r="O45">
        <f t="shared" ca="1" si="3"/>
        <v>-0.40727615479885626</v>
      </c>
      <c r="P45">
        <f t="shared" ca="1" si="4"/>
        <v>0.3507763037006133</v>
      </c>
      <c r="Q45" s="1">
        <f t="shared" si="5"/>
        <v>6567.9680000000008</v>
      </c>
      <c r="R45">
        <f>G45</f>
        <v>6.5261199997621588E-2</v>
      </c>
      <c r="W45" s="53"/>
    </row>
    <row r="46" spans="1:23" x14ac:dyDescent="0.2">
      <c r="A46" s="34" t="s">
        <v>58</v>
      </c>
      <c r="B46" s="35" t="s">
        <v>51</v>
      </c>
      <c r="C46" s="36">
        <v>22294.617999999999</v>
      </c>
      <c r="D46" s="34" t="s">
        <v>50</v>
      </c>
      <c r="E46">
        <f t="shared" si="0"/>
        <v>-10271.501099466941</v>
      </c>
      <c r="F46">
        <f t="shared" si="1"/>
        <v>-10271.5</v>
      </c>
      <c r="G46">
        <f t="shared" si="2"/>
        <v>-2.736950005783001E-3</v>
      </c>
      <c r="I46">
        <f>+G46</f>
        <v>-2.736950005783001E-3</v>
      </c>
      <c r="O46">
        <f t="shared" ca="1" si="3"/>
        <v>-0.39819419836644132</v>
      </c>
      <c r="P46">
        <f t="shared" ca="1" si="4"/>
        <v>0.34436647014848615</v>
      </c>
      <c r="Q46" s="1">
        <f t="shared" si="5"/>
        <v>7276.1179999999986</v>
      </c>
      <c r="S46">
        <f>G46</f>
        <v>-2.736950005783001E-3</v>
      </c>
      <c r="W46" s="53"/>
    </row>
    <row r="47" spans="1:23" x14ac:dyDescent="0.2">
      <c r="A47" s="34" t="s">
        <v>58</v>
      </c>
      <c r="B47" s="35" t="s">
        <v>48</v>
      </c>
      <c r="C47" s="36">
        <v>23266.799999999999</v>
      </c>
      <c r="D47" s="34" t="s">
        <v>50</v>
      </c>
      <c r="E47">
        <f t="shared" si="0"/>
        <v>-9880.9634687903781</v>
      </c>
      <c r="F47">
        <f t="shared" si="1"/>
        <v>-9881</v>
      </c>
      <c r="G47">
        <f t="shared" si="2"/>
        <v>9.0938699995604111E-2</v>
      </c>
      <c r="H47">
        <f>+G47</f>
        <v>9.0938699995604111E-2</v>
      </c>
      <c r="O47">
        <f t="shared" ca="1" si="3"/>
        <v>-0.38572845500314418</v>
      </c>
      <c r="P47">
        <f t="shared" ca="1" si="4"/>
        <v>0.33556843850663859</v>
      </c>
      <c r="Q47" s="1">
        <f t="shared" si="5"/>
        <v>8248.2999999999993</v>
      </c>
      <c r="R47">
        <f>G47</f>
        <v>9.0938699995604111E-2</v>
      </c>
      <c r="W47" s="53"/>
    </row>
    <row r="48" spans="1:23" x14ac:dyDescent="0.2">
      <c r="A48" s="34" t="s">
        <v>58</v>
      </c>
      <c r="B48" s="35" t="s">
        <v>48</v>
      </c>
      <c r="C48" s="36">
        <v>23433.465</v>
      </c>
      <c r="D48" s="34" t="s">
        <v>50</v>
      </c>
      <c r="E48">
        <f t="shared" si="0"/>
        <v>-9814.0120602920615</v>
      </c>
      <c r="F48">
        <f t="shared" si="1"/>
        <v>-9814</v>
      </c>
      <c r="G48">
        <f t="shared" si="2"/>
        <v>-3.0022200004168553E-2</v>
      </c>
      <c r="H48">
        <f>+G48</f>
        <v>-3.0022200004168553E-2</v>
      </c>
      <c r="O48">
        <f t="shared" ca="1" si="3"/>
        <v>-0.38358964628268089</v>
      </c>
      <c r="P48">
        <f t="shared" ca="1" si="4"/>
        <v>0.33405891707256996</v>
      </c>
      <c r="Q48" s="1">
        <f t="shared" si="5"/>
        <v>8414.9650000000001</v>
      </c>
      <c r="R48">
        <f>G48</f>
        <v>-3.0022200004168553E-2</v>
      </c>
      <c r="W48" s="53"/>
    </row>
    <row r="49" spans="1:23" x14ac:dyDescent="0.2">
      <c r="A49" s="34" t="s">
        <v>58</v>
      </c>
      <c r="B49" s="35" t="s">
        <v>48</v>
      </c>
      <c r="C49" s="36">
        <v>23607.806</v>
      </c>
      <c r="D49" s="34" t="s">
        <v>50</v>
      </c>
      <c r="E49">
        <f t="shared" si="0"/>
        <v>-9743.9771068884984</v>
      </c>
      <c r="F49">
        <f t="shared" si="1"/>
        <v>-9744</v>
      </c>
      <c r="G49">
        <f t="shared" si="2"/>
        <v>5.69887999954517E-2</v>
      </c>
      <c r="H49">
        <f>+G49</f>
        <v>5.69887999954517E-2</v>
      </c>
      <c r="O49">
        <f t="shared" ca="1" si="3"/>
        <v>-0.38135507000756996</v>
      </c>
      <c r="P49">
        <f t="shared" ca="1" si="4"/>
        <v>0.33248180512652814</v>
      </c>
      <c r="Q49" s="1">
        <f t="shared" si="5"/>
        <v>8589.3060000000005</v>
      </c>
      <c r="R49">
        <f>G49</f>
        <v>5.69887999954517E-2</v>
      </c>
      <c r="W49" s="53"/>
    </row>
    <row r="50" spans="1:23" x14ac:dyDescent="0.2">
      <c r="A50" s="34" t="s">
        <v>58</v>
      </c>
      <c r="B50" s="35" t="s">
        <v>51</v>
      </c>
      <c r="C50" s="36">
        <v>23718.602999999999</v>
      </c>
      <c r="D50" s="34" t="s">
        <v>50</v>
      </c>
      <c r="E50">
        <f t="shared" si="0"/>
        <v>-9699.468570558809</v>
      </c>
      <c r="F50">
        <f t="shared" si="1"/>
        <v>-9699.5</v>
      </c>
      <c r="G50">
        <f t="shared" si="2"/>
        <v>7.8238649995910237E-2</v>
      </c>
      <c r="I50">
        <f>+G50</f>
        <v>7.8238649995910237E-2</v>
      </c>
      <c r="O50">
        <f t="shared" ca="1" si="3"/>
        <v>-0.37993451794696376</v>
      </c>
      <c r="P50">
        <f t="shared" ca="1" si="4"/>
        <v>0.3314792125322587</v>
      </c>
      <c r="Q50" s="1">
        <f t="shared" si="5"/>
        <v>8700.1029999999992</v>
      </c>
      <c r="S50">
        <f>G50</f>
        <v>7.8238649995910237E-2</v>
      </c>
      <c r="W50" s="53"/>
    </row>
    <row r="51" spans="1:23" x14ac:dyDescent="0.2">
      <c r="A51" s="34" t="s">
        <v>58</v>
      </c>
      <c r="B51" s="35" t="s">
        <v>51</v>
      </c>
      <c r="C51" s="36">
        <v>23984.785</v>
      </c>
      <c r="D51" s="34" t="s">
        <v>50</v>
      </c>
      <c r="E51">
        <f t="shared" si="0"/>
        <v>-9592.5399423711333</v>
      </c>
      <c r="F51">
        <f t="shared" si="1"/>
        <v>-9592.5</v>
      </c>
      <c r="G51">
        <f t="shared" si="2"/>
        <v>-9.9430250003933907E-2</v>
      </c>
      <c r="I51">
        <f>+G51</f>
        <v>-9.9430250003933907E-2</v>
      </c>
      <c r="O51">
        <f t="shared" ca="1" si="3"/>
        <v>-0.37651880849786573</v>
      </c>
      <c r="P51">
        <f t="shared" ca="1" si="4"/>
        <v>0.32906848427188046</v>
      </c>
      <c r="Q51" s="1">
        <f t="shared" si="5"/>
        <v>8966.2849999999999</v>
      </c>
      <c r="S51">
        <f>G51</f>
        <v>-9.9430250003933907E-2</v>
      </c>
      <c r="W51" s="53"/>
    </row>
    <row r="52" spans="1:23" x14ac:dyDescent="0.2">
      <c r="A52" s="34" t="s">
        <v>58</v>
      </c>
      <c r="B52" s="35" t="s">
        <v>48</v>
      </c>
      <c r="C52" s="36">
        <v>24100.595000000001</v>
      </c>
      <c r="D52" s="34" t="s">
        <v>50</v>
      </c>
      <c r="E52">
        <f t="shared" si="0"/>
        <v>-9546.0176214387848</v>
      </c>
      <c r="F52">
        <f t="shared" si="1"/>
        <v>-9546</v>
      </c>
      <c r="G52">
        <f t="shared" si="2"/>
        <v>-4.3865800002095057E-2</v>
      </c>
      <c r="H52">
        <f t="shared" ref="H52:H59" si="8">+G52</f>
        <v>-4.3865800002095057E-2</v>
      </c>
      <c r="O52">
        <f t="shared" ca="1" si="3"/>
        <v>-0.37503441140082777</v>
      </c>
      <c r="P52">
        <f t="shared" ca="1" si="4"/>
        <v>0.32802083133629556</v>
      </c>
      <c r="Q52" s="1">
        <f t="shared" si="5"/>
        <v>9082.0950000000012</v>
      </c>
      <c r="R52">
        <f t="shared" ref="R52:R59" si="9">G52</f>
        <v>-4.3865800002095057E-2</v>
      </c>
      <c r="W52" s="53"/>
    </row>
    <row r="53" spans="1:23" x14ac:dyDescent="0.2">
      <c r="A53" s="34" t="s">
        <v>58</v>
      </c>
      <c r="B53" s="35" t="s">
        <v>48</v>
      </c>
      <c r="C53" s="36">
        <v>24511.473000000002</v>
      </c>
      <c r="D53" s="34" t="s">
        <v>50</v>
      </c>
      <c r="E53">
        <f t="shared" si="0"/>
        <v>-9380.9628059648039</v>
      </c>
      <c r="F53">
        <f t="shared" si="1"/>
        <v>-9381</v>
      </c>
      <c r="G53">
        <f t="shared" ref="G53:G84" si="10">+C53-(C$7+F53*C$8)</f>
        <v>9.2588699997577351E-2</v>
      </c>
      <c r="H53">
        <f t="shared" si="8"/>
        <v>9.2588699997577351E-2</v>
      </c>
      <c r="O53">
        <f t="shared" ca="1" si="3"/>
        <v>-0.36976719589520923</v>
      </c>
      <c r="P53">
        <f t="shared" ca="1" si="4"/>
        <v>0.32430335317776843</v>
      </c>
      <c r="Q53" s="1">
        <f t="shared" si="5"/>
        <v>9492.9730000000018</v>
      </c>
      <c r="R53">
        <f t="shared" si="9"/>
        <v>9.2588699997577351E-2</v>
      </c>
      <c r="W53" s="53"/>
    </row>
    <row r="54" spans="1:23" x14ac:dyDescent="0.2">
      <c r="A54" s="34" t="s">
        <v>58</v>
      </c>
      <c r="B54" s="35" t="s">
        <v>48</v>
      </c>
      <c r="C54" s="36">
        <v>24777.744999999999</v>
      </c>
      <c r="D54" s="34" t="s">
        <v>50</v>
      </c>
      <c r="E54">
        <f t="shared" si="0"/>
        <v>-9273.9980236550018</v>
      </c>
      <c r="F54">
        <f t="shared" si="1"/>
        <v>-9274</v>
      </c>
      <c r="G54">
        <f t="shared" si="10"/>
        <v>4.9197999942407478E-3</v>
      </c>
      <c r="H54">
        <f t="shared" si="8"/>
        <v>4.9197999942407478E-3</v>
      </c>
      <c r="O54">
        <f t="shared" ca="1" si="3"/>
        <v>-0.36635148644611115</v>
      </c>
      <c r="P54">
        <f t="shared" ca="1" si="4"/>
        <v>0.32189262491739018</v>
      </c>
      <c r="Q54" s="1">
        <f t="shared" si="5"/>
        <v>9759.244999999999</v>
      </c>
      <c r="R54">
        <f t="shared" si="9"/>
        <v>4.9197999942407478E-3</v>
      </c>
      <c r="W54" s="53"/>
    </row>
    <row r="55" spans="1:23" x14ac:dyDescent="0.2">
      <c r="A55" s="34" t="s">
        <v>58</v>
      </c>
      <c r="B55" s="35" t="s">
        <v>48</v>
      </c>
      <c r="C55" s="36">
        <v>25103.777999999998</v>
      </c>
      <c r="D55" s="34" t="s">
        <v>50</v>
      </c>
      <c r="E55">
        <f t="shared" si="0"/>
        <v>-9143.0265025382014</v>
      </c>
      <c r="F55">
        <f t="shared" si="1"/>
        <v>-9143</v>
      </c>
      <c r="G55">
        <f t="shared" si="10"/>
        <v>-6.5973900003882591E-2</v>
      </c>
      <c r="H55">
        <f t="shared" si="8"/>
        <v>-6.5973900003882591E-2</v>
      </c>
      <c r="O55">
        <f t="shared" ca="1" si="3"/>
        <v>-0.36216963655983225</v>
      </c>
      <c r="P55">
        <f t="shared" ca="1" si="4"/>
        <v>0.31894117256122623</v>
      </c>
      <c r="Q55" s="1">
        <f t="shared" si="5"/>
        <v>10085.277999999998</v>
      </c>
      <c r="R55">
        <f t="shared" si="9"/>
        <v>-6.5973900003882591E-2</v>
      </c>
      <c r="W55" s="53"/>
    </row>
    <row r="56" spans="1:23" x14ac:dyDescent="0.2">
      <c r="A56" s="34" t="s">
        <v>58</v>
      </c>
      <c r="B56" s="35" t="s">
        <v>48</v>
      </c>
      <c r="C56" s="36">
        <v>25108.761999999999</v>
      </c>
      <c r="D56" s="34" t="s">
        <v>50</v>
      </c>
      <c r="E56">
        <f t="shared" si="0"/>
        <v>-9141.0243675971196</v>
      </c>
      <c r="F56">
        <f t="shared" si="1"/>
        <v>-9141</v>
      </c>
      <c r="G56">
        <f t="shared" si="10"/>
        <v>-6.0659300004772376E-2</v>
      </c>
      <c r="H56">
        <f t="shared" si="8"/>
        <v>-6.0659300004772376E-2</v>
      </c>
      <c r="O56">
        <f t="shared" ca="1" si="3"/>
        <v>-0.3621057915234005</v>
      </c>
      <c r="P56">
        <f t="shared" ca="1" si="4"/>
        <v>0.31889611221991071</v>
      </c>
      <c r="Q56" s="1">
        <f t="shared" si="5"/>
        <v>10090.261999999999</v>
      </c>
      <c r="R56">
        <f t="shared" si="9"/>
        <v>-6.0659300004772376E-2</v>
      </c>
      <c r="W56" s="53"/>
    </row>
    <row r="57" spans="1:23" x14ac:dyDescent="0.2">
      <c r="A57" s="34" t="s">
        <v>58</v>
      </c>
      <c r="B57" s="35" t="s">
        <v>48</v>
      </c>
      <c r="C57" s="34">
        <v>25163.651000000002</v>
      </c>
      <c r="D57" s="34" t="s">
        <v>50</v>
      </c>
      <c r="E57">
        <f t="shared" si="0"/>
        <v>-9118.9747719347761</v>
      </c>
      <c r="F57">
        <f t="shared" si="1"/>
        <v>-9119</v>
      </c>
      <c r="G57">
        <f t="shared" si="10"/>
        <v>6.2801299998682225E-2</v>
      </c>
      <c r="H57">
        <f t="shared" si="8"/>
        <v>6.2801299998682225E-2</v>
      </c>
      <c r="O57">
        <f t="shared" ca="1" si="3"/>
        <v>-0.36140349612265138</v>
      </c>
      <c r="P57">
        <f t="shared" ca="1" si="4"/>
        <v>0.31840044846544047</v>
      </c>
      <c r="Q57" s="1">
        <f t="shared" si="5"/>
        <v>10145.151000000002</v>
      </c>
      <c r="R57">
        <f t="shared" si="9"/>
        <v>6.2801299998682225E-2</v>
      </c>
      <c r="W57" s="53"/>
    </row>
    <row r="58" spans="1:23" x14ac:dyDescent="0.2">
      <c r="A58" s="34" t="s">
        <v>58</v>
      </c>
      <c r="B58" s="35" t="s">
        <v>48</v>
      </c>
      <c r="C58" s="34">
        <v>25651.493999999999</v>
      </c>
      <c r="D58" s="34" t="s">
        <v>50</v>
      </c>
      <c r="E58">
        <f t="shared" si="0"/>
        <v>-8923.0021563523587</v>
      </c>
      <c r="F58">
        <f t="shared" si="1"/>
        <v>-8923</v>
      </c>
      <c r="G58">
        <f t="shared" si="10"/>
        <v>-5.3679000047850423E-3</v>
      </c>
      <c r="H58">
        <f t="shared" si="8"/>
        <v>-5.3679000047850423E-3</v>
      </c>
      <c r="O58">
        <f t="shared" ca="1" si="3"/>
        <v>-0.35514668255234089</v>
      </c>
      <c r="P58">
        <f t="shared" ca="1" si="4"/>
        <v>0.31398453501652335</v>
      </c>
      <c r="Q58" s="1">
        <f t="shared" si="5"/>
        <v>10632.993999999999</v>
      </c>
      <c r="R58">
        <f t="shared" si="9"/>
        <v>-5.3679000047850423E-3</v>
      </c>
      <c r="W58" s="53"/>
    </row>
    <row r="59" spans="1:23" x14ac:dyDescent="0.2">
      <c r="A59" s="34" t="s">
        <v>58</v>
      </c>
      <c r="B59" s="35" t="s">
        <v>48</v>
      </c>
      <c r="C59" s="34">
        <v>25845.763999999999</v>
      </c>
      <c r="D59" s="34" t="s">
        <v>50</v>
      </c>
      <c r="E59">
        <f t="shared" si="0"/>
        <v>-8844.9614751717399</v>
      </c>
      <c r="F59">
        <f t="shared" si="1"/>
        <v>-8845</v>
      </c>
      <c r="G59">
        <f t="shared" si="10"/>
        <v>9.5901499997125939E-2</v>
      </c>
      <c r="H59">
        <f t="shared" si="8"/>
        <v>9.5901499997125939E-2</v>
      </c>
      <c r="O59">
        <f t="shared" ca="1" si="3"/>
        <v>-0.35265672613150301</v>
      </c>
      <c r="P59">
        <f t="shared" ca="1" si="4"/>
        <v>0.31222718170521957</v>
      </c>
      <c r="Q59" s="1">
        <f t="shared" si="5"/>
        <v>10827.263999999999</v>
      </c>
      <c r="R59">
        <f t="shared" si="9"/>
        <v>9.5901499997125939E-2</v>
      </c>
      <c r="W59" s="53"/>
    </row>
    <row r="60" spans="1:23" x14ac:dyDescent="0.2">
      <c r="A60" s="34" t="s">
        <v>58</v>
      </c>
      <c r="B60" s="35" t="s">
        <v>51</v>
      </c>
      <c r="C60" s="34">
        <v>25921.636999999999</v>
      </c>
      <c r="D60" s="34" t="s">
        <v>50</v>
      </c>
      <c r="E60">
        <f t="shared" si="0"/>
        <v>-8814.4823450784843</v>
      </c>
      <c r="F60">
        <f t="shared" si="1"/>
        <v>-8814.5</v>
      </c>
      <c r="G60">
        <f t="shared" si="10"/>
        <v>4.3949149996478809E-2</v>
      </c>
      <c r="I60">
        <f>+G60</f>
        <v>4.3949149996478809E-2</v>
      </c>
      <c r="O60">
        <f t="shared" ca="1" si="3"/>
        <v>-0.35168308932591902</v>
      </c>
      <c r="P60">
        <f t="shared" ca="1" si="4"/>
        <v>0.31154001150015853</v>
      </c>
      <c r="Q60" s="1">
        <f t="shared" si="5"/>
        <v>10903.136999999999</v>
      </c>
      <c r="S60">
        <f>G60</f>
        <v>4.3949149996478809E-2</v>
      </c>
      <c r="W60" s="53"/>
    </row>
    <row r="61" spans="1:23" x14ac:dyDescent="0.2">
      <c r="A61" s="34" t="s">
        <v>58</v>
      </c>
      <c r="B61" s="35" t="s">
        <v>51</v>
      </c>
      <c r="C61" s="34">
        <v>25941.562000000002</v>
      </c>
      <c r="D61" s="34" t="s">
        <v>50</v>
      </c>
      <c r="E61">
        <f t="shared" si="0"/>
        <v>-8806.4782241513003</v>
      </c>
      <c r="F61">
        <f t="shared" si="1"/>
        <v>-8806.5</v>
      </c>
      <c r="G61">
        <f t="shared" si="10"/>
        <v>5.4207549997954629E-2</v>
      </c>
      <c r="I61">
        <f>+G61</f>
        <v>5.4207549997954629E-2</v>
      </c>
      <c r="O61">
        <f t="shared" ca="1" si="3"/>
        <v>-0.35142770918019206</v>
      </c>
      <c r="P61">
        <f t="shared" ca="1" si="4"/>
        <v>0.31135977013489657</v>
      </c>
      <c r="Q61" s="1">
        <f t="shared" si="5"/>
        <v>10923.062000000002</v>
      </c>
      <c r="S61">
        <f>G61</f>
        <v>5.4207549997954629E-2</v>
      </c>
      <c r="W61" s="53"/>
    </row>
    <row r="62" spans="1:23" x14ac:dyDescent="0.2">
      <c r="A62" s="34" t="s">
        <v>58</v>
      </c>
      <c r="B62" s="35" t="s">
        <v>51</v>
      </c>
      <c r="C62" s="34">
        <v>25946.503000000001</v>
      </c>
      <c r="D62" s="34" t="s">
        <v>50</v>
      </c>
      <c r="E62">
        <f t="shared" si="0"/>
        <v>-8804.4933628463459</v>
      </c>
      <c r="F62">
        <f t="shared" si="1"/>
        <v>-8804.5</v>
      </c>
      <c r="G62">
        <f t="shared" si="10"/>
        <v>1.6522149995580548E-2</v>
      </c>
      <c r="I62">
        <f>+G62</f>
        <v>1.6522149995580548E-2</v>
      </c>
      <c r="O62">
        <f t="shared" ca="1" si="3"/>
        <v>-0.35136386414376031</v>
      </c>
      <c r="P62">
        <f t="shared" ca="1" si="4"/>
        <v>0.31131470979358111</v>
      </c>
      <c r="Q62" s="1">
        <f t="shared" si="5"/>
        <v>10928.003000000001</v>
      </c>
      <c r="S62">
        <f>G62</f>
        <v>1.6522149995580548E-2</v>
      </c>
      <c r="W62" s="53"/>
    </row>
    <row r="63" spans="1:23" x14ac:dyDescent="0.2">
      <c r="A63" s="34" t="s">
        <v>58</v>
      </c>
      <c r="B63" s="35" t="s">
        <v>51</v>
      </c>
      <c r="C63" s="34">
        <v>26262.733</v>
      </c>
      <c r="D63" s="34" t="s">
        <v>50</v>
      </c>
      <c r="E63">
        <f t="shared" si="0"/>
        <v>-8677.4598290544745</v>
      </c>
      <c r="F63">
        <f t="shared" si="1"/>
        <v>-8677.5</v>
      </c>
      <c r="G63">
        <f t="shared" si="10"/>
        <v>9.9999249996471917E-2</v>
      </c>
      <c r="I63">
        <f>+G63</f>
        <v>9.9999249996471917E-2</v>
      </c>
      <c r="O63">
        <f t="shared" ca="1" si="3"/>
        <v>-0.34730970433034486</v>
      </c>
      <c r="P63">
        <f t="shared" ca="1" si="4"/>
        <v>0.30845337812004808</v>
      </c>
      <c r="Q63" s="1">
        <f t="shared" si="5"/>
        <v>11244.233</v>
      </c>
      <c r="S63">
        <f>G63</f>
        <v>9.9999249996471917E-2</v>
      </c>
      <c r="W63" s="53"/>
    </row>
    <row r="64" spans="1:23" x14ac:dyDescent="0.2">
      <c r="A64" s="34" t="s">
        <v>54</v>
      </c>
      <c r="B64" s="35" t="s">
        <v>48</v>
      </c>
      <c r="C64" s="34">
        <v>26266.344000000001</v>
      </c>
      <c r="D64" s="34" t="s">
        <v>50</v>
      </c>
      <c r="E64">
        <f t="shared" si="0"/>
        <v>-8676.0092453321122</v>
      </c>
      <c r="F64">
        <f t="shared" si="1"/>
        <v>-8676</v>
      </c>
      <c r="G64">
        <f t="shared" si="10"/>
        <v>-2.3014800000964897E-2</v>
      </c>
      <c r="H64">
        <f>+G64</f>
        <v>-2.3014800000964897E-2</v>
      </c>
      <c r="O64">
        <f t="shared" ca="1" si="3"/>
        <v>-0.34726182055302102</v>
      </c>
      <c r="P64">
        <f t="shared" ca="1" si="4"/>
        <v>0.30841958286406146</v>
      </c>
      <c r="Q64" s="1">
        <f t="shared" si="5"/>
        <v>11247.844000000001</v>
      </c>
      <c r="R64">
        <f>G64</f>
        <v>-2.3014800000964897E-2</v>
      </c>
      <c r="W64" s="53"/>
    </row>
    <row r="65" spans="1:23" x14ac:dyDescent="0.2">
      <c r="A65" s="34" t="s">
        <v>58</v>
      </c>
      <c r="B65" s="35" t="s">
        <v>48</v>
      </c>
      <c r="C65" s="34">
        <v>26268.769</v>
      </c>
      <c r="D65" s="34" t="s">
        <v>50</v>
      </c>
      <c r="E65">
        <f t="shared" si="0"/>
        <v>-8675.0350925969342</v>
      </c>
      <c r="F65">
        <f t="shared" si="1"/>
        <v>-8675</v>
      </c>
      <c r="G65">
        <f t="shared" si="10"/>
        <v>-8.735750000414555E-2</v>
      </c>
      <c r="H65">
        <f>+G65</f>
        <v>-8.735750000414555E-2</v>
      </c>
      <c r="O65">
        <f t="shared" ca="1" si="3"/>
        <v>-0.34722989803480514</v>
      </c>
      <c r="P65">
        <f t="shared" ca="1" si="4"/>
        <v>0.30839705269340373</v>
      </c>
      <c r="Q65" s="1">
        <f t="shared" si="5"/>
        <v>11250.269</v>
      </c>
      <c r="R65">
        <f>G65</f>
        <v>-8.735750000414555E-2</v>
      </c>
      <c r="W65" s="53"/>
    </row>
    <row r="66" spans="1:23" x14ac:dyDescent="0.2">
      <c r="A66" s="34" t="s">
        <v>58</v>
      </c>
      <c r="B66" s="35" t="s">
        <v>51</v>
      </c>
      <c r="C66" s="34">
        <v>26628.685000000001</v>
      </c>
      <c r="D66" s="34" t="s">
        <v>50</v>
      </c>
      <c r="E66">
        <f t="shared" si="0"/>
        <v>-8530.4523479230083</v>
      </c>
      <c r="F66">
        <f t="shared" si="1"/>
        <v>-8530.5</v>
      </c>
      <c r="G66">
        <f t="shared" si="10"/>
        <v>0.11862234999716748</v>
      </c>
      <c r="I66">
        <f>+G66</f>
        <v>0.11862234999716748</v>
      </c>
      <c r="O66">
        <f t="shared" ca="1" si="3"/>
        <v>-0.34261709415261199</v>
      </c>
      <c r="P66">
        <f t="shared" ca="1" si="4"/>
        <v>0.30514144303336027</v>
      </c>
      <c r="Q66" s="1">
        <f t="shared" si="5"/>
        <v>11610.185000000001</v>
      </c>
      <c r="S66">
        <f>G66</f>
        <v>0.11862234999716748</v>
      </c>
      <c r="W66" s="53"/>
    </row>
    <row r="67" spans="1:23" x14ac:dyDescent="0.2">
      <c r="A67" s="34" t="s">
        <v>54</v>
      </c>
      <c r="B67" s="35" t="s">
        <v>48</v>
      </c>
      <c r="C67" s="34">
        <v>26632.307000000001</v>
      </c>
      <c r="D67" s="34" t="s">
        <v>50</v>
      </c>
      <c r="E67">
        <f t="shared" si="0"/>
        <v>-8528.9973453634975</v>
      </c>
      <c r="F67">
        <f t="shared" si="1"/>
        <v>-8529</v>
      </c>
      <c r="G67">
        <f t="shared" si="10"/>
        <v>6.6082999983336776E-3</v>
      </c>
      <c r="H67">
        <f t="shared" ref="H67:H73" si="11">+G67</f>
        <v>6.6082999983336776E-3</v>
      </c>
      <c r="O67">
        <f t="shared" ca="1" si="3"/>
        <v>-0.34256921037528815</v>
      </c>
      <c r="P67">
        <f t="shared" ca="1" si="4"/>
        <v>0.30510764777737365</v>
      </c>
      <c r="Q67" s="1">
        <f t="shared" si="5"/>
        <v>11613.807000000001</v>
      </c>
      <c r="R67">
        <f t="shared" ref="R67:R73" si="12">G67</f>
        <v>6.6082999983336776E-3</v>
      </c>
      <c r="W67" s="53"/>
    </row>
    <row r="68" spans="1:23" x14ac:dyDescent="0.2">
      <c r="A68" s="34" t="s">
        <v>58</v>
      </c>
      <c r="B68" s="35" t="s">
        <v>48</v>
      </c>
      <c r="C68" s="34">
        <v>26714.491999999998</v>
      </c>
      <c r="D68" s="34" t="s">
        <v>50</v>
      </c>
      <c r="E68">
        <f t="shared" si="0"/>
        <v>-8495.982606171503</v>
      </c>
      <c r="F68">
        <f t="shared" si="1"/>
        <v>-8496</v>
      </c>
      <c r="G68">
        <f t="shared" si="10"/>
        <v>4.3299199995090021E-2</v>
      </c>
      <c r="H68">
        <f t="shared" si="11"/>
        <v>4.3299199995090021E-2</v>
      </c>
      <c r="O68">
        <f t="shared" ca="1" si="3"/>
        <v>-0.34151576727416444</v>
      </c>
      <c r="P68">
        <f t="shared" ca="1" si="4"/>
        <v>0.3043641521456682</v>
      </c>
      <c r="Q68" s="1">
        <f t="shared" si="5"/>
        <v>11695.991999999998</v>
      </c>
      <c r="R68">
        <f t="shared" si="12"/>
        <v>4.3299199995090021E-2</v>
      </c>
      <c r="W68" s="53"/>
    </row>
    <row r="69" spans="1:23" x14ac:dyDescent="0.2">
      <c r="A69" s="34" t="s">
        <v>54</v>
      </c>
      <c r="B69" s="35" t="s">
        <v>48</v>
      </c>
      <c r="C69" s="34">
        <v>26918.554</v>
      </c>
      <c r="D69" s="34" t="s">
        <v>50</v>
      </c>
      <c r="E69">
        <f t="shared" si="0"/>
        <v>-8414.0083565031055</v>
      </c>
      <c r="F69">
        <f t="shared" si="1"/>
        <v>-8414</v>
      </c>
      <c r="G69">
        <f t="shared" si="10"/>
        <v>-2.0802200004254701E-2</v>
      </c>
      <c r="H69">
        <f t="shared" si="11"/>
        <v>-2.0802200004254701E-2</v>
      </c>
      <c r="O69">
        <f t="shared" ca="1" si="3"/>
        <v>-0.33889812078046316</v>
      </c>
      <c r="P69">
        <f t="shared" ca="1" si="4"/>
        <v>0.3025166781517335</v>
      </c>
      <c r="Q69" s="1">
        <f t="shared" si="5"/>
        <v>11900.054</v>
      </c>
      <c r="R69">
        <f t="shared" si="12"/>
        <v>-2.0802200004254701E-2</v>
      </c>
      <c r="W69" s="53"/>
    </row>
    <row r="70" spans="1:23" x14ac:dyDescent="0.2">
      <c r="A70" s="34" t="s">
        <v>54</v>
      </c>
      <c r="B70" s="35" t="s">
        <v>48</v>
      </c>
      <c r="C70" s="34">
        <v>26928.553</v>
      </c>
      <c r="D70" s="34" t="s">
        <v>50</v>
      </c>
      <c r="E70">
        <f t="shared" si="0"/>
        <v>-8409.9916335344278</v>
      </c>
      <c r="F70">
        <f t="shared" si="1"/>
        <v>-8410</v>
      </c>
      <c r="G70">
        <f t="shared" si="10"/>
        <v>2.0826999996643281E-2</v>
      </c>
      <c r="H70">
        <f t="shared" si="11"/>
        <v>2.0826999996643281E-2</v>
      </c>
      <c r="O70">
        <f t="shared" ca="1" si="3"/>
        <v>-0.33877043070759966</v>
      </c>
      <c r="P70">
        <f t="shared" ca="1" si="4"/>
        <v>0.30242655746910257</v>
      </c>
      <c r="Q70" s="1">
        <f t="shared" si="5"/>
        <v>11910.053</v>
      </c>
      <c r="R70">
        <f t="shared" si="12"/>
        <v>2.0826999996643281E-2</v>
      </c>
      <c r="W70" s="53"/>
    </row>
    <row r="71" spans="1:23" x14ac:dyDescent="0.2">
      <c r="A71" s="34" t="s">
        <v>58</v>
      </c>
      <c r="B71" s="35" t="s">
        <v>48</v>
      </c>
      <c r="C71" s="34">
        <v>26990.73</v>
      </c>
      <c r="D71" s="34" t="s">
        <v>50</v>
      </c>
      <c r="E71">
        <f t="shared" si="0"/>
        <v>-8385.0143574044687</v>
      </c>
      <c r="F71">
        <f t="shared" si="1"/>
        <v>-8385</v>
      </c>
      <c r="G71">
        <f t="shared" si="10"/>
        <v>-3.5740500003157649E-2</v>
      </c>
      <c r="H71">
        <f t="shared" si="11"/>
        <v>-3.5740500003157649E-2</v>
      </c>
      <c r="O71">
        <f t="shared" ca="1" si="3"/>
        <v>-0.33797236775220291</v>
      </c>
      <c r="P71">
        <f t="shared" ca="1" si="4"/>
        <v>0.30186330320265903</v>
      </c>
      <c r="Q71" s="1">
        <f t="shared" si="5"/>
        <v>11972.23</v>
      </c>
      <c r="R71">
        <f t="shared" si="12"/>
        <v>-3.5740500003157649E-2</v>
      </c>
      <c r="W71" s="53"/>
    </row>
    <row r="72" spans="1:23" x14ac:dyDescent="0.2">
      <c r="A72" s="34" t="s">
        <v>58</v>
      </c>
      <c r="B72" s="35" t="s">
        <v>48</v>
      </c>
      <c r="C72" s="34">
        <v>27045.516</v>
      </c>
      <c r="D72" s="34" t="s">
        <v>50</v>
      </c>
      <c r="E72">
        <f t="shared" si="0"/>
        <v>-8363.0061381263422</v>
      </c>
      <c r="F72">
        <f t="shared" si="1"/>
        <v>-8363</v>
      </c>
      <c r="G72">
        <f t="shared" si="10"/>
        <v>-1.5279900002497016E-2</v>
      </c>
      <c r="H72">
        <f t="shared" si="11"/>
        <v>-1.5279900002497016E-2</v>
      </c>
      <c r="O72">
        <f t="shared" ca="1" si="3"/>
        <v>-0.33727007235145379</v>
      </c>
      <c r="P72">
        <f t="shared" ca="1" si="4"/>
        <v>0.30136763944818878</v>
      </c>
      <c r="Q72" s="1">
        <f t="shared" si="5"/>
        <v>12027.016</v>
      </c>
      <c r="R72">
        <f t="shared" si="12"/>
        <v>-1.5279900002497016E-2</v>
      </c>
      <c r="W72" s="53"/>
    </row>
    <row r="73" spans="1:23" x14ac:dyDescent="0.2">
      <c r="A73" s="34" t="s">
        <v>58</v>
      </c>
      <c r="B73" s="35" t="s">
        <v>48</v>
      </c>
      <c r="C73" s="34">
        <v>27050.525000000001</v>
      </c>
      <c r="D73" s="34" t="s">
        <v>50</v>
      </c>
      <c r="E73">
        <f t="shared" si="0"/>
        <v>-8360.9939603735565</v>
      </c>
      <c r="F73">
        <f t="shared" si="1"/>
        <v>-8361</v>
      </c>
      <c r="G73">
        <f t="shared" si="10"/>
        <v>1.503469999806839E-2</v>
      </c>
      <c r="H73">
        <f t="shared" si="11"/>
        <v>1.503469999806839E-2</v>
      </c>
      <c r="O73">
        <f t="shared" ca="1" si="3"/>
        <v>-0.33720622731502203</v>
      </c>
      <c r="P73">
        <f t="shared" ca="1" si="4"/>
        <v>0.30132257910687327</v>
      </c>
      <c r="Q73" s="1">
        <f t="shared" si="5"/>
        <v>12032.025000000001</v>
      </c>
      <c r="R73">
        <f t="shared" si="12"/>
        <v>1.503469999806839E-2</v>
      </c>
      <c r="W73" s="53"/>
    </row>
    <row r="74" spans="1:23" x14ac:dyDescent="0.2">
      <c r="A74" s="34" t="s">
        <v>54</v>
      </c>
      <c r="B74" s="35" t="s">
        <v>51</v>
      </c>
      <c r="C74" s="34">
        <v>27064.234</v>
      </c>
      <c r="D74" s="34" t="s">
        <v>50</v>
      </c>
      <c r="E74">
        <f t="shared" si="0"/>
        <v>-8355.4868841481748</v>
      </c>
      <c r="F74">
        <f t="shared" si="1"/>
        <v>-8355.5</v>
      </c>
      <c r="G74">
        <f t="shared" si="10"/>
        <v>3.264984999623266E-2</v>
      </c>
      <c r="I74">
        <f>+G74</f>
        <v>3.264984999623266E-2</v>
      </c>
      <c r="O74">
        <f t="shared" ca="1" si="3"/>
        <v>-0.33703065346483474</v>
      </c>
      <c r="P74">
        <f t="shared" ca="1" si="4"/>
        <v>0.30119866316825572</v>
      </c>
      <c r="Q74" s="1">
        <f t="shared" si="5"/>
        <v>12045.734</v>
      </c>
      <c r="S74">
        <f>G74</f>
        <v>3.264984999623266E-2</v>
      </c>
      <c r="W74" s="53"/>
    </row>
    <row r="75" spans="1:23" x14ac:dyDescent="0.2">
      <c r="A75" s="34" t="s">
        <v>58</v>
      </c>
      <c r="B75" s="35" t="s">
        <v>48</v>
      </c>
      <c r="C75" s="34">
        <v>27346.723999999998</v>
      </c>
      <c r="D75" s="34" t="s">
        <v>50</v>
      </c>
      <c r="E75">
        <f t="shared" si="0"/>
        <v>-8242.0071290304877</v>
      </c>
      <c r="F75">
        <f t="shared" si="1"/>
        <v>-8242</v>
      </c>
      <c r="G75">
        <f t="shared" si="10"/>
        <v>-1.7746600005921209E-2</v>
      </c>
      <c r="H75">
        <f>+G75</f>
        <v>-1.7746600005921209E-2</v>
      </c>
      <c r="O75">
        <f t="shared" ca="1" si="3"/>
        <v>-0.33340744764733354</v>
      </c>
      <c r="P75">
        <f t="shared" ca="1" si="4"/>
        <v>0.29864148879860219</v>
      </c>
      <c r="Q75" s="1">
        <f t="shared" si="5"/>
        <v>12328.223999999998</v>
      </c>
      <c r="R75">
        <f>G75</f>
        <v>-1.7746600005921209E-2</v>
      </c>
      <c r="W75" s="53"/>
    </row>
    <row r="76" spans="1:23" x14ac:dyDescent="0.2">
      <c r="A76" s="34" t="s">
        <v>54</v>
      </c>
      <c r="B76" s="35" t="s">
        <v>51</v>
      </c>
      <c r="C76" s="34">
        <v>27365.422999999999</v>
      </c>
      <c r="D76" s="34" t="s">
        <v>50</v>
      </c>
      <c r="E76">
        <f t="shared" si="0"/>
        <v>-8234.495507589214</v>
      </c>
      <c r="F76">
        <f t="shared" si="1"/>
        <v>-8234.5</v>
      </c>
      <c r="G76">
        <f t="shared" si="10"/>
        <v>1.1183149996213615E-2</v>
      </c>
      <c r="I76">
        <f>+G76</f>
        <v>1.1183149996213615E-2</v>
      </c>
      <c r="O76">
        <f t="shared" ca="1" si="3"/>
        <v>-0.3331680287607145</v>
      </c>
      <c r="P76">
        <f t="shared" ca="1" si="4"/>
        <v>0.29847251251866913</v>
      </c>
      <c r="Q76" s="1">
        <f t="shared" si="5"/>
        <v>12346.922999999999</v>
      </c>
      <c r="S76">
        <f>G76</f>
        <v>1.1183149996213615E-2</v>
      </c>
      <c r="W76" s="53"/>
    </row>
    <row r="77" spans="1:23" x14ac:dyDescent="0.2">
      <c r="A77" s="34" t="s">
        <v>58</v>
      </c>
      <c r="B77" s="35" t="s">
        <v>48</v>
      </c>
      <c r="C77" s="34">
        <v>27366.654999999999</v>
      </c>
      <c r="D77" s="34" t="s">
        <v>50</v>
      </c>
      <c r="E77">
        <f t="shared" si="0"/>
        <v>-8234.0005978284971</v>
      </c>
      <c r="F77">
        <f t="shared" si="1"/>
        <v>-8234</v>
      </c>
      <c r="G77">
        <f t="shared" si="10"/>
        <v>-1.488200003223028E-3</v>
      </c>
      <c r="H77">
        <f>+G77</f>
        <v>-1.488200003223028E-3</v>
      </c>
      <c r="O77">
        <f t="shared" ca="1" si="3"/>
        <v>-0.33315206750160659</v>
      </c>
      <c r="P77">
        <f t="shared" ca="1" si="4"/>
        <v>0.29846124743334024</v>
      </c>
      <c r="Q77" s="1">
        <f t="shared" si="5"/>
        <v>12348.154999999999</v>
      </c>
      <c r="R77">
        <f>G77</f>
        <v>-1.488200003223028E-3</v>
      </c>
      <c r="W77" s="53"/>
    </row>
    <row r="78" spans="1:23" x14ac:dyDescent="0.2">
      <c r="A78" s="34" t="s">
        <v>58</v>
      </c>
      <c r="B78" s="35" t="s">
        <v>48</v>
      </c>
      <c r="C78" s="34">
        <v>27381.600999999999</v>
      </c>
      <c r="D78" s="34" t="s">
        <v>50</v>
      </c>
      <c r="E78">
        <f t="shared" si="0"/>
        <v>-8227.9966032800567</v>
      </c>
      <c r="F78">
        <f t="shared" si="1"/>
        <v>-8228</v>
      </c>
      <c r="G78">
        <f t="shared" si="10"/>
        <v>8.4555999965232331E-3</v>
      </c>
      <c r="H78">
        <f>+G78</f>
        <v>8.4555999965232331E-3</v>
      </c>
      <c r="O78">
        <f t="shared" ca="1" si="3"/>
        <v>-0.33296053239231138</v>
      </c>
      <c r="P78">
        <f t="shared" ca="1" si="4"/>
        <v>0.2983260664093938</v>
      </c>
      <c r="Q78" s="1">
        <f t="shared" si="5"/>
        <v>12363.100999999999</v>
      </c>
      <c r="R78">
        <f>G78</f>
        <v>8.4555999965232331E-3</v>
      </c>
      <c r="W78" s="53"/>
    </row>
    <row r="79" spans="1:23" x14ac:dyDescent="0.2">
      <c r="A79" s="34" t="s">
        <v>54</v>
      </c>
      <c r="B79" s="35" t="s">
        <v>51</v>
      </c>
      <c r="C79" s="34">
        <v>28398.474999999999</v>
      </c>
      <c r="D79" s="34" t="s">
        <v>50</v>
      </c>
      <c r="E79">
        <f t="shared" si="0"/>
        <v>-7819.5056389785159</v>
      </c>
      <c r="F79">
        <f t="shared" si="1"/>
        <v>-7819.5</v>
      </c>
      <c r="G79">
        <f t="shared" si="10"/>
        <v>-1.4037350003491156E-2</v>
      </c>
      <c r="I79">
        <f>+G79</f>
        <v>-1.4037350003491156E-2</v>
      </c>
      <c r="O79">
        <f t="shared" ca="1" si="3"/>
        <v>-0.31992018370112851</v>
      </c>
      <c r="P79">
        <f t="shared" ca="1" si="4"/>
        <v>0.28912249169570692</v>
      </c>
      <c r="Q79" s="1">
        <f t="shared" si="5"/>
        <v>13379.974999999999</v>
      </c>
      <c r="S79">
        <f>G79</f>
        <v>-1.4037350003491156E-2</v>
      </c>
      <c r="W79" s="53"/>
    </row>
    <row r="80" spans="1:23" x14ac:dyDescent="0.2">
      <c r="A80" s="34" t="s">
        <v>58</v>
      </c>
      <c r="B80" s="35" t="s">
        <v>51</v>
      </c>
      <c r="C80" s="34">
        <v>28485.675999999999</v>
      </c>
      <c r="D80" s="34" t="s">
        <v>50</v>
      </c>
      <c r="E80">
        <f t="shared" si="0"/>
        <v>-7784.4759100464571</v>
      </c>
      <c r="F80">
        <f t="shared" si="1"/>
        <v>-7784.5</v>
      </c>
      <c r="G80">
        <f t="shared" si="10"/>
        <v>5.9968149995256681E-2</v>
      </c>
      <c r="I80">
        <f>+G80</f>
        <v>5.9968149995256681E-2</v>
      </c>
      <c r="O80">
        <f t="shared" ca="1" si="3"/>
        <v>-0.31880289556357311</v>
      </c>
      <c r="P80">
        <f t="shared" ca="1" si="4"/>
        <v>0.28833393572268601</v>
      </c>
      <c r="Q80" s="1">
        <f t="shared" si="5"/>
        <v>13467.175999999999</v>
      </c>
      <c r="S80">
        <f>G80</f>
        <v>5.9968149995256681E-2</v>
      </c>
      <c r="W80" s="53"/>
    </row>
    <row r="81" spans="1:23" x14ac:dyDescent="0.2">
      <c r="A81" s="34" t="s">
        <v>54</v>
      </c>
      <c r="B81" s="35" t="s">
        <v>51</v>
      </c>
      <c r="C81" s="34">
        <v>28754.467000000001</v>
      </c>
      <c r="D81" s="34" t="s">
        <v>50</v>
      </c>
      <c r="E81">
        <f t="shared" si="0"/>
        <v>-7676.4992140294717</v>
      </c>
      <c r="F81">
        <f t="shared" si="1"/>
        <v>-7676.5</v>
      </c>
      <c r="G81">
        <f t="shared" si="10"/>
        <v>1.9565499969758093E-3</v>
      </c>
      <c r="I81">
        <f>+G81</f>
        <v>1.9565499969758093E-3</v>
      </c>
      <c r="O81">
        <f t="shared" ca="1" si="3"/>
        <v>-0.31535526359625915</v>
      </c>
      <c r="P81">
        <f t="shared" ca="1" si="4"/>
        <v>0.28590067729165003</v>
      </c>
      <c r="Q81" s="1">
        <f t="shared" si="5"/>
        <v>13735.967000000001</v>
      </c>
      <c r="S81">
        <f>G81</f>
        <v>1.9565499969758093E-3</v>
      </c>
      <c r="W81" s="53"/>
    </row>
    <row r="82" spans="1:23" x14ac:dyDescent="0.2">
      <c r="A82" s="34" t="s">
        <v>58</v>
      </c>
      <c r="B82" s="35" t="s">
        <v>51</v>
      </c>
      <c r="C82" s="34">
        <v>28801.697</v>
      </c>
      <c r="D82" s="34" t="s">
        <v>50</v>
      </c>
      <c r="E82">
        <f t="shared" si="0"/>
        <v>-7657.5263341604204</v>
      </c>
      <c r="F82">
        <f t="shared" si="1"/>
        <v>-7657.5</v>
      </c>
      <c r="G82">
        <f t="shared" si="10"/>
        <v>-6.5554750002775108E-2</v>
      </c>
      <c r="I82">
        <f>+G82</f>
        <v>-6.5554750002775108E-2</v>
      </c>
      <c r="O82">
        <f t="shared" ca="1" si="3"/>
        <v>-0.3147487357501576</v>
      </c>
      <c r="P82">
        <f t="shared" ca="1" si="4"/>
        <v>0.28547260404915298</v>
      </c>
      <c r="Q82" s="1">
        <f t="shared" si="5"/>
        <v>13783.197</v>
      </c>
      <c r="S82">
        <f>G82</f>
        <v>-6.5554750002775108E-2</v>
      </c>
      <c r="W82" s="53"/>
    </row>
    <row r="83" spans="1:23" x14ac:dyDescent="0.2">
      <c r="A83" s="34" t="s">
        <v>54</v>
      </c>
      <c r="B83" s="35" t="s">
        <v>48</v>
      </c>
      <c r="C83" s="34">
        <v>28810.421999999999</v>
      </c>
      <c r="D83" s="34" t="s">
        <v>50</v>
      </c>
      <c r="E83">
        <f t="shared" si="0"/>
        <v>-7654.0213928761214</v>
      </c>
      <c r="F83">
        <f t="shared" si="1"/>
        <v>-7654</v>
      </c>
      <c r="G83">
        <f t="shared" si="10"/>
        <v>-5.3254200003721053E-2</v>
      </c>
      <c r="H83">
        <f>+G83</f>
        <v>-5.3254200003721053E-2</v>
      </c>
      <c r="O83">
        <f t="shared" ca="1" si="3"/>
        <v>-0.31463700693640206</v>
      </c>
      <c r="P83">
        <f t="shared" ca="1" si="4"/>
        <v>0.28539374845185089</v>
      </c>
      <c r="Q83" s="1">
        <f t="shared" si="5"/>
        <v>13791.921999999999</v>
      </c>
      <c r="R83">
        <f>G83</f>
        <v>-5.3254200003721053E-2</v>
      </c>
      <c r="W83" s="53"/>
    </row>
    <row r="84" spans="1:23" x14ac:dyDescent="0.2">
      <c r="A84" s="34" t="s">
        <v>58</v>
      </c>
      <c r="B84" s="35" t="s">
        <v>51</v>
      </c>
      <c r="C84" s="34">
        <v>28821.738000000001</v>
      </c>
      <c r="D84" s="34" t="s">
        <v>50</v>
      </c>
      <c r="E84">
        <f t="shared" si="0"/>
        <v>-7649.475614586936</v>
      </c>
      <c r="F84">
        <f t="shared" si="1"/>
        <v>-7649.5</v>
      </c>
      <c r="G84">
        <f t="shared" si="10"/>
        <v>6.0703649996867171E-2</v>
      </c>
      <c r="I84">
        <f>+G84</f>
        <v>6.0703649996867171E-2</v>
      </c>
      <c r="O84">
        <f t="shared" ca="1" si="3"/>
        <v>-0.3144933556044307</v>
      </c>
      <c r="P84">
        <f t="shared" ca="1" si="4"/>
        <v>0.28529236268389108</v>
      </c>
      <c r="Q84" s="1">
        <f t="shared" si="5"/>
        <v>13803.238000000001</v>
      </c>
      <c r="S84">
        <f>G84</f>
        <v>6.0703649996867171E-2</v>
      </c>
      <c r="W84" s="53"/>
    </row>
    <row r="85" spans="1:23" x14ac:dyDescent="0.2">
      <c r="A85" s="34" t="s">
        <v>58</v>
      </c>
      <c r="B85" s="35" t="s">
        <v>51</v>
      </c>
      <c r="C85" s="34">
        <v>28881.483</v>
      </c>
      <c r="D85" s="34" t="s">
        <v>50</v>
      </c>
      <c r="E85">
        <f t="shared" ref="E85:E148" si="13">+(C85-C$7)/C$8</f>
        <v>-7625.4753031794307</v>
      </c>
      <c r="F85">
        <f t="shared" ref="F85:F148" si="14">ROUND(2*E85,0)/2</f>
        <v>-7625.5</v>
      </c>
      <c r="G85">
        <f t="shared" ref="G85:G116" si="15">+C85-(C$7+F85*C$8)</f>
        <v>6.1478849995182827E-2</v>
      </c>
      <c r="I85">
        <f>+G85</f>
        <v>6.1478849995182827E-2</v>
      </c>
      <c r="O85">
        <f t="shared" ref="O85:O148" ca="1" si="16">+C$11+C$12*$F85</f>
        <v>-0.31372721516724977</v>
      </c>
      <c r="P85">
        <f t="shared" ref="P85:P148" ca="1" si="17">+D$11+D$12*$F85</f>
        <v>0.28475163858810526</v>
      </c>
      <c r="Q85" s="1">
        <f t="shared" ref="Q85:Q148" si="18">+C85-15018.5</f>
        <v>13862.983</v>
      </c>
      <c r="S85">
        <f>G85</f>
        <v>6.1478849995182827E-2</v>
      </c>
      <c r="W85" s="53"/>
    </row>
    <row r="86" spans="1:23" x14ac:dyDescent="0.2">
      <c r="A86" s="34" t="s">
        <v>54</v>
      </c>
      <c r="B86" s="35" t="s">
        <v>51</v>
      </c>
      <c r="C86" s="34">
        <v>29105.499</v>
      </c>
      <c r="D86" s="34" t="s">
        <v>50</v>
      </c>
      <c r="E86">
        <f t="shared" si="13"/>
        <v>-7535.4852829222764</v>
      </c>
      <c r="F86">
        <f t="shared" si="14"/>
        <v>-7535.5</v>
      </c>
      <c r="G86">
        <f t="shared" si="15"/>
        <v>3.6635849995946046E-2</v>
      </c>
      <c r="I86">
        <f>+G86</f>
        <v>3.6635849995946046E-2</v>
      </c>
      <c r="O86">
        <f t="shared" ca="1" si="16"/>
        <v>-0.31085418852782154</v>
      </c>
      <c r="P86">
        <f t="shared" ca="1" si="17"/>
        <v>0.28272392322890866</v>
      </c>
      <c r="Q86" s="1">
        <f t="shared" si="18"/>
        <v>14086.999</v>
      </c>
      <c r="S86">
        <f>G86</f>
        <v>3.6635849995946046E-2</v>
      </c>
      <c r="W86" s="53"/>
    </row>
    <row r="87" spans="1:23" x14ac:dyDescent="0.2">
      <c r="A87" s="34" t="s">
        <v>58</v>
      </c>
      <c r="B87" s="35" t="s">
        <v>51</v>
      </c>
      <c r="C87" s="34">
        <v>29147.759999999998</v>
      </c>
      <c r="D87" s="34" t="s">
        <v>50</v>
      </c>
      <c r="E87">
        <f t="shared" si="13"/>
        <v>-7518.5085123072868</v>
      </c>
      <c r="F87">
        <f t="shared" si="14"/>
        <v>-7518.5</v>
      </c>
      <c r="G87">
        <f t="shared" si="15"/>
        <v>-2.1190050003497163E-2</v>
      </c>
      <c r="I87">
        <f>+G87</f>
        <v>-2.1190050003497163E-2</v>
      </c>
      <c r="O87">
        <f t="shared" ca="1" si="16"/>
        <v>-0.31031150571815169</v>
      </c>
      <c r="P87">
        <f t="shared" ca="1" si="17"/>
        <v>0.28234091032772707</v>
      </c>
      <c r="Q87" s="1">
        <f t="shared" si="18"/>
        <v>14129.259999999998</v>
      </c>
      <c r="S87">
        <f>G87</f>
        <v>-2.1190050003497163E-2</v>
      </c>
      <c r="W87" s="53"/>
    </row>
    <row r="88" spans="1:23" x14ac:dyDescent="0.2">
      <c r="A88" s="34" t="s">
        <v>58</v>
      </c>
      <c r="B88" s="35" t="s">
        <v>48</v>
      </c>
      <c r="C88" s="34">
        <v>29649.487000000001</v>
      </c>
      <c r="D88" s="34" t="s">
        <v>49</v>
      </c>
      <c r="E88">
        <f t="shared" si="13"/>
        <v>-7316.958520817564</v>
      </c>
      <c r="F88">
        <f t="shared" si="14"/>
        <v>-7317</v>
      </c>
      <c r="G88">
        <f t="shared" si="15"/>
        <v>0.1032558999977482</v>
      </c>
      <c r="H88">
        <f>+G88</f>
        <v>0.1032558999977482</v>
      </c>
      <c r="O88">
        <f t="shared" ca="1" si="16"/>
        <v>-0.30387911829765396</v>
      </c>
      <c r="P88">
        <f t="shared" ca="1" si="17"/>
        <v>0.2778010809401924</v>
      </c>
      <c r="Q88" s="1">
        <f t="shared" si="18"/>
        <v>14630.987000000001</v>
      </c>
      <c r="R88">
        <f>G88</f>
        <v>0.1032558999977482</v>
      </c>
      <c r="W88" s="53"/>
    </row>
    <row r="89" spans="1:23" x14ac:dyDescent="0.2">
      <c r="A89" s="34" t="s">
        <v>58</v>
      </c>
      <c r="B89" s="35" t="s">
        <v>51</v>
      </c>
      <c r="C89" s="34">
        <v>29660.544000000002</v>
      </c>
      <c r="D89" s="34" t="s">
        <v>49</v>
      </c>
      <c r="E89">
        <f t="shared" si="13"/>
        <v>-7312.5167860576212</v>
      </c>
      <c r="F89">
        <f t="shared" si="14"/>
        <v>-7312.5</v>
      </c>
      <c r="G89">
        <f t="shared" si="15"/>
        <v>-4.1786249999859137E-2</v>
      </c>
      <c r="I89">
        <f>+G89</f>
        <v>-4.1786249999859137E-2</v>
      </c>
      <c r="O89">
        <f t="shared" ca="1" si="16"/>
        <v>-0.30373546696568254</v>
      </c>
      <c r="P89">
        <f t="shared" ca="1" si="17"/>
        <v>0.27769969517223259</v>
      </c>
      <c r="Q89" s="1">
        <f t="shared" si="18"/>
        <v>14642.044000000002</v>
      </c>
      <c r="S89">
        <f>G89</f>
        <v>-4.1786249999859137E-2</v>
      </c>
      <c r="W89" s="53"/>
    </row>
    <row r="90" spans="1:23" x14ac:dyDescent="0.2">
      <c r="A90" s="34" t="s">
        <v>58</v>
      </c>
      <c r="B90" s="35" t="s">
        <v>51</v>
      </c>
      <c r="C90" s="34">
        <v>29854.807000000001</v>
      </c>
      <c r="D90" s="34" t="s">
        <v>49</v>
      </c>
      <c r="E90">
        <f t="shared" si="13"/>
        <v>-7234.4789168642801</v>
      </c>
      <c r="F90">
        <f t="shared" si="14"/>
        <v>-7234.5</v>
      </c>
      <c r="G90">
        <f t="shared" si="15"/>
        <v>5.2483149996987777E-2</v>
      </c>
      <c r="I90">
        <f>+G90</f>
        <v>5.2483149996987777E-2</v>
      </c>
      <c r="O90">
        <f t="shared" ca="1" si="16"/>
        <v>-0.30124551054484472</v>
      </c>
      <c r="P90">
        <f t="shared" ca="1" si="17"/>
        <v>0.27594234186092881</v>
      </c>
      <c r="Q90" s="1">
        <f t="shared" si="18"/>
        <v>14836.307000000001</v>
      </c>
      <c r="S90">
        <f>G90</f>
        <v>5.2483149996987777E-2</v>
      </c>
      <c r="W90" s="53"/>
    </row>
    <row r="91" spans="1:23" x14ac:dyDescent="0.2">
      <c r="A91" s="34" t="s">
        <v>58</v>
      </c>
      <c r="B91" s="35" t="s">
        <v>48</v>
      </c>
      <c r="C91" s="34">
        <v>30296.662</v>
      </c>
      <c r="D91" s="34" t="s">
        <v>49</v>
      </c>
      <c r="E91">
        <f t="shared" si="13"/>
        <v>-7056.9802542655143</v>
      </c>
      <c r="F91">
        <f t="shared" si="14"/>
        <v>-7057</v>
      </c>
      <c r="G91">
        <f t="shared" si="15"/>
        <v>4.9153899995872052E-2</v>
      </c>
      <c r="H91">
        <f>+G91</f>
        <v>4.9153899995872052E-2</v>
      </c>
      <c r="O91">
        <f t="shared" ca="1" si="16"/>
        <v>-0.29557926356152781</v>
      </c>
      <c r="P91">
        <f t="shared" ca="1" si="17"/>
        <v>0.2719432365691799</v>
      </c>
      <c r="Q91" s="1">
        <f t="shared" si="18"/>
        <v>15278.162</v>
      </c>
      <c r="R91">
        <f>G91</f>
        <v>4.9153899995872052E-2</v>
      </c>
      <c r="W91" s="53"/>
    </row>
    <row r="92" spans="1:23" x14ac:dyDescent="0.2">
      <c r="A92" s="34" t="s">
        <v>47</v>
      </c>
      <c r="B92" s="35" t="s">
        <v>48</v>
      </c>
      <c r="C92" s="34">
        <v>30309.116000000002</v>
      </c>
      <c r="D92" s="34" t="s">
        <v>49</v>
      </c>
      <c r="E92">
        <f t="shared" si="13"/>
        <v>-7051.9773271876147</v>
      </c>
      <c r="F92">
        <f t="shared" si="14"/>
        <v>-7052</v>
      </c>
      <c r="G92">
        <f t="shared" si="15"/>
        <v>5.6440399999701185E-2</v>
      </c>
      <c r="H92">
        <f>+G92</f>
        <v>5.6440399999701185E-2</v>
      </c>
      <c r="O92">
        <f t="shared" ca="1" si="16"/>
        <v>-0.29541965097044842</v>
      </c>
      <c r="P92">
        <f t="shared" ca="1" si="17"/>
        <v>0.27183058571589119</v>
      </c>
      <c r="Q92" s="1">
        <f t="shared" si="18"/>
        <v>15290.616000000002</v>
      </c>
      <c r="R92">
        <f>G92</f>
        <v>5.6440399999701185E-2</v>
      </c>
      <c r="W92" s="53"/>
    </row>
    <row r="93" spans="1:23" x14ac:dyDescent="0.2">
      <c r="A93" s="34" t="s">
        <v>58</v>
      </c>
      <c r="B93" s="35" t="s">
        <v>48</v>
      </c>
      <c r="C93" s="34">
        <v>30336.544000000002</v>
      </c>
      <c r="D93" s="34" t="s">
        <v>50</v>
      </c>
      <c r="E93">
        <f t="shared" si="13"/>
        <v>-7040.9591576121684</v>
      </c>
      <c r="F93">
        <f t="shared" si="14"/>
        <v>-7041</v>
      </c>
      <c r="G93">
        <f t="shared" si="15"/>
        <v>0.10167069999806699</v>
      </c>
      <c r="H93">
        <f>+G93</f>
        <v>0.10167069999806699</v>
      </c>
      <c r="O93">
        <f t="shared" ca="1" si="16"/>
        <v>-0.29506850327007389</v>
      </c>
      <c r="P93">
        <f t="shared" ca="1" si="17"/>
        <v>0.27158275383865604</v>
      </c>
      <c r="Q93" s="1">
        <f t="shared" si="18"/>
        <v>15318.044000000002</v>
      </c>
      <c r="R93">
        <f>G93</f>
        <v>0.10167069999806699</v>
      </c>
      <c r="W93" s="53"/>
    </row>
    <row r="94" spans="1:23" x14ac:dyDescent="0.2">
      <c r="A94" s="34" t="s">
        <v>58</v>
      </c>
      <c r="B94" s="35" t="s">
        <v>51</v>
      </c>
      <c r="C94" s="34">
        <v>30556.768</v>
      </c>
      <c r="D94" s="34" t="s">
        <v>50</v>
      </c>
      <c r="E94">
        <f t="shared" si="13"/>
        <v>-6952.4924310341048</v>
      </c>
      <c r="F94">
        <f t="shared" si="14"/>
        <v>-6952.5</v>
      </c>
      <c r="G94">
        <f t="shared" si="15"/>
        <v>1.8841749995772261E-2</v>
      </c>
      <c r="I94">
        <f>+G94</f>
        <v>1.8841749995772261E-2</v>
      </c>
      <c r="O94">
        <f t="shared" ca="1" si="16"/>
        <v>-0.29224336040796939</v>
      </c>
      <c r="P94">
        <f t="shared" ca="1" si="17"/>
        <v>0.26958883373544607</v>
      </c>
      <c r="Q94" s="1">
        <f t="shared" si="18"/>
        <v>15538.268</v>
      </c>
      <c r="S94">
        <f>G94</f>
        <v>1.8841749995772261E-2</v>
      </c>
      <c r="W94" s="53"/>
    </row>
    <row r="95" spans="1:23" x14ac:dyDescent="0.2">
      <c r="A95" s="34" t="s">
        <v>47</v>
      </c>
      <c r="B95" s="35" t="s">
        <v>48</v>
      </c>
      <c r="C95" s="34">
        <v>30610.248</v>
      </c>
      <c r="D95" s="34" t="s">
        <v>50</v>
      </c>
      <c r="E95">
        <f t="shared" si="13"/>
        <v>-6931.0088482393376</v>
      </c>
      <c r="F95">
        <f t="shared" si="14"/>
        <v>-6931</v>
      </c>
      <c r="G95">
        <f t="shared" si="15"/>
        <v>-2.2026300004654331E-2</v>
      </c>
      <c r="H95">
        <f t="shared" ref="H95:H102" si="19">+G95</f>
        <v>-2.2026300004654331E-2</v>
      </c>
      <c r="O95">
        <f t="shared" ca="1" si="16"/>
        <v>-0.29155702626632818</v>
      </c>
      <c r="P95">
        <f t="shared" ca="1" si="17"/>
        <v>0.26910443506630466</v>
      </c>
      <c r="Q95" s="1">
        <f t="shared" si="18"/>
        <v>15591.748</v>
      </c>
      <c r="R95">
        <f t="shared" ref="R95:R102" si="20">G95</f>
        <v>-2.2026300004654331E-2</v>
      </c>
      <c r="W95" s="53"/>
    </row>
    <row r="96" spans="1:23" x14ac:dyDescent="0.2">
      <c r="A96" s="34" t="s">
        <v>58</v>
      </c>
      <c r="B96" s="35" t="s">
        <v>48</v>
      </c>
      <c r="C96" s="34">
        <v>30617.759999999998</v>
      </c>
      <c r="D96" s="34" t="s">
        <v>50</v>
      </c>
      <c r="E96">
        <f t="shared" si="13"/>
        <v>-6927.9911841788617</v>
      </c>
      <c r="F96">
        <f t="shared" si="14"/>
        <v>-6928</v>
      </c>
      <c r="G96">
        <f t="shared" si="15"/>
        <v>2.1945599994069198E-2</v>
      </c>
      <c r="H96">
        <f t="shared" si="19"/>
        <v>2.1945599994069198E-2</v>
      </c>
      <c r="O96">
        <f t="shared" ca="1" si="16"/>
        <v>-0.2914612587116806</v>
      </c>
      <c r="P96">
        <f t="shared" ca="1" si="17"/>
        <v>0.26903684455433141</v>
      </c>
      <c r="Q96" s="1">
        <f t="shared" si="18"/>
        <v>15599.259999999998</v>
      </c>
      <c r="R96">
        <f t="shared" si="20"/>
        <v>2.1945599994069198E-2</v>
      </c>
      <c r="W96" s="53"/>
    </row>
    <row r="97" spans="1:23" x14ac:dyDescent="0.2">
      <c r="A97" s="34" t="s">
        <v>55</v>
      </c>
      <c r="B97" s="35" t="s">
        <v>48</v>
      </c>
      <c r="C97" s="34">
        <v>30672.5</v>
      </c>
      <c r="D97" s="34" t="s">
        <v>50</v>
      </c>
      <c r="E97">
        <f t="shared" si="13"/>
        <v>-6906.0014436742695</v>
      </c>
      <c r="F97">
        <f t="shared" si="14"/>
        <v>-6906</v>
      </c>
      <c r="G97">
        <f t="shared" si="15"/>
        <v>-3.5938000037276652E-3</v>
      </c>
      <c r="H97">
        <f t="shared" si="19"/>
        <v>-3.5938000037276652E-3</v>
      </c>
      <c r="O97">
        <f t="shared" ca="1" si="16"/>
        <v>-0.29075896331093143</v>
      </c>
      <c r="P97">
        <f t="shared" ca="1" si="17"/>
        <v>0.26854118079986111</v>
      </c>
      <c r="Q97" s="1">
        <f t="shared" si="18"/>
        <v>15654</v>
      </c>
      <c r="R97">
        <f t="shared" si="20"/>
        <v>-3.5938000037276652E-3</v>
      </c>
      <c r="W97" s="53"/>
    </row>
    <row r="98" spans="1:23" x14ac:dyDescent="0.2">
      <c r="A98" s="34" t="s">
        <v>52</v>
      </c>
      <c r="B98" s="35" t="s">
        <v>48</v>
      </c>
      <c r="C98" s="34">
        <v>30961.285</v>
      </c>
      <c r="D98" s="34" t="s">
        <v>50</v>
      </c>
      <c r="E98">
        <f t="shared" si="13"/>
        <v>-6789.9929085698013</v>
      </c>
      <c r="F98">
        <f t="shared" si="14"/>
        <v>-6790</v>
      </c>
      <c r="G98">
        <f t="shared" si="15"/>
        <v>1.765299999533454E-2</v>
      </c>
      <c r="H98">
        <f t="shared" si="19"/>
        <v>1.765299999533454E-2</v>
      </c>
      <c r="O98">
        <f t="shared" ca="1" si="16"/>
        <v>-0.28705595119789057</v>
      </c>
      <c r="P98">
        <f t="shared" ca="1" si="17"/>
        <v>0.26592768100356323</v>
      </c>
      <c r="Q98" s="1">
        <f t="shared" si="18"/>
        <v>15942.785</v>
      </c>
      <c r="R98">
        <f t="shared" si="20"/>
        <v>1.765299999533454E-2</v>
      </c>
      <c r="W98" s="53"/>
    </row>
    <row r="99" spans="1:23" x14ac:dyDescent="0.2">
      <c r="A99" s="34" t="s">
        <v>47</v>
      </c>
      <c r="B99" s="35" t="s">
        <v>48</v>
      </c>
      <c r="C99" s="34">
        <v>30966.302</v>
      </c>
      <c r="D99" s="34" t="s">
        <v>50</v>
      </c>
      <c r="E99">
        <f t="shared" si="13"/>
        <v>-6787.9775171172705</v>
      </c>
      <c r="F99">
        <f t="shared" si="14"/>
        <v>-6788</v>
      </c>
      <c r="G99">
        <f t="shared" si="15"/>
        <v>5.596759999752976E-2</v>
      </c>
      <c r="H99">
        <f t="shared" si="19"/>
        <v>5.596759999752976E-2</v>
      </c>
      <c r="O99">
        <f t="shared" ca="1" si="16"/>
        <v>-0.28699210616145887</v>
      </c>
      <c r="P99">
        <f t="shared" ca="1" si="17"/>
        <v>0.26588262066224777</v>
      </c>
      <c r="Q99" s="1">
        <f t="shared" si="18"/>
        <v>15947.802</v>
      </c>
      <c r="R99">
        <f t="shared" si="20"/>
        <v>5.596759999752976E-2</v>
      </c>
      <c r="W99" s="53"/>
    </row>
    <row r="100" spans="1:23" x14ac:dyDescent="0.2">
      <c r="A100" s="34" t="s">
        <v>47</v>
      </c>
      <c r="B100" s="35" t="s">
        <v>48</v>
      </c>
      <c r="C100" s="34">
        <v>30996.16</v>
      </c>
      <c r="D100" s="34" t="s">
        <v>50</v>
      </c>
      <c r="E100">
        <f t="shared" si="13"/>
        <v>-6775.9831862443061</v>
      </c>
      <c r="F100">
        <f t="shared" si="14"/>
        <v>-6776</v>
      </c>
      <c r="G100">
        <f t="shared" si="15"/>
        <v>4.1855199997371528E-2</v>
      </c>
      <c r="H100">
        <f t="shared" si="19"/>
        <v>4.1855199997371528E-2</v>
      </c>
      <c r="O100">
        <f t="shared" ca="1" si="16"/>
        <v>-0.28660903594286841</v>
      </c>
      <c r="P100">
        <f t="shared" ca="1" si="17"/>
        <v>0.26561225861435489</v>
      </c>
      <c r="Q100" s="1">
        <f t="shared" si="18"/>
        <v>15977.66</v>
      </c>
      <c r="R100">
        <f t="shared" si="20"/>
        <v>4.1855199997371528E-2</v>
      </c>
      <c r="W100" s="53"/>
    </row>
    <row r="101" spans="1:23" x14ac:dyDescent="0.2">
      <c r="A101" s="34" t="s">
        <v>47</v>
      </c>
      <c r="B101" s="35" t="s">
        <v>48</v>
      </c>
      <c r="C101" s="34">
        <v>31001.151999999998</v>
      </c>
      <c r="D101" s="34" t="s">
        <v>50</v>
      </c>
      <c r="E101">
        <f t="shared" si="13"/>
        <v>-6773.9778376034783</v>
      </c>
      <c r="F101">
        <f t="shared" si="14"/>
        <v>-6774</v>
      </c>
      <c r="G101">
        <f t="shared" si="15"/>
        <v>5.5169799994473578E-2</v>
      </c>
      <c r="H101">
        <f t="shared" si="19"/>
        <v>5.5169799994473578E-2</v>
      </c>
      <c r="O101">
        <f t="shared" ca="1" si="16"/>
        <v>-0.28654519090643665</v>
      </c>
      <c r="P101">
        <f t="shared" ca="1" si="17"/>
        <v>0.26556719827303943</v>
      </c>
      <c r="Q101" s="1">
        <f t="shared" si="18"/>
        <v>15982.651999999998</v>
      </c>
      <c r="R101">
        <f t="shared" si="20"/>
        <v>5.5169799994473578E-2</v>
      </c>
      <c r="W101" s="53"/>
    </row>
    <row r="102" spans="1:23" x14ac:dyDescent="0.2">
      <c r="A102" s="34" t="s">
        <v>47</v>
      </c>
      <c r="B102" s="35" t="s">
        <v>48</v>
      </c>
      <c r="C102" s="34">
        <v>31322.263999999999</v>
      </c>
      <c r="D102" s="34" t="s">
        <v>50</v>
      </c>
      <c r="E102">
        <f t="shared" si="13"/>
        <v>-6644.9831435422711</v>
      </c>
      <c r="F102">
        <f t="shared" si="14"/>
        <v>-6645</v>
      </c>
      <c r="G102">
        <f t="shared" si="15"/>
        <v>4.19614999955229E-2</v>
      </c>
      <c r="H102">
        <f t="shared" si="19"/>
        <v>4.19614999955229E-2</v>
      </c>
      <c r="O102">
        <f t="shared" ca="1" si="16"/>
        <v>-0.28242718605658945</v>
      </c>
      <c r="P102">
        <f t="shared" ca="1" si="17"/>
        <v>0.26266080625819088</v>
      </c>
      <c r="Q102" s="1">
        <f t="shared" si="18"/>
        <v>16303.763999999999</v>
      </c>
      <c r="R102">
        <f t="shared" si="20"/>
        <v>4.19614999955229E-2</v>
      </c>
      <c r="W102" s="53"/>
    </row>
    <row r="103" spans="1:23" x14ac:dyDescent="0.2">
      <c r="A103" s="37" t="s">
        <v>58</v>
      </c>
      <c r="B103" s="38" t="s">
        <v>51</v>
      </c>
      <c r="C103" s="37">
        <v>31420.576000000001</v>
      </c>
      <c r="D103" s="37" t="s">
        <v>50</v>
      </c>
      <c r="E103">
        <f t="shared" si="13"/>
        <v>-6605.48998737699</v>
      </c>
      <c r="F103">
        <f t="shared" si="14"/>
        <v>-6605.5</v>
      </c>
      <c r="G103">
        <f t="shared" si="15"/>
        <v>2.4924849996750709E-2</v>
      </c>
      <c r="I103">
        <f>+G103</f>
        <v>2.4924849996750709E-2</v>
      </c>
      <c r="O103">
        <f t="shared" ca="1" si="16"/>
        <v>-0.28116624658706257</v>
      </c>
      <c r="P103">
        <f t="shared" ca="1" si="17"/>
        <v>0.26177086451721016</v>
      </c>
      <c r="Q103" s="1">
        <f t="shared" si="18"/>
        <v>16402.076000000001</v>
      </c>
      <c r="S103">
        <f>G103</f>
        <v>2.4924849996750709E-2</v>
      </c>
      <c r="W103" s="53"/>
    </row>
    <row r="104" spans="1:23" x14ac:dyDescent="0.2">
      <c r="A104" s="37" t="s">
        <v>47</v>
      </c>
      <c r="B104" s="38" t="s">
        <v>48</v>
      </c>
      <c r="C104" s="37">
        <v>31648.325000000001</v>
      </c>
      <c r="D104" s="37" t="s">
        <v>50</v>
      </c>
      <c r="E104">
        <f t="shared" si="13"/>
        <v>-6514.0003744763635</v>
      </c>
      <c r="F104">
        <f t="shared" si="14"/>
        <v>-6514</v>
      </c>
      <c r="G104">
        <f t="shared" si="15"/>
        <v>-9.3220000053406693E-4</v>
      </c>
      <c r="H104">
        <f>+G104</f>
        <v>-9.3220000053406693E-4</v>
      </c>
      <c r="O104">
        <f t="shared" ca="1" si="16"/>
        <v>-0.2782453361703105</v>
      </c>
      <c r="P104">
        <f t="shared" ca="1" si="17"/>
        <v>0.25970935390202693</v>
      </c>
      <c r="Q104" s="1">
        <f t="shared" si="18"/>
        <v>16629.825000000001</v>
      </c>
      <c r="R104">
        <f>G104</f>
        <v>-9.3220000053406693E-4</v>
      </c>
      <c r="W104" s="53"/>
    </row>
    <row r="105" spans="1:23" x14ac:dyDescent="0.2">
      <c r="A105" s="37" t="s">
        <v>47</v>
      </c>
      <c r="B105" s="38" t="s">
        <v>51</v>
      </c>
      <c r="C105" s="37">
        <v>31724.165000000001</v>
      </c>
      <c r="D105" s="37" t="s">
        <v>50</v>
      </c>
      <c r="E105">
        <f t="shared" si="13"/>
        <v>-6483.5345008945542</v>
      </c>
      <c r="F105">
        <f t="shared" si="14"/>
        <v>-6483.5</v>
      </c>
      <c r="G105">
        <f t="shared" si="15"/>
        <v>-8.5884550004266202E-2</v>
      </c>
      <c r="H105">
        <f>+G105</f>
        <v>-8.5884550004266202E-2</v>
      </c>
      <c r="O105">
        <f t="shared" ca="1" si="16"/>
        <v>-0.27727169936472651</v>
      </c>
      <c r="P105">
        <f t="shared" ca="1" si="17"/>
        <v>0.25902218369696584</v>
      </c>
      <c r="Q105" s="1">
        <f t="shared" si="18"/>
        <v>16705.665000000001</v>
      </c>
      <c r="S105">
        <f t="shared" ref="S105:S110" si="21">G105</f>
        <v>-8.5884550004266202E-2</v>
      </c>
      <c r="W105" s="53"/>
    </row>
    <row r="106" spans="1:23" x14ac:dyDescent="0.2">
      <c r="A106" s="37" t="s">
        <v>58</v>
      </c>
      <c r="B106" s="38" t="s">
        <v>51</v>
      </c>
      <c r="C106" s="37">
        <v>31731.651999999998</v>
      </c>
      <c r="D106" s="37" t="s">
        <v>50</v>
      </c>
      <c r="E106">
        <f t="shared" si="13"/>
        <v>-6480.5268796457813</v>
      </c>
      <c r="F106">
        <f t="shared" si="14"/>
        <v>-6480.5</v>
      </c>
      <c r="G106">
        <f t="shared" si="15"/>
        <v>-6.6912650003359886E-2</v>
      </c>
      <c r="I106">
        <f>+G106</f>
        <v>-6.6912650003359886E-2</v>
      </c>
      <c r="O106">
        <f t="shared" ca="1" si="16"/>
        <v>-0.27717593181007882</v>
      </c>
      <c r="P106">
        <f t="shared" ca="1" si="17"/>
        <v>0.25895459318499264</v>
      </c>
      <c r="Q106" s="1">
        <f t="shared" si="18"/>
        <v>16713.151999999998</v>
      </c>
      <c r="S106">
        <f t="shared" si="21"/>
        <v>-6.6912650003359886E-2</v>
      </c>
      <c r="W106" s="53"/>
    </row>
    <row r="107" spans="1:23" x14ac:dyDescent="0.2">
      <c r="A107" s="37" t="s">
        <v>58</v>
      </c>
      <c r="B107" s="38" t="s">
        <v>51</v>
      </c>
      <c r="C107" s="37">
        <v>31731.694</v>
      </c>
      <c r="D107" s="37" t="s">
        <v>50</v>
      </c>
      <c r="E107">
        <f t="shared" si="13"/>
        <v>-6480.5100077221205</v>
      </c>
      <c r="F107">
        <f t="shared" si="14"/>
        <v>-6480.5</v>
      </c>
      <c r="G107">
        <f t="shared" si="15"/>
        <v>-2.4912650002079317E-2</v>
      </c>
      <c r="I107">
        <f>+G107</f>
        <v>-2.4912650002079317E-2</v>
      </c>
      <c r="O107">
        <f t="shared" ca="1" si="16"/>
        <v>-0.27717593181007882</v>
      </c>
      <c r="P107">
        <f t="shared" ca="1" si="17"/>
        <v>0.25895459318499264</v>
      </c>
      <c r="Q107" s="1">
        <f t="shared" si="18"/>
        <v>16713.194</v>
      </c>
      <c r="S107">
        <f t="shared" si="21"/>
        <v>-2.4912650002079317E-2</v>
      </c>
      <c r="W107" s="53"/>
    </row>
    <row r="108" spans="1:23" x14ac:dyDescent="0.2">
      <c r="A108" s="37" t="s">
        <v>58</v>
      </c>
      <c r="B108" s="38" t="s">
        <v>51</v>
      </c>
      <c r="C108" s="37">
        <v>31741.628000000001</v>
      </c>
      <c r="D108" s="37" t="s">
        <v>50</v>
      </c>
      <c r="E108">
        <f t="shared" si="13"/>
        <v>-6476.5193960638699</v>
      </c>
      <c r="F108">
        <f t="shared" si="14"/>
        <v>-6476.5</v>
      </c>
      <c r="G108">
        <f t="shared" si="15"/>
        <v>-4.8283450003509643E-2</v>
      </c>
      <c r="I108">
        <f>+G108</f>
        <v>-4.8283450003509643E-2</v>
      </c>
      <c r="O108">
        <f t="shared" ca="1" si="16"/>
        <v>-0.27704824173721537</v>
      </c>
      <c r="P108">
        <f t="shared" ca="1" si="17"/>
        <v>0.25886447250236166</v>
      </c>
      <c r="Q108" s="1">
        <f t="shared" si="18"/>
        <v>16723.128000000001</v>
      </c>
      <c r="S108">
        <f t="shared" si="21"/>
        <v>-4.8283450003509643E-2</v>
      </c>
      <c r="W108" s="53"/>
    </row>
    <row r="109" spans="1:23" x14ac:dyDescent="0.2">
      <c r="A109" s="37" t="s">
        <v>58</v>
      </c>
      <c r="B109" s="38" t="s">
        <v>51</v>
      </c>
      <c r="C109" s="37">
        <v>31741.690999999999</v>
      </c>
      <c r="D109" s="37" t="s">
        <v>50</v>
      </c>
      <c r="E109">
        <f t="shared" si="13"/>
        <v>-6476.4940881783787</v>
      </c>
      <c r="F109">
        <f t="shared" si="14"/>
        <v>-6476.5</v>
      </c>
      <c r="G109">
        <f t="shared" si="15"/>
        <v>1.4716549994773231E-2</v>
      </c>
      <c r="I109">
        <f>+G109</f>
        <v>1.4716549994773231E-2</v>
      </c>
      <c r="O109">
        <f t="shared" ca="1" si="16"/>
        <v>-0.27704824173721537</v>
      </c>
      <c r="P109">
        <f t="shared" ca="1" si="17"/>
        <v>0.25886447250236166</v>
      </c>
      <c r="Q109" s="1">
        <f t="shared" si="18"/>
        <v>16723.190999999999</v>
      </c>
      <c r="S109">
        <f t="shared" si="21"/>
        <v>1.4716549994773231E-2</v>
      </c>
      <c r="W109" s="53"/>
    </row>
    <row r="110" spans="1:23" x14ac:dyDescent="0.2">
      <c r="A110" s="37" t="s">
        <v>58</v>
      </c>
      <c r="B110" s="38" t="s">
        <v>51</v>
      </c>
      <c r="C110" s="37">
        <v>31741.776999999998</v>
      </c>
      <c r="D110" s="37" t="s">
        <v>50</v>
      </c>
      <c r="E110">
        <f t="shared" si="13"/>
        <v>-6476.4595409061212</v>
      </c>
      <c r="F110">
        <f t="shared" si="14"/>
        <v>-6476.5</v>
      </c>
      <c r="G110">
        <f t="shared" si="15"/>
        <v>0.10071654999410384</v>
      </c>
      <c r="I110">
        <f>+G110</f>
        <v>0.10071654999410384</v>
      </c>
      <c r="O110">
        <f t="shared" ca="1" si="16"/>
        <v>-0.27704824173721537</v>
      </c>
      <c r="P110">
        <f t="shared" ca="1" si="17"/>
        <v>0.25886447250236166</v>
      </c>
      <c r="Q110" s="1">
        <f t="shared" si="18"/>
        <v>16723.276999999998</v>
      </c>
      <c r="S110">
        <f t="shared" si="21"/>
        <v>0.10071654999410384</v>
      </c>
      <c r="W110" s="53"/>
    </row>
    <row r="111" spans="1:23" x14ac:dyDescent="0.2">
      <c r="A111" s="37" t="s">
        <v>58</v>
      </c>
      <c r="B111" s="38" t="s">
        <v>48</v>
      </c>
      <c r="C111" s="37">
        <v>31752.771000000001</v>
      </c>
      <c r="D111" s="37" t="s">
        <v>50</v>
      </c>
      <c r="E111">
        <f t="shared" si="13"/>
        <v>-6472.0431140316687</v>
      </c>
      <c r="F111">
        <f t="shared" si="14"/>
        <v>-6472</v>
      </c>
      <c r="G111">
        <f t="shared" si="15"/>
        <v>-0.10732560000178637</v>
      </c>
      <c r="H111">
        <f>+G111</f>
        <v>-0.10732560000178637</v>
      </c>
      <c r="O111">
        <f t="shared" ca="1" si="16"/>
        <v>-0.27690459040524396</v>
      </c>
      <c r="P111">
        <f t="shared" ca="1" si="17"/>
        <v>0.25876308673440185</v>
      </c>
      <c r="Q111" s="1">
        <f t="shared" si="18"/>
        <v>16734.271000000001</v>
      </c>
      <c r="R111">
        <f>G111</f>
        <v>-0.10732560000178637</v>
      </c>
      <c r="W111" s="53"/>
    </row>
    <row r="112" spans="1:23" x14ac:dyDescent="0.2">
      <c r="A112" s="37" t="s">
        <v>58</v>
      </c>
      <c r="B112" s="38" t="s">
        <v>51</v>
      </c>
      <c r="C112" s="37">
        <v>31761.636999999999</v>
      </c>
      <c r="D112" s="37" t="s">
        <v>50</v>
      </c>
      <c r="E112">
        <f t="shared" si="13"/>
        <v>-6468.4815312893661</v>
      </c>
      <c r="F112">
        <f t="shared" si="14"/>
        <v>-6468.5</v>
      </c>
      <c r="G112">
        <f t="shared" si="15"/>
        <v>4.5974949996889336E-2</v>
      </c>
      <c r="I112">
        <f>+G112</f>
        <v>4.5974949996889336E-2</v>
      </c>
      <c r="O112">
        <f t="shared" ca="1" si="16"/>
        <v>-0.27679286159148841</v>
      </c>
      <c r="P112">
        <f t="shared" ca="1" si="17"/>
        <v>0.25868423113709976</v>
      </c>
      <c r="Q112" s="1">
        <f t="shared" si="18"/>
        <v>16743.136999999999</v>
      </c>
      <c r="S112">
        <f>G112</f>
        <v>4.5974949996889336E-2</v>
      </c>
      <c r="W112" s="53"/>
    </row>
    <row r="113" spans="1:23" x14ac:dyDescent="0.2">
      <c r="A113" s="37" t="s">
        <v>58</v>
      </c>
      <c r="B113" s="38" t="s">
        <v>51</v>
      </c>
      <c r="C113" s="37">
        <v>31766.61</v>
      </c>
      <c r="D113" s="37" t="s">
        <v>50</v>
      </c>
      <c r="E113">
        <f t="shared" si="13"/>
        <v>-6466.483815185431</v>
      </c>
      <c r="F113">
        <f t="shared" si="14"/>
        <v>-6466.5</v>
      </c>
      <c r="G113">
        <f t="shared" si="15"/>
        <v>4.0289549997396534E-2</v>
      </c>
      <c r="I113">
        <f>+G113</f>
        <v>4.0289549997396534E-2</v>
      </c>
      <c r="O113">
        <f t="shared" ca="1" si="16"/>
        <v>-0.27672901655505666</v>
      </c>
      <c r="P113">
        <f t="shared" ca="1" si="17"/>
        <v>0.25863917079578425</v>
      </c>
      <c r="Q113" s="1">
        <f t="shared" si="18"/>
        <v>16748.11</v>
      </c>
      <c r="S113">
        <f>G113</f>
        <v>4.0289549997396534E-2</v>
      </c>
      <c r="W113" s="53"/>
    </row>
    <row r="114" spans="1:23" x14ac:dyDescent="0.2">
      <c r="A114" s="37" t="s">
        <v>58</v>
      </c>
      <c r="B114" s="38" t="s">
        <v>48</v>
      </c>
      <c r="C114" s="37">
        <v>31782.74</v>
      </c>
      <c r="D114" s="37" t="s">
        <v>50</v>
      </c>
      <c r="E114">
        <f t="shared" si="13"/>
        <v>-6460.0041930747429</v>
      </c>
      <c r="F114">
        <f t="shared" si="14"/>
        <v>-6460</v>
      </c>
      <c r="G114">
        <f t="shared" si="15"/>
        <v>-1.0438000001158798E-2</v>
      </c>
      <c r="H114">
        <f t="shared" ref="H114:H121" si="22">+G114</f>
        <v>-1.0438000001158798E-2</v>
      </c>
      <c r="O114">
        <f t="shared" ca="1" si="16"/>
        <v>-0.27652152018665355</v>
      </c>
      <c r="P114">
        <f t="shared" ca="1" si="17"/>
        <v>0.25849272468650897</v>
      </c>
      <c r="Q114" s="1">
        <f t="shared" si="18"/>
        <v>16764.240000000002</v>
      </c>
      <c r="R114">
        <f t="shared" ref="R114:R121" si="23">G114</f>
        <v>-1.0438000001158798E-2</v>
      </c>
      <c r="W114" s="53"/>
    </row>
    <row r="115" spans="1:23" x14ac:dyDescent="0.2">
      <c r="A115" s="37" t="s">
        <v>58</v>
      </c>
      <c r="B115" s="38" t="s">
        <v>48</v>
      </c>
      <c r="C115" s="37">
        <v>31797.829000000002</v>
      </c>
      <c r="D115" s="37" t="s">
        <v>50</v>
      </c>
      <c r="E115">
        <f t="shared" si="13"/>
        <v>-6453.9427536433623</v>
      </c>
      <c r="F115">
        <f t="shared" si="14"/>
        <v>-6454</v>
      </c>
      <c r="G115">
        <f t="shared" si="15"/>
        <v>0.14250579999861657</v>
      </c>
      <c r="H115">
        <f t="shared" si="22"/>
        <v>0.14250579999861657</v>
      </c>
      <c r="O115">
        <f t="shared" ca="1" si="16"/>
        <v>-0.27632998507735829</v>
      </c>
      <c r="P115">
        <f t="shared" ca="1" si="17"/>
        <v>0.25835754366256253</v>
      </c>
      <c r="Q115" s="1">
        <f t="shared" si="18"/>
        <v>16779.329000000002</v>
      </c>
      <c r="R115">
        <f t="shared" si="23"/>
        <v>0.14250579999861657</v>
      </c>
      <c r="W115" s="53"/>
    </row>
    <row r="116" spans="1:23" x14ac:dyDescent="0.2">
      <c r="A116" s="37" t="s">
        <v>58</v>
      </c>
      <c r="B116" s="38" t="s">
        <v>48</v>
      </c>
      <c r="C116" s="37">
        <v>31812.633000000002</v>
      </c>
      <c r="D116" s="37" t="s">
        <v>50</v>
      </c>
      <c r="E116">
        <f t="shared" si="13"/>
        <v>-6447.9958022653936</v>
      </c>
      <c r="F116">
        <f t="shared" si="14"/>
        <v>-6448</v>
      </c>
      <c r="G116">
        <f t="shared" si="15"/>
        <v>1.0449599998537451E-2</v>
      </c>
      <c r="H116">
        <f t="shared" si="22"/>
        <v>1.0449599998537451E-2</v>
      </c>
      <c r="O116">
        <f t="shared" ca="1" si="16"/>
        <v>-0.27613844996806308</v>
      </c>
      <c r="P116">
        <f t="shared" ca="1" si="17"/>
        <v>0.25822236263861603</v>
      </c>
      <c r="Q116" s="1">
        <f t="shared" si="18"/>
        <v>16794.133000000002</v>
      </c>
      <c r="R116">
        <f t="shared" si="23"/>
        <v>1.0449599998537451E-2</v>
      </c>
      <c r="W116" s="53"/>
    </row>
    <row r="117" spans="1:23" x14ac:dyDescent="0.2">
      <c r="A117" s="37" t="s">
        <v>58</v>
      </c>
      <c r="B117" s="38" t="s">
        <v>48</v>
      </c>
      <c r="C117" s="37">
        <v>31812.68</v>
      </c>
      <c r="D117" s="37" t="s">
        <v>50</v>
      </c>
      <c r="E117">
        <f t="shared" si="13"/>
        <v>-6447.9769217793928</v>
      </c>
      <c r="F117">
        <f t="shared" si="14"/>
        <v>-6448</v>
      </c>
      <c r="G117">
        <f t="shared" ref="G117:G132" si="24">+C117-(C$7+F117*C$8)</f>
        <v>5.7449599997198675E-2</v>
      </c>
      <c r="H117">
        <f t="shared" si="22"/>
        <v>5.7449599997198675E-2</v>
      </c>
      <c r="O117">
        <f t="shared" ca="1" si="16"/>
        <v>-0.27613844996806308</v>
      </c>
      <c r="P117">
        <f t="shared" ca="1" si="17"/>
        <v>0.25822236263861603</v>
      </c>
      <c r="Q117" s="1">
        <f t="shared" si="18"/>
        <v>16794.18</v>
      </c>
      <c r="R117">
        <f t="shared" si="23"/>
        <v>5.7449599997198675E-2</v>
      </c>
      <c r="W117" s="53"/>
    </row>
    <row r="118" spans="1:23" x14ac:dyDescent="0.2">
      <c r="A118" s="37" t="s">
        <v>58</v>
      </c>
      <c r="B118" s="38" t="s">
        <v>48</v>
      </c>
      <c r="C118" s="37">
        <v>31812.703000000001</v>
      </c>
      <c r="D118" s="37" t="s">
        <v>50</v>
      </c>
      <c r="E118">
        <f t="shared" si="13"/>
        <v>-6447.9676823926256</v>
      </c>
      <c r="F118">
        <f t="shared" si="14"/>
        <v>-6448</v>
      </c>
      <c r="G118">
        <f t="shared" si="24"/>
        <v>8.0449599998246413E-2</v>
      </c>
      <c r="H118">
        <f t="shared" si="22"/>
        <v>8.0449599998246413E-2</v>
      </c>
      <c r="O118">
        <f t="shared" ca="1" si="16"/>
        <v>-0.27613844996806308</v>
      </c>
      <c r="P118">
        <f t="shared" ca="1" si="17"/>
        <v>0.25822236263861603</v>
      </c>
      <c r="Q118" s="1">
        <f t="shared" si="18"/>
        <v>16794.203000000001</v>
      </c>
      <c r="R118">
        <f t="shared" si="23"/>
        <v>8.0449599998246413E-2</v>
      </c>
      <c r="W118" s="53"/>
    </row>
    <row r="119" spans="1:23" x14ac:dyDescent="0.2">
      <c r="A119" s="37" t="s">
        <v>58</v>
      </c>
      <c r="B119" s="38" t="s">
        <v>48</v>
      </c>
      <c r="C119" s="37">
        <v>31817.61</v>
      </c>
      <c r="D119" s="37" t="s">
        <v>50</v>
      </c>
      <c r="E119">
        <f t="shared" si="13"/>
        <v>-6445.9964793115878</v>
      </c>
      <c r="F119">
        <f t="shared" si="14"/>
        <v>-6446</v>
      </c>
      <c r="G119">
        <f t="shared" si="24"/>
        <v>8.7641999998595566E-3</v>
      </c>
      <c r="H119">
        <f t="shared" si="22"/>
        <v>8.7641999998595566E-3</v>
      </c>
      <c r="O119">
        <f t="shared" ca="1" si="16"/>
        <v>-0.27607460493163138</v>
      </c>
      <c r="P119">
        <f t="shared" ca="1" si="17"/>
        <v>0.25817730229730057</v>
      </c>
      <c r="Q119" s="1">
        <f t="shared" si="18"/>
        <v>16799.11</v>
      </c>
      <c r="R119">
        <f t="shared" si="23"/>
        <v>8.7641999998595566E-3</v>
      </c>
      <c r="W119" s="53"/>
    </row>
    <row r="120" spans="1:23" x14ac:dyDescent="0.2">
      <c r="A120" s="37" t="s">
        <v>58</v>
      </c>
      <c r="B120" s="38" t="s">
        <v>48</v>
      </c>
      <c r="C120" s="37">
        <v>31822.563999999998</v>
      </c>
      <c r="D120" s="37" t="s">
        <v>50</v>
      </c>
      <c r="E120">
        <f t="shared" si="13"/>
        <v>-6444.0063957445491</v>
      </c>
      <c r="F120">
        <f t="shared" si="14"/>
        <v>-6444</v>
      </c>
      <c r="G120">
        <f t="shared" si="24"/>
        <v>-1.5921200007142033E-2</v>
      </c>
      <c r="H120">
        <f t="shared" si="22"/>
        <v>-1.5921200007142033E-2</v>
      </c>
      <c r="O120">
        <f t="shared" ca="1" si="16"/>
        <v>-0.27601075989519963</v>
      </c>
      <c r="P120">
        <f t="shared" ca="1" si="17"/>
        <v>0.25813224195598511</v>
      </c>
      <c r="Q120" s="1">
        <f t="shared" si="18"/>
        <v>16804.063999999998</v>
      </c>
      <c r="R120">
        <f t="shared" si="23"/>
        <v>-1.5921200007142033E-2</v>
      </c>
      <c r="W120" s="53"/>
    </row>
    <row r="121" spans="1:23" x14ac:dyDescent="0.2">
      <c r="A121" s="37" t="s">
        <v>58</v>
      </c>
      <c r="B121" s="38" t="s">
        <v>48</v>
      </c>
      <c r="C121" s="37">
        <v>31822.617999999999</v>
      </c>
      <c r="D121" s="37" t="s">
        <v>50</v>
      </c>
      <c r="E121">
        <f t="shared" si="13"/>
        <v>-6443.9847032712705</v>
      </c>
      <c r="F121">
        <f t="shared" si="14"/>
        <v>-6444</v>
      </c>
      <c r="G121">
        <f t="shared" si="24"/>
        <v>3.8078799992945278E-2</v>
      </c>
      <c r="H121">
        <f t="shared" si="22"/>
        <v>3.8078799992945278E-2</v>
      </c>
      <c r="O121">
        <f t="shared" ca="1" si="16"/>
        <v>-0.27601075989519963</v>
      </c>
      <c r="P121">
        <f t="shared" ca="1" si="17"/>
        <v>0.25813224195598511</v>
      </c>
      <c r="Q121" s="1">
        <f t="shared" si="18"/>
        <v>16804.117999999999</v>
      </c>
      <c r="R121">
        <f t="shared" si="23"/>
        <v>3.8078799992945278E-2</v>
      </c>
      <c r="W121" s="53"/>
    </row>
    <row r="122" spans="1:23" x14ac:dyDescent="0.2">
      <c r="A122" s="37" t="s">
        <v>47</v>
      </c>
      <c r="B122" s="38" t="s">
        <v>51</v>
      </c>
      <c r="C122" s="37">
        <v>32055.295999999998</v>
      </c>
      <c r="D122" s="37" t="s">
        <v>50</v>
      </c>
      <c r="E122">
        <f t="shared" si="13"/>
        <v>-6350.5150496153083</v>
      </c>
      <c r="F122">
        <f t="shared" si="14"/>
        <v>-6350.5</v>
      </c>
      <c r="G122">
        <f t="shared" si="24"/>
        <v>-3.7463650001882343E-2</v>
      </c>
      <c r="I122">
        <f>+G122</f>
        <v>-3.7463650001882343E-2</v>
      </c>
      <c r="O122">
        <f t="shared" ca="1" si="16"/>
        <v>-0.2730260044420158</v>
      </c>
      <c r="P122">
        <f t="shared" ca="1" si="17"/>
        <v>0.25602567099948637</v>
      </c>
      <c r="Q122" s="1">
        <f t="shared" si="18"/>
        <v>17036.795999999998</v>
      </c>
      <c r="S122">
        <f>G122</f>
        <v>-3.7463650001882343E-2</v>
      </c>
      <c r="W122" s="53"/>
    </row>
    <row r="123" spans="1:23" x14ac:dyDescent="0.2">
      <c r="A123" s="37" t="s">
        <v>47</v>
      </c>
      <c r="B123" s="38" t="s">
        <v>51</v>
      </c>
      <c r="C123" s="37">
        <v>32737.41</v>
      </c>
      <c r="D123" s="37" t="s">
        <v>50</v>
      </c>
      <c r="E123">
        <f t="shared" si="13"/>
        <v>-6076.501351139802</v>
      </c>
      <c r="F123">
        <f t="shared" si="14"/>
        <v>-6076.5</v>
      </c>
      <c r="G123">
        <f t="shared" si="24"/>
        <v>-3.3634500032349024E-3</v>
      </c>
      <c r="I123">
        <f>+G123</f>
        <v>-3.3634500032349024E-3</v>
      </c>
      <c r="O123">
        <f t="shared" ca="1" si="16"/>
        <v>-0.26427923445086743</v>
      </c>
      <c r="P123">
        <f t="shared" ca="1" si="17"/>
        <v>0.24985240423926552</v>
      </c>
      <c r="Q123" s="1">
        <f t="shared" si="18"/>
        <v>17718.91</v>
      </c>
      <c r="S123">
        <f>G123</f>
        <v>-3.3634500032349024E-3</v>
      </c>
      <c r="W123" s="53"/>
    </row>
    <row r="124" spans="1:23" x14ac:dyDescent="0.2">
      <c r="A124" s="37" t="s">
        <v>47</v>
      </c>
      <c r="B124" s="38" t="s">
        <v>48</v>
      </c>
      <c r="C124" s="37">
        <v>32858.186999999998</v>
      </c>
      <c r="D124" s="37" t="s">
        <v>50</v>
      </c>
      <c r="E124">
        <f t="shared" si="13"/>
        <v>-6027.9837243783286</v>
      </c>
      <c r="F124">
        <f t="shared" si="14"/>
        <v>-6028</v>
      </c>
      <c r="G124">
        <f t="shared" si="24"/>
        <v>4.0515599997888785E-2</v>
      </c>
      <c r="H124">
        <f>+G124</f>
        <v>4.0515599997888785E-2</v>
      </c>
      <c r="O124">
        <f t="shared" ca="1" si="16"/>
        <v>-0.26273099231739777</v>
      </c>
      <c r="P124">
        <f t="shared" ca="1" si="17"/>
        <v>0.24875969096236511</v>
      </c>
      <c r="Q124" s="1">
        <f t="shared" si="18"/>
        <v>17839.686999999998</v>
      </c>
      <c r="R124">
        <f>G124</f>
        <v>4.0515599997888785E-2</v>
      </c>
      <c r="W124" s="53"/>
    </row>
    <row r="125" spans="1:23" x14ac:dyDescent="0.2">
      <c r="A125" s="37" t="s">
        <v>58</v>
      </c>
      <c r="B125" s="38" t="s">
        <v>48</v>
      </c>
      <c r="C125" s="37">
        <v>33186.690999999999</v>
      </c>
      <c r="D125" s="37" t="s">
        <v>50</v>
      </c>
      <c r="E125">
        <f t="shared" si="13"/>
        <v>-5896.0195717528186</v>
      </c>
      <c r="F125">
        <f t="shared" si="14"/>
        <v>-5896</v>
      </c>
      <c r="G125">
        <f t="shared" si="24"/>
        <v>-4.8720800004957709E-2</v>
      </c>
      <c r="H125">
        <f>+G125</f>
        <v>-4.8720800004957709E-2</v>
      </c>
      <c r="O125">
        <f t="shared" ca="1" si="16"/>
        <v>-0.258517219912903</v>
      </c>
      <c r="P125">
        <f t="shared" ca="1" si="17"/>
        <v>0.24578570843554343</v>
      </c>
      <c r="Q125" s="1">
        <f t="shared" si="18"/>
        <v>18168.190999999999</v>
      </c>
      <c r="R125">
        <f>G125</f>
        <v>-4.8720800004957709E-2</v>
      </c>
      <c r="W125" s="53"/>
    </row>
    <row r="126" spans="1:23" x14ac:dyDescent="0.2">
      <c r="A126" s="37" t="s">
        <v>58</v>
      </c>
      <c r="B126" s="38" t="s">
        <v>48</v>
      </c>
      <c r="C126" s="37">
        <v>33201.658000000003</v>
      </c>
      <c r="D126" s="37" t="s">
        <v>50</v>
      </c>
      <c r="E126">
        <f t="shared" si="13"/>
        <v>-5890.0071412425459</v>
      </c>
      <c r="F126">
        <f t="shared" si="14"/>
        <v>-5890</v>
      </c>
      <c r="G126">
        <f t="shared" si="24"/>
        <v>-1.7777000000933185E-2</v>
      </c>
      <c r="H126">
        <f>+G126</f>
        <v>-1.7777000000933185E-2</v>
      </c>
      <c r="O126">
        <f t="shared" ca="1" si="16"/>
        <v>-0.25832568480360774</v>
      </c>
      <c r="P126">
        <f t="shared" ca="1" si="17"/>
        <v>0.24565052741159699</v>
      </c>
      <c r="Q126" s="1">
        <f t="shared" si="18"/>
        <v>18183.158000000003</v>
      </c>
      <c r="R126">
        <f>G126</f>
        <v>-1.7777000000933185E-2</v>
      </c>
      <c r="W126" s="53"/>
    </row>
    <row r="127" spans="1:23" x14ac:dyDescent="0.2">
      <c r="A127" s="37" t="s">
        <v>58</v>
      </c>
      <c r="B127" s="38" t="s">
        <v>48</v>
      </c>
      <c r="C127" s="37">
        <v>33557.608</v>
      </c>
      <c r="D127" s="37" t="s">
        <v>50</v>
      </c>
      <c r="E127">
        <f t="shared" si="13"/>
        <v>-5747.0175882171634</v>
      </c>
      <c r="F127">
        <f t="shared" si="14"/>
        <v>-5747</v>
      </c>
      <c r="G127">
        <f t="shared" si="24"/>
        <v>-4.3783100001746789E-2</v>
      </c>
      <c r="H127">
        <f>+G127</f>
        <v>-4.3783100001746789E-2</v>
      </c>
      <c r="O127">
        <f t="shared" ca="1" si="16"/>
        <v>-0.25376076469873832</v>
      </c>
      <c r="P127">
        <f t="shared" ca="1" si="17"/>
        <v>0.2424287130075401</v>
      </c>
      <c r="Q127" s="1">
        <f t="shared" si="18"/>
        <v>18539.108</v>
      </c>
      <c r="R127">
        <f>G127</f>
        <v>-4.3783100001746789E-2</v>
      </c>
      <c r="W127" s="53"/>
    </row>
    <row r="128" spans="1:23" x14ac:dyDescent="0.2">
      <c r="A128" s="37" t="s">
        <v>58</v>
      </c>
      <c r="B128" s="38" t="s">
        <v>51</v>
      </c>
      <c r="C128" s="37">
        <v>33648.495000000003</v>
      </c>
      <c r="D128" s="37" t="s">
        <v>50</v>
      </c>
      <c r="E128">
        <f t="shared" si="13"/>
        <v>-5710.5071471276333</v>
      </c>
      <c r="F128">
        <f t="shared" si="14"/>
        <v>-5710.5</v>
      </c>
      <c r="G128">
        <f t="shared" si="24"/>
        <v>-1.7791650003346149E-2</v>
      </c>
      <c r="I128">
        <f>+G128</f>
        <v>-1.7791650003346149E-2</v>
      </c>
      <c r="O128">
        <f t="shared" ca="1" si="16"/>
        <v>-0.25259559278385912</v>
      </c>
      <c r="P128">
        <f t="shared" ca="1" si="17"/>
        <v>0.24160636177853256</v>
      </c>
      <c r="Q128" s="1">
        <f t="shared" si="18"/>
        <v>18629.995000000003</v>
      </c>
      <c r="S128">
        <f>G128</f>
        <v>-1.7791650003346149E-2</v>
      </c>
      <c r="W128" s="53"/>
    </row>
    <row r="129" spans="1:23" x14ac:dyDescent="0.2">
      <c r="A129" s="37" t="s">
        <v>47</v>
      </c>
      <c r="B129" s="38" t="s">
        <v>48</v>
      </c>
      <c r="C129" s="37">
        <v>33896.292000000001</v>
      </c>
      <c r="D129" s="37" t="s">
        <v>50</v>
      </c>
      <c r="E129">
        <f t="shared" si="13"/>
        <v>-5610.9640026662464</v>
      </c>
      <c r="F129">
        <f t="shared" si="14"/>
        <v>-5611</v>
      </c>
      <c r="G129">
        <f t="shared" si="24"/>
        <v>8.9609700000437442E-2</v>
      </c>
      <c r="H129">
        <f>+G129</f>
        <v>8.9609700000437442E-2</v>
      </c>
      <c r="O129">
        <f t="shared" ca="1" si="16"/>
        <v>-0.24941930222138006</v>
      </c>
      <c r="P129">
        <f t="shared" ca="1" si="17"/>
        <v>0.23936460979808744</v>
      </c>
      <c r="Q129" s="1">
        <f t="shared" si="18"/>
        <v>18877.792000000001</v>
      </c>
      <c r="R129">
        <f>G129</f>
        <v>8.9609700000437442E-2</v>
      </c>
      <c r="W129" s="53"/>
    </row>
    <row r="130" spans="1:23" x14ac:dyDescent="0.2">
      <c r="A130" s="37" t="s">
        <v>58</v>
      </c>
      <c r="B130" s="38" t="s">
        <v>48</v>
      </c>
      <c r="C130" s="37">
        <v>33913.684000000001</v>
      </c>
      <c r="D130" s="37" t="s">
        <v>50</v>
      </c>
      <c r="E130">
        <f t="shared" si="13"/>
        <v>-5603.9774194207985</v>
      </c>
      <c r="F130">
        <f t="shared" si="14"/>
        <v>-5604</v>
      </c>
      <c r="G130">
        <f t="shared" si="24"/>
        <v>5.6210799994005356E-2</v>
      </c>
      <c r="H130">
        <f>+G130</f>
        <v>5.6210799994005356E-2</v>
      </c>
      <c r="O130">
        <f t="shared" ca="1" si="16"/>
        <v>-0.24919584459386898</v>
      </c>
      <c r="P130">
        <f t="shared" ca="1" si="17"/>
        <v>0.23920689860348321</v>
      </c>
      <c r="Q130" s="1">
        <f t="shared" si="18"/>
        <v>18895.184000000001</v>
      </c>
      <c r="R130">
        <f>G130</f>
        <v>5.6210799994005356E-2</v>
      </c>
      <c r="W130" s="53"/>
    </row>
    <row r="131" spans="1:23" x14ac:dyDescent="0.2">
      <c r="A131" s="37" t="s">
        <v>47</v>
      </c>
      <c r="B131" s="38" t="s">
        <v>48</v>
      </c>
      <c r="C131" s="37">
        <v>34598.264000000003</v>
      </c>
      <c r="D131" s="37" t="s">
        <v>50</v>
      </c>
      <c r="E131">
        <f t="shared" si="13"/>
        <v>-5328.9730979989217</v>
      </c>
      <c r="F131">
        <f t="shared" si="14"/>
        <v>-5329</v>
      </c>
      <c r="G131">
        <f t="shared" si="24"/>
        <v>6.6968300001462922E-2</v>
      </c>
      <c r="H131">
        <f>+G131</f>
        <v>6.6968300001462922E-2</v>
      </c>
      <c r="O131">
        <f t="shared" ca="1" si="16"/>
        <v>-0.24041715208450479</v>
      </c>
      <c r="P131">
        <f t="shared" ca="1" si="17"/>
        <v>0.23301110167260464</v>
      </c>
      <c r="Q131" s="1">
        <f t="shared" si="18"/>
        <v>19579.764000000003</v>
      </c>
      <c r="R131">
        <f>G131</f>
        <v>6.6968300001462922E-2</v>
      </c>
      <c r="W131" s="53"/>
    </row>
    <row r="132" spans="1:23" x14ac:dyDescent="0.2">
      <c r="A132" s="37" t="s">
        <v>55</v>
      </c>
      <c r="B132" s="38" t="s">
        <v>48</v>
      </c>
      <c r="C132" s="37">
        <v>34660.411999999997</v>
      </c>
      <c r="D132" s="37" t="s">
        <v>50</v>
      </c>
      <c r="E132">
        <f t="shared" si="13"/>
        <v>-5304.0074715305391</v>
      </c>
      <c r="F132">
        <f t="shared" si="14"/>
        <v>-5304</v>
      </c>
      <c r="G132">
        <f t="shared" si="24"/>
        <v>-1.8599200004246086E-2</v>
      </c>
      <c r="H132">
        <f>+G132</f>
        <v>-1.8599200004246086E-2</v>
      </c>
      <c r="O132">
        <f t="shared" ca="1" si="16"/>
        <v>-0.23961908912910804</v>
      </c>
      <c r="P132">
        <f t="shared" ca="1" si="17"/>
        <v>0.23244784740616115</v>
      </c>
      <c r="Q132" s="1">
        <f t="shared" si="18"/>
        <v>19641.911999999997</v>
      </c>
      <c r="R132">
        <f>G132</f>
        <v>-1.8599200004246086E-2</v>
      </c>
      <c r="W132" s="53"/>
    </row>
    <row r="133" spans="1:23" x14ac:dyDescent="0.2">
      <c r="A133" s="37" t="s">
        <v>52</v>
      </c>
      <c r="B133" s="38" t="s">
        <v>51</v>
      </c>
      <c r="C133" s="37">
        <v>34866.356</v>
      </c>
      <c r="D133" s="37" t="s">
        <v>50</v>
      </c>
      <c r="E133">
        <f t="shared" si="13"/>
        <v>-5221.2771989971498</v>
      </c>
      <c r="F133">
        <f t="shared" si="14"/>
        <v>-5221.5</v>
      </c>
      <c r="O133">
        <f t="shared" ca="1" si="16"/>
        <v>-0.23698548137629877</v>
      </c>
      <c r="P133">
        <f t="shared" ca="1" si="17"/>
        <v>0.23058910832689755</v>
      </c>
      <c r="Q133" s="1">
        <f t="shared" si="18"/>
        <v>19847.856</v>
      </c>
      <c r="U133">
        <f>+C133-(C$7+F133*C$8)</f>
        <v>0.55462804999842774</v>
      </c>
      <c r="W133" s="53"/>
    </row>
    <row r="134" spans="1:23" x14ac:dyDescent="0.2">
      <c r="A134" s="37" t="s">
        <v>54</v>
      </c>
      <c r="B134" s="38" t="s">
        <v>48</v>
      </c>
      <c r="C134" s="37">
        <v>35362.447999999997</v>
      </c>
      <c r="D134" s="37" t="s">
        <v>50</v>
      </c>
      <c r="E134">
        <f t="shared" si="13"/>
        <v>-5021.9908572652557</v>
      </c>
      <c r="F134">
        <f t="shared" si="14"/>
        <v>-5022</v>
      </c>
      <c r="G134">
        <f t="shared" ref="G134:G165" si="25">+C134-(C$7+F134*C$8)</f>
        <v>2.2759399995265994E-2</v>
      </c>
      <c r="H134">
        <f>+G134</f>
        <v>2.2759399995265994E-2</v>
      </c>
      <c r="O134">
        <f t="shared" ca="1" si="16"/>
        <v>-0.23061693899223273</v>
      </c>
      <c r="P134">
        <f t="shared" ca="1" si="17"/>
        <v>0.22609433928067837</v>
      </c>
      <c r="Q134" s="1">
        <f t="shared" si="18"/>
        <v>20343.947999999997</v>
      </c>
      <c r="R134">
        <f>G134</f>
        <v>2.2759399995265994E-2</v>
      </c>
      <c r="W134" s="53"/>
    </row>
    <row r="135" spans="1:23" x14ac:dyDescent="0.2">
      <c r="A135" s="37" t="s">
        <v>54</v>
      </c>
      <c r="B135" s="38" t="s">
        <v>48</v>
      </c>
      <c r="C135" s="37">
        <v>35489.368000000002</v>
      </c>
      <c r="D135" s="37" t="s">
        <v>50</v>
      </c>
      <c r="E135">
        <f t="shared" si="13"/>
        <v>-4971.0055108121514</v>
      </c>
      <c r="F135">
        <f t="shared" si="14"/>
        <v>-4971</v>
      </c>
      <c r="G135">
        <f t="shared" si="25"/>
        <v>-1.3718300004256889E-2</v>
      </c>
      <c r="H135">
        <f>+G135</f>
        <v>-1.3718300004256889E-2</v>
      </c>
      <c r="O135">
        <f t="shared" ca="1" si="16"/>
        <v>-0.22898889056322339</v>
      </c>
      <c r="P135">
        <f t="shared" ca="1" si="17"/>
        <v>0.22494530057713363</v>
      </c>
      <c r="Q135" s="1">
        <f t="shared" si="18"/>
        <v>20470.868000000002</v>
      </c>
      <c r="R135">
        <f>G135</f>
        <v>-1.3718300004256889E-2</v>
      </c>
      <c r="W135" s="53"/>
    </row>
    <row r="136" spans="1:23" x14ac:dyDescent="0.2">
      <c r="A136" s="37" t="s">
        <v>54</v>
      </c>
      <c r="B136" s="38" t="s">
        <v>48</v>
      </c>
      <c r="C136" s="37">
        <v>35519.277999999998</v>
      </c>
      <c r="D136" s="37" t="s">
        <v>50</v>
      </c>
      <c r="E136">
        <f t="shared" si="13"/>
        <v>-4958.9902908908462</v>
      </c>
      <c r="F136">
        <f t="shared" si="14"/>
        <v>-4959</v>
      </c>
      <c r="G136">
        <f t="shared" si="25"/>
        <v>2.4169299991626758E-2</v>
      </c>
      <c r="H136">
        <f>+G136</f>
        <v>2.4169299991626758E-2</v>
      </c>
      <c r="O136">
        <f t="shared" ca="1" si="16"/>
        <v>-0.22860582034463295</v>
      </c>
      <c r="P136">
        <f t="shared" ca="1" si="17"/>
        <v>0.22467493852924073</v>
      </c>
      <c r="Q136" s="1">
        <f t="shared" si="18"/>
        <v>20500.777999999998</v>
      </c>
      <c r="R136">
        <f>G136</f>
        <v>2.4169299991626758E-2</v>
      </c>
      <c r="W136" s="53"/>
    </row>
    <row r="137" spans="1:23" x14ac:dyDescent="0.2">
      <c r="A137" s="37" t="s">
        <v>56</v>
      </c>
      <c r="B137" s="38" t="s">
        <v>51</v>
      </c>
      <c r="C137" s="37">
        <v>36349.485000000001</v>
      </c>
      <c r="D137" s="37" t="s">
        <v>50</v>
      </c>
      <c r="E137">
        <f t="shared" si="13"/>
        <v>-4625.485787874848</v>
      </c>
      <c r="F137">
        <f t="shared" si="14"/>
        <v>-4625.5</v>
      </c>
      <c r="G137">
        <f t="shared" si="25"/>
        <v>3.53788499996881E-2</v>
      </c>
      <c r="I137">
        <f t="shared" ref="I137:I158" si="26">+G137</f>
        <v>3.53788499996881E-2</v>
      </c>
      <c r="O137">
        <f t="shared" ca="1" si="16"/>
        <v>-0.21795966051964036</v>
      </c>
      <c r="P137">
        <f t="shared" ca="1" si="17"/>
        <v>0.21716112661488435</v>
      </c>
      <c r="Q137" s="1">
        <f t="shared" si="18"/>
        <v>21330.985000000001</v>
      </c>
      <c r="S137">
        <f>G137</f>
        <v>3.53788499996881E-2</v>
      </c>
      <c r="W137" s="53"/>
    </row>
    <row r="138" spans="1:23" x14ac:dyDescent="0.2">
      <c r="A138" s="37" t="s">
        <v>57</v>
      </c>
      <c r="B138" s="38" t="s">
        <v>48</v>
      </c>
      <c r="C138" s="37">
        <v>36395.482000000004</v>
      </c>
      <c r="D138" s="37" t="s">
        <v>50</v>
      </c>
      <c r="E138">
        <f t="shared" si="13"/>
        <v>-4607.0082194789811</v>
      </c>
      <c r="F138">
        <f t="shared" si="14"/>
        <v>-4607</v>
      </c>
      <c r="G138">
        <f t="shared" si="25"/>
        <v>-2.0461100000829902E-2</v>
      </c>
      <c r="I138">
        <f t="shared" si="26"/>
        <v>-2.0461100000829902E-2</v>
      </c>
      <c r="O138">
        <f t="shared" ca="1" si="16"/>
        <v>-0.21736909393264678</v>
      </c>
      <c r="P138">
        <f t="shared" ca="1" si="17"/>
        <v>0.21674431845771613</v>
      </c>
      <c r="Q138" s="1">
        <f t="shared" si="18"/>
        <v>21376.982000000004</v>
      </c>
      <c r="R138">
        <f>G138</f>
        <v>-2.0461100000829902E-2</v>
      </c>
      <c r="W138" s="53"/>
    </row>
    <row r="139" spans="1:23" x14ac:dyDescent="0.2">
      <c r="A139" s="37" t="s">
        <v>56</v>
      </c>
      <c r="B139" s="38" t="s">
        <v>51</v>
      </c>
      <c r="C139" s="37">
        <v>36807.521000000001</v>
      </c>
      <c r="D139" s="37" t="s">
        <v>50</v>
      </c>
      <c r="E139">
        <f t="shared" si="13"/>
        <v>-4441.4870158295207</v>
      </c>
      <c r="F139">
        <f t="shared" si="14"/>
        <v>-4441.5</v>
      </c>
      <c r="G139">
        <f t="shared" si="25"/>
        <v>3.2322049999493174E-2</v>
      </c>
      <c r="I139">
        <f t="shared" si="26"/>
        <v>3.2322049999493174E-2</v>
      </c>
      <c r="O139">
        <f t="shared" ca="1" si="16"/>
        <v>-0.21208591716792033</v>
      </c>
      <c r="P139">
        <f t="shared" ca="1" si="17"/>
        <v>0.21301557521386011</v>
      </c>
      <c r="Q139" s="1">
        <f t="shared" si="18"/>
        <v>21789.021000000001</v>
      </c>
      <c r="S139">
        <f>G139</f>
        <v>3.2322049999493174E-2</v>
      </c>
      <c r="W139" s="53"/>
    </row>
    <row r="140" spans="1:23" x14ac:dyDescent="0.2">
      <c r="A140" s="37" t="s">
        <v>57</v>
      </c>
      <c r="B140" s="38" t="s">
        <v>48</v>
      </c>
      <c r="C140" s="37">
        <v>37204.491000000002</v>
      </c>
      <c r="D140" s="37" t="s">
        <v>50</v>
      </c>
      <c r="E140">
        <f t="shared" si="13"/>
        <v>-4282.0192173620771</v>
      </c>
      <c r="F140">
        <f t="shared" si="14"/>
        <v>-4282</v>
      </c>
      <c r="G140">
        <f t="shared" si="25"/>
        <v>-4.7838600003160536E-2</v>
      </c>
      <c r="I140">
        <f t="shared" si="26"/>
        <v>-4.7838600003160536E-2</v>
      </c>
      <c r="O140">
        <f t="shared" ca="1" si="16"/>
        <v>-0.20699427551248908</v>
      </c>
      <c r="P140">
        <f t="shared" ca="1" si="17"/>
        <v>0.20942201299395052</v>
      </c>
      <c r="Q140" s="1">
        <f t="shared" si="18"/>
        <v>22185.991000000002</v>
      </c>
      <c r="R140">
        <f>G140</f>
        <v>-4.7838600003160536E-2</v>
      </c>
      <c r="W140" s="53"/>
    </row>
    <row r="141" spans="1:23" x14ac:dyDescent="0.2">
      <c r="A141" s="37" t="s">
        <v>57</v>
      </c>
      <c r="B141" s="38" t="s">
        <v>48</v>
      </c>
      <c r="C141" s="37">
        <v>37249.315999999999</v>
      </c>
      <c r="D141" s="37" t="s">
        <v>50</v>
      </c>
      <c r="E141">
        <f t="shared" si="13"/>
        <v>-4264.0124559788428</v>
      </c>
      <c r="F141">
        <f t="shared" si="14"/>
        <v>-4264</v>
      </c>
      <c r="G141">
        <f t="shared" si="25"/>
        <v>-3.1007200006570201E-2</v>
      </c>
      <c r="I141">
        <f t="shared" si="26"/>
        <v>-3.1007200006570201E-2</v>
      </c>
      <c r="O141">
        <f t="shared" ca="1" si="16"/>
        <v>-0.20641967018460344</v>
      </c>
      <c r="P141">
        <f t="shared" ca="1" si="17"/>
        <v>0.2090164699221112</v>
      </c>
      <c r="Q141" s="1">
        <f t="shared" si="18"/>
        <v>22230.815999999999</v>
      </c>
      <c r="R141">
        <f>G141</f>
        <v>-3.1007200006570201E-2</v>
      </c>
      <c r="W141" s="53"/>
    </row>
    <row r="142" spans="1:23" x14ac:dyDescent="0.2">
      <c r="A142" s="37" t="s">
        <v>57</v>
      </c>
      <c r="B142" s="38" t="s">
        <v>48</v>
      </c>
      <c r="C142" s="37">
        <v>37560.491000000002</v>
      </c>
      <c r="D142" s="37" t="s">
        <v>50</v>
      </c>
      <c r="E142">
        <f t="shared" si="13"/>
        <v>-4139.0095787132886</v>
      </c>
      <c r="F142">
        <f t="shared" si="14"/>
        <v>-4139</v>
      </c>
      <c r="G142">
        <f t="shared" si="25"/>
        <v>-2.3844700001063757E-2</v>
      </c>
      <c r="I142">
        <f t="shared" si="26"/>
        <v>-2.3844700001063757E-2</v>
      </c>
      <c r="O142">
        <f t="shared" ca="1" si="16"/>
        <v>-0.20242935540761969</v>
      </c>
      <c r="P142">
        <f t="shared" ca="1" si="17"/>
        <v>0.20620019858989369</v>
      </c>
      <c r="Q142" s="1">
        <f t="shared" si="18"/>
        <v>22541.991000000002</v>
      </c>
      <c r="R142">
        <f>G142</f>
        <v>-2.3844700001063757E-2</v>
      </c>
      <c r="W142" s="53"/>
    </row>
    <row r="143" spans="1:23" x14ac:dyDescent="0.2">
      <c r="A143" s="37" t="s">
        <v>56</v>
      </c>
      <c r="B143" s="38" t="s">
        <v>51</v>
      </c>
      <c r="C143" s="37">
        <v>37636.46</v>
      </c>
      <c r="D143" s="37" t="s">
        <v>50</v>
      </c>
      <c r="E143">
        <f t="shared" si="13"/>
        <v>-4108.4918842230936</v>
      </c>
      <c r="F143">
        <f t="shared" si="14"/>
        <v>-4108.5</v>
      </c>
      <c r="G143">
        <f t="shared" si="25"/>
        <v>2.0202949999656994E-2</v>
      </c>
      <c r="I143">
        <f t="shared" si="26"/>
        <v>2.0202949999656994E-2</v>
      </c>
      <c r="O143">
        <f t="shared" ca="1" si="16"/>
        <v>-0.20145571860203568</v>
      </c>
      <c r="P143">
        <f t="shared" ca="1" si="17"/>
        <v>0.2055130283848326</v>
      </c>
      <c r="Q143" s="1">
        <f t="shared" si="18"/>
        <v>22617.96</v>
      </c>
      <c r="S143">
        <f>G143</f>
        <v>2.0202949999656994E-2</v>
      </c>
      <c r="W143" s="53"/>
    </row>
    <row r="144" spans="1:23" x14ac:dyDescent="0.2">
      <c r="A144" s="37" t="s">
        <v>56</v>
      </c>
      <c r="B144" s="38" t="s">
        <v>51</v>
      </c>
      <c r="C144" s="37">
        <v>37870.491999999998</v>
      </c>
      <c r="D144" s="37" t="s">
        <v>50</v>
      </c>
      <c r="E144">
        <f t="shared" si="13"/>
        <v>-4014.4783118853038</v>
      </c>
      <c r="F144">
        <f t="shared" si="14"/>
        <v>-4014.5</v>
      </c>
      <c r="G144">
        <f t="shared" si="25"/>
        <v>5.3989149993867613E-2</v>
      </c>
      <c r="I144">
        <f t="shared" si="26"/>
        <v>5.3989149993867613E-2</v>
      </c>
      <c r="O144">
        <f t="shared" ca="1" si="16"/>
        <v>-0.19845500188974391</v>
      </c>
      <c r="P144">
        <f t="shared" ca="1" si="17"/>
        <v>0.20339519234300502</v>
      </c>
      <c r="Q144" s="1">
        <f t="shared" si="18"/>
        <v>22851.991999999998</v>
      </c>
      <c r="S144">
        <f>G144</f>
        <v>5.3989149993867613E-2</v>
      </c>
      <c r="W144" s="53"/>
    </row>
    <row r="145" spans="1:23" x14ac:dyDescent="0.2">
      <c r="A145" s="37" t="s">
        <v>57</v>
      </c>
      <c r="B145" s="38" t="s">
        <v>48</v>
      </c>
      <c r="C145" s="37">
        <v>37906.533000000003</v>
      </c>
      <c r="D145" s="37" t="s">
        <v>50</v>
      </c>
      <c r="E145">
        <f t="shared" si="13"/>
        <v>-4000.0001928219845</v>
      </c>
      <c r="F145">
        <f t="shared" si="14"/>
        <v>-4000</v>
      </c>
      <c r="G145">
        <f t="shared" si="25"/>
        <v>-4.8000000242609531E-4</v>
      </c>
      <c r="I145">
        <f t="shared" si="26"/>
        <v>-4.8000000242609531E-4</v>
      </c>
      <c r="O145">
        <f t="shared" ca="1" si="16"/>
        <v>-0.19799212537561381</v>
      </c>
      <c r="P145">
        <f t="shared" ca="1" si="17"/>
        <v>0.20306850486846778</v>
      </c>
      <c r="Q145" s="1">
        <f t="shared" si="18"/>
        <v>22888.033000000003</v>
      </c>
      <c r="R145">
        <f t="shared" ref="R145:R150" si="27">G145</f>
        <v>-4.8000000242609531E-4</v>
      </c>
      <c r="W145" s="53"/>
    </row>
    <row r="146" spans="1:23" x14ac:dyDescent="0.2">
      <c r="A146" s="37" t="s">
        <v>57</v>
      </c>
      <c r="B146" s="38" t="s">
        <v>48</v>
      </c>
      <c r="C146" s="37">
        <v>37911.49</v>
      </c>
      <c r="D146" s="37" t="s">
        <v>50</v>
      </c>
      <c r="E146">
        <f t="shared" si="13"/>
        <v>-3998.0089041175429</v>
      </c>
      <c r="F146">
        <f t="shared" si="14"/>
        <v>-3998</v>
      </c>
      <c r="G146">
        <f t="shared" si="25"/>
        <v>-2.2165400005178526E-2</v>
      </c>
      <c r="I146">
        <f t="shared" si="26"/>
        <v>-2.2165400005178526E-2</v>
      </c>
      <c r="O146">
        <f t="shared" ca="1" si="16"/>
        <v>-0.19792828033918206</v>
      </c>
      <c r="P146">
        <f t="shared" ca="1" si="17"/>
        <v>0.20302344452715229</v>
      </c>
      <c r="Q146" s="1">
        <f t="shared" si="18"/>
        <v>22892.989999999998</v>
      </c>
      <c r="R146">
        <f t="shared" si="27"/>
        <v>-2.2165400005178526E-2</v>
      </c>
      <c r="W146" s="53"/>
    </row>
    <row r="147" spans="1:23" x14ac:dyDescent="0.2">
      <c r="A147" s="37" t="s">
        <v>57</v>
      </c>
      <c r="B147" s="38" t="s">
        <v>48</v>
      </c>
      <c r="C147" s="37">
        <v>37956.339</v>
      </c>
      <c r="D147" s="37" t="s">
        <v>50</v>
      </c>
      <c r="E147">
        <f t="shared" si="13"/>
        <v>-3979.9925016350712</v>
      </c>
      <c r="F147">
        <f t="shared" si="14"/>
        <v>-3980</v>
      </c>
      <c r="G147">
        <f t="shared" si="25"/>
        <v>1.8665999996301252E-2</v>
      </c>
      <c r="I147">
        <f t="shared" si="26"/>
        <v>1.8665999996301252E-2</v>
      </c>
      <c r="O147">
        <f t="shared" ca="1" si="16"/>
        <v>-0.19735367501129641</v>
      </c>
      <c r="P147">
        <f t="shared" ca="1" si="17"/>
        <v>0.20261790145531294</v>
      </c>
      <c r="Q147" s="1">
        <f t="shared" si="18"/>
        <v>22937.839</v>
      </c>
      <c r="R147">
        <f t="shared" si="27"/>
        <v>1.8665999996301252E-2</v>
      </c>
      <c r="W147" s="53"/>
    </row>
    <row r="148" spans="1:23" x14ac:dyDescent="0.2">
      <c r="A148" s="37" t="s">
        <v>57</v>
      </c>
      <c r="B148" s="38" t="s">
        <v>48</v>
      </c>
      <c r="C148" s="37">
        <v>38088.286</v>
      </c>
      <c r="D148" s="37" t="s">
        <v>50</v>
      </c>
      <c r="E148">
        <f t="shared" si="13"/>
        <v>-3926.9877466047574</v>
      </c>
      <c r="F148">
        <f t="shared" si="14"/>
        <v>-3927</v>
      </c>
      <c r="G148">
        <f t="shared" si="25"/>
        <v>3.05028999937349E-2</v>
      </c>
      <c r="I148">
        <f t="shared" si="26"/>
        <v>3.05028999937349E-2</v>
      </c>
      <c r="O148">
        <f t="shared" ca="1" si="16"/>
        <v>-0.19566178154585531</v>
      </c>
      <c r="P148">
        <f t="shared" ca="1" si="17"/>
        <v>0.20142380241045271</v>
      </c>
      <c r="Q148" s="1">
        <f t="shared" si="18"/>
        <v>23069.786</v>
      </c>
      <c r="R148">
        <f t="shared" si="27"/>
        <v>3.05028999937349E-2</v>
      </c>
      <c r="W148" s="53"/>
    </row>
    <row r="149" spans="1:23" x14ac:dyDescent="0.2">
      <c r="A149" s="37" t="s">
        <v>57</v>
      </c>
      <c r="B149" s="38" t="s">
        <v>48</v>
      </c>
      <c r="C149" s="37">
        <v>38242.561000000002</v>
      </c>
      <c r="D149" s="37" t="s">
        <v>50</v>
      </c>
      <c r="E149">
        <f t="shared" ref="E149:E212" si="28">+(C149-C$7)/C$8</f>
        <v>-3865.0135555863808</v>
      </c>
      <c r="F149">
        <f t="shared" ref="F149:F212" si="29">ROUND(2*E149,0)/2</f>
        <v>-3865</v>
      </c>
      <c r="G149">
        <f t="shared" si="25"/>
        <v>-3.3744500004104339E-2</v>
      </c>
      <c r="I149">
        <f t="shared" si="26"/>
        <v>-3.3744500004104339E-2</v>
      </c>
      <c r="O149">
        <f t="shared" ref="O149:O212" ca="1" si="30">+C$11+C$12*$F149</f>
        <v>-0.19368258541647138</v>
      </c>
      <c r="P149">
        <f t="shared" ref="P149:P212" ca="1" si="31">+D$11+D$12*$F149</f>
        <v>0.20002693182967282</v>
      </c>
      <c r="Q149" s="1">
        <f t="shared" ref="Q149:Q212" si="32">+C149-15018.5</f>
        <v>23224.061000000002</v>
      </c>
      <c r="R149">
        <f t="shared" si="27"/>
        <v>-3.3744500004104339E-2</v>
      </c>
      <c r="W149" s="53"/>
    </row>
    <row r="150" spans="1:23" x14ac:dyDescent="0.2">
      <c r="A150" s="37" t="s">
        <v>57</v>
      </c>
      <c r="B150" s="38" t="s">
        <v>48</v>
      </c>
      <c r="C150" s="37">
        <v>38257.538999999997</v>
      </c>
      <c r="D150" s="37" t="s">
        <v>50</v>
      </c>
      <c r="E150">
        <f t="shared" si="28"/>
        <v>-3858.9967062389624</v>
      </c>
      <c r="F150">
        <f t="shared" si="29"/>
        <v>-3859</v>
      </c>
      <c r="G150">
        <f t="shared" si="25"/>
        <v>8.1992999985232018E-3</v>
      </c>
      <c r="I150">
        <f t="shared" si="26"/>
        <v>8.1992999985232018E-3</v>
      </c>
      <c r="O150">
        <f t="shared" ca="1" si="30"/>
        <v>-0.19349105030717617</v>
      </c>
      <c r="P150">
        <f t="shared" ca="1" si="31"/>
        <v>0.19989175080572638</v>
      </c>
      <c r="Q150" s="1">
        <f t="shared" si="32"/>
        <v>23239.038999999997</v>
      </c>
      <c r="R150">
        <f t="shared" si="27"/>
        <v>8.1992999985232018E-3</v>
      </c>
      <c r="W150" s="53"/>
    </row>
    <row r="151" spans="1:23" x14ac:dyDescent="0.2">
      <c r="A151" s="37" t="s">
        <v>56</v>
      </c>
      <c r="B151" s="38" t="s">
        <v>51</v>
      </c>
      <c r="C151" s="37">
        <v>38318.542000000001</v>
      </c>
      <c r="D151" s="37" t="s">
        <v>50</v>
      </c>
      <c r="E151">
        <f t="shared" si="28"/>
        <v>-3834.4910405465675</v>
      </c>
      <c r="F151">
        <f t="shared" si="29"/>
        <v>-3834.5</v>
      </c>
      <c r="G151">
        <f t="shared" si="25"/>
        <v>2.2303149999061134E-2</v>
      </c>
      <c r="I151">
        <f t="shared" si="26"/>
        <v>2.2303149999061134E-2</v>
      </c>
      <c r="O151">
        <f t="shared" ca="1" si="30"/>
        <v>-0.19270894861088733</v>
      </c>
      <c r="P151">
        <f t="shared" ca="1" si="31"/>
        <v>0.19933976162461176</v>
      </c>
      <c r="Q151" s="1">
        <f t="shared" si="32"/>
        <v>23300.042000000001</v>
      </c>
      <c r="S151">
        <f>G151</f>
        <v>2.2303149999061134E-2</v>
      </c>
      <c r="W151" s="53"/>
    </row>
    <row r="152" spans="1:23" x14ac:dyDescent="0.2">
      <c r="A152" s="37" t="s">
        <v>56</v>
      </c>
      <c r="B152" s="38" t="s">
        <v>51</v>
      </c>
      <c r="C152" s="37">
        <v>38343.410000000003</v>
      </c>
      <c r="D152" s="37" t="s">
        <v>50</v>
      </c>
      <c r="E152">
        <f t="shared" si="28"/>
        <v>-3824.5012548894933</v>
      </c>
      <c r="F152">
        <f t="shared" si="29"/>
        <v>-3824.5</v>
      </c>
      <c r="G152">
        <f t="shared" si="25"/>
        <v>-3.1238500014296733E-3</v>
      </c>
      <c r="I152">
        <f t="shared" si="26"/>
        <v>-3.1238500014296733E-3</v>
      </c>
      <c r="O152">
        <f t="shared" ca="1" si="30"/>
        <v>-0.19238972342872865</v>
      </c>
      <c r="P152">
        <f t="shared" ca="1" si="31"/>
        <v>0.19911445991803434</v>
      </c>
      <c r="Q152" s="1">
        <f t="shared" si="32"/>
        <v>23324.910000000003</v>
      </c>
      <c r="S152">
        <f>G152</f>
        <v>-3.1238500014296733E-3</v>
      </c>
      <c r="W152" s="53"/>
    </row>
    <row r="153" spans="1:23" x14ac:dyDescent="0.2">
      <c r="A153" s="37" t="s">
        <v>56</v>
      </c>
      <c r="B153" s="38" t="s">
        <v>51</v>
      </c>
      <c r="C153" s="37">
        <v>38348.430999999997</v>
      </c>
      <c r="D153" s="37" t="s">
        <v>50</v>
      </c>
      <c r="E153">
        <f t="shared" si="28"/>
        <v>-3822.4842565870927</v>
      </c>
      <c r="F153">
        <f t="shared" si="29"/>
        <v>-3822.5</v>
      </c>
      <c r="G153">
        <f t="shared" si="25"/>
        <v>3.9190749994304497E-2</v>
      </c>
      <c r="I153">
        <f t="shared" si="26"/>
        <v>3.9190749994304497E-2</v>
      </c>
      <c r="O153">
        <f t="shared" ca="1" si="30"/>
        <v>-0.19232587839229692</v>
      </c>
      <c r="P153">
        <f t="shared" ca="1" si="31"/>
        <v>0.19906939957671888</v>
      </c>
      <c r="Q153" s="1">
        <f t="shared" si="32"/>
        <v>23329.930999999997</v>
      </c>
      <c r="S153">
        <f>G153</f>
        <v>3.9190749994304497E-2</v>
      </c>
      <c r="W153" s="53"/>
    </row>
    <row r="154" spans="1:23" x14ac:dyDescent="0.2">
      <c r="A154" s="37" t="s">
        <v>57</v>
      </c>
      <c r="B154" s="38" t="s">
        <v>48</v>
      </c>
      <c r="C154" s="37">
        <v>38384.436000000002</v>
      </c>
      <c r="D154" s="37" t="s">
        <v>50</v>
      </c>
      <c r="E154">
        <f t="shared" si="28"/>
        <v>-3808.0205991726257</v>
      </c>
      <c r="F154">
        <f t="shared" si="29"/>
        <v>-3808</v>
      </c>
      <c r="G154">
        <f t="shared" si="25"/>
        <v>-5.127840000204742E-2</v>
      </c>
      <c r="I154">
        <f t="shared" si="26"/>
        <v>-5.127840000204742E-2</v>
      </c>
      <c r="O154">
        <f t="shared" ca="1" si="30"/>
        <v>-0.19186300187816679</v>
      </c>
      <c r="P154">
        <f t="shared" ca="1" si="31"/>
        <v>0.19874271210218164</v>
      </c>
      <c r="Q154" s="1">
        <f t="shared" si="32"/>
        <v>23365.936000000002</v>
      </c>
      <c r="R154">
        <f>G154</f>
        <v>-5.127840000204742E-2</v>
      </c>
      <c r="W154" s="53"/>
    </row>
    <row r="155" spans="1:23" x14ac:dyDescent="0.2">
      <c r="A155" s="37" t="s">
        <v>56</v>
      </c>
      <c r="B155" s="38" t="s">
        <v>51</v>
      </c>
      <c r="C155" s="37">
        <v>39025.500999999997</v>
      </c>
      <c r="D155" s="37" t="s">
        <v>50</v>
      </c>
      <c r="E155">
        <f t="shared" si="28"/>
        <v>-3550.4967958007574</v>
      </c>
      <c r="F155">
        <f t="shared" si="29"/>
        <v>-3550.5</v>
      </c>
      <c r="G155">
        <f t="shared" si="25"/>
        <v>7.976349996170029E-3</v>
      </c>
      <c r="I155">
        <f t="shared" si="26"/>
        <v>7.976349996170029E-3</v>
      </c>
      <c r="O155">
        <f t="shared" ca="1" si="30"/>
        <v>-0.1836429534375803</v>
      </c>
      <c r="P155">
        <f t="shared" ca="1" si="31"/>
        <v>0.1929411931578135</v>
      </c>
      <c r="Q155" s="1">
        <f t="shared" si="32"/>
        <v>24007.000999999997</v>
      </c>
      <c r="S155">
        <f>G155</f>
        <v>7.976349996170029E-3</v>
      </c>
      <c r="W155" s="53"/>
    </row>
    <row r="156" spans="1:23" x14ac:dyDescent="0.2">
      <c r="A156" s="37" t="s">
        <v>53</v>
      </c>
      <c r="B156" s="38" t="s">
        <v>51</v>
      </c>
      <c r="C156" s="37">
        <v>39035.485000000001</v>
      </c>
      <c r="D156" s="37" t="s">
        <v>50</v>
      </c>
      <c r="E156">
        <f t="shared" si="28"/>
        <v>-3546.4860985190999</v>
      </c>
      <c r="F156">
        <f t="shared" si="29"/>
        <v>-3546.5</v>
      </c>
      <c r="G156">
        <f t="shared" si="25"/>
        <v>3.4605549997650087E-2</v>
      </c>
      <c r="I156">
        <f t="shared" si="26"/>
        <v>3.4605549997650087E-2</v>
      </c>
      <c r="O156">
        <f t="shared" ca="1" si="30"/>
        <v>-0.18351526336471685</v>
      </c>
      <c r="P156">
        <f t="shared" ca="1" si="31"/>
        <v>0.19285107247518252</v>
      </c>
      <c r="Q156" s="1">
        <f t="shared" si="32"/>
        <v>24016.985000000001</v>
      </c>
      <c r="S156">
        <f>G156</f>
        <v>3.4605549997650087E-2</v>
      </c>
      <c r="W156" s="53"/>
    </row>
    <row r="157" spans="1:23" x14ac:dyDescent="0.2">
      <c r="A157" s="37" t="s">
        <v>64</v>
      </c>
      <c r="B157" s="38" t="s">
        <v>51</v>
      </c>
      <c r="C157" s="37">
        <v>39055.387000000002</v>
      </c>
      <c r="D157" s="37" t="s">
        <v>50</v>
      </c>
      <c r="E157">
        <f t="shared" si="28"/>
        <v>-3538.491216978683</v>
      </c>
      <c r="F157">
        <f t="shared" si="29"/>
        <v>-3538.5</v>
      </c>
      <c r="G157">
        <f t="shared" si="25"/>
        <v>2.1863950001716148E-2</v>
      </c>
      <c r="I157">
        <f t="shared" si="26"/>
        <v>2.1863950001716148E-2</v>
      </c>
      <c r="O157">
        <f t="shared" ca="1" si="30"/>
        <v>-0.18325988321898989</v>
      </c>
      <c r="P157">
        <f t="shared" ca="1" si="31"/>
        <v>0.19267083110992062</v>
      </c>
      <c r="Q157" s="1">
        <f t="shared" si="32"/>
        <v>24036.887000000002</v>
      </c>
      <c r="S157">
        <f>G157</f>
        <v>2.1863950001716148E-2</v>
      </c>
      <c r="W157" s="53"/>
    </row>
    <row r="158" spans="1:23" x14ac:dyDescent="0.2">
      <c r="A158" s="37" t="s">
        <v>57</v>
      </c>
      <c r="B158" s="38" t="s">
        <v>48</v>
      </c>
      <c r="C158" s="37">
        <v>39136.264000000003</v>
      </c>
      <c r="D158" s="37" t="s">
        <v>50</v>
      </c>
      <c r="E158">
        <f t="shared" si="28"/>
        <v>-3506.0019176949804</v>
      </c>
      <c r="F158">
        <f t="shared" si="29"/>
        <v>-3506</v>
      </c>
      <c r="G158">
        <f t="shared" si="25"/>
        <v>-4.7737999993842095E-3</v>
      </c>
      <c r="I158">
        <f t="shared" si="26"/>
        <v>-4.7737999993842095E-3</v>
      </c>
      <c r="O158">
        <f t="shared" ca="1" si="30"/>
        <v>-0.1822224013769741</v>
      </c>
      <c r="P158">
        <f t="shared" ca="1" si="31"/>
        <v>0.19193860056354406</v>
      </c>
      <c r="Q158" s="1">
        <f t="shared" si="32"/>
        <v>24117.764000000003</v>
      </c>
      <c r="R158">
        <f>G158</f>
        <v>-4.7737999993842095E-3</v>
      </c>
      <c r="W158" s="53"/>
    </row>
    <row r="159" spans="1:23" x14ac:dyDescent="0.2">
      <c r="A159" s="37" t="s">
        <v>53</v>
      </c>
      <c r="B159" s="38" t="s">
        <v>48</v>
      </c>
      <c r="C159" s="37">
        <v>39146.260999999999</v>
      </c>
      <c r="D159" s="37" t="s">
        <v>50</v>
      </c>
      <c r="E159">
        <f t="shared" si="28"/>
        <v>-3501.9859981512404</v>
      </c>
      <c r="F159">
        <f t="shared" si="29"/>
        <v>-3502</v>
      </c>
      <c r="G159">
        <f t="shared" si="25"/>
        <v>3.485539999383036E-2</v>
      </c>
      <c r="H159">
        <f>+G159</f>
        <v>3.485539999383036E-2</v>
      </c>
      <c r="O159">
        <f t="shared" ca="1" si="30"/>
        <v>-0.18209471130411065</v>
      </c>
      <c r="P159">
        <f t="shared" ca="1" si="31"/>
        <v>0.19184847988091308</v>
      </c>
      <c r="Q159" s="1">
        <f t="shared" si="32"/>
        <v>24127.760999999999</v>
      </c>
      <c r="R159">
        <f>G159</f>
        <v>3.485539999383036E-2</v>
      </c>
      <c r="W159" s="53"/>
    </row>
    <row r="160" spans="1:23" x14ac:dyDescent="0.2">
      <c r="A160" s="37" t="s">
        <v>57</v>
      </c>
      <c r="B160" s="38" t="s">
        <v>48</v>
      </c>
      <c r="C160" s="37">
        <v>39233.326999999997</v>
      </c>
      <c r="D160" s="37" t="s">
        <v>50</v>
      </c>
      <c r="E160">
        <f t="shared" si="28"/>
        <v>-3467.0105004023776</v>
      </c>
      <c r="F160">
        <f t="shared" si="29"/>
        <v>-3467</v>
      </c>
      <c r="G160">
        <f t="shared" si="25"/>
        <v>-2.6139100002183113E-2</v>
      </c>
      <c r="I160">
        <f t="shared" ref="I160:I191" si="33">+G160</f>
        <v>-2.6139100002183113E-2</v>
      </c>
      <c r="O160">
        <f t="shared" ca="1" si="30"/>
        <v>-0.18097742316655518</v>
      </c>
      <c r="P160">
        <f t="shared" ca="1" si="31"/>
        <v>0.19105992390789217</v>
      </c>
      <c r="Q160" s="1">
        <f t="shared" si="32"/>
        <v>24214.826999999997</v>
      </c>
      <c r="R160">
        <f>G160</f>
        <v>-2.6139100002183113E-2</v>
      </c>
      <c r="W160" s="53"/>
    </row>
    <row r="161" spans="1:23" x14ac:dyDescent="0.2">
      <c r="A161" s="37" t="s">
        <v>53</v>
      </c>
      <c r="B161" s="38" t="s">
        <v>51</v>
      </c>
      <c r="C161" s="37">
        <v>39436.315999999999</v>
      </c>
      <c r="D161" s="37" t="s">
        <v>50</v>
      </c>
      <c r="E161">
        <f t="shared" si="28"/>
        <v>-3385.4672882122672</v>
      </c>
      <c r="F161">
        <f t="shared" si="29"/>
        <v>-3385.5</v>
      </c>
      <c r="G161">
        <f t="shared" si="25"/>
        <v>8.1430849997559562E-2</v>
      </c>
      <c r="I161">
        <f t="shared" si="33"/>
        <v>8.1430849997559562E-2</v>
      </c>
      <c r="O161">
        <f t="shared" ca="1" si="30"/>
        <v>-0.17837573793196182</v>
      </c>
      <c r="P161">
        <f t="shared" ca="1" si="31"/>
        <v>0.18922371499928636</v>
      </c>
      <c r="Q161" s="1">
        <f t="shared" si="32"/>
        <v>24417.815999999999</v>
      </c>
      <c r="S161">
        <f>G161</f>
        <v>8.1430849997559562E-2</v>
      </c>
      <c r="W161" s="53"/>
    </row>
    <row r="162" spans="1:23" x14ac:dyDescent="0.2">
      <c r="A162" s="37" t="s">
        <v>57</v>
      </c>
      <c r="B162" s="38" t="s">
        <v>48</v>
      </c>
      <c r="C162" s="37">
        <v>39442.493999999999</v>
      </c>
      <c r="D162" s="37" t="s">
        <v>50</v>
      </c>
      <c r="E162">
        <f t="shared" si="28"/>
        <v>-3382.9855085842555</v>
      </c>
      <c r="F162">
        <f t="shared" si="29"/>
        <v>-3383</v>
      </c>
      <c r="G162">
        <f t="shared" si="25"/>
        <v>3.6074099996767472E-2</v>
      </c>
      <c r="I162">
        <f t="shared" si="33"/>
        <v>3.6074099996767472E-2</v>
      </c>
      <c r="O162">
        <f t="shared" ca="1" si="30"/>
        <v>-0.17829593163642213</v>
      </c>
      <c r="P162">
        <f t="shared" ca="1" si="31"/>
        <v>0.18916738957264201</v>
      </c>
      <c r="Q162" s="1">
        <f t="shared" si="32"/>
        <v>24423.993999999999</v>
      </c>
      <c r="R162">
        <f>G162</f>
        <v>3.6074099996767472E-2</v>
      </c>
      <c r="W162" s="53"/>
    </row>
    <row r="163" spans="1:23" x14ac:dyDescent="0.2">
      <c r="A163" s="37" t="s">
        <v>56</v>
      </c>
      <c r="B163" s="38" t="s">
        <v>51</v>
      </c>
      <c r="C163" s="37">
        <v>39508.447999999997</v>
      </c>
      <c r="D163" s="37" t="s">
        <v>50</v>
      </c>
      <c r="E163">
        <f t="shared" si="28"/>
        <v>-3356.4909644622276</v>
      </c>
      <c r="F163">
        <f t="shared" si="29"/>
        <v>-3356.5</v>
      </c>
      <c r="G163">
        <f t="shared" si="25"/>
        <v>2.2492549993330613E-2</v>
      </c>
      <c r="I163">
        <f t="shared" si="33"/>
        <v>2.2492549993330613E-2</v>
      </c>
      <c r="O163">
        <f t="shared" ca="1" si="30"/>
        <v>-0.17744998490370156</v>
      </c>
      <c r="P163">
        <f t="shared" ca="1" si="31"/>
        <v>0.18857034005021189</v>
      </c>
      <c r="Q163" s="1">
        <f t="shared" si="32"/>
        <v>24489.947999999997</v>
      </c>
      <c r="S163">
        <f>G163</f>
        <v>2.2492549993330613E-2</v>
      </c>
      <c r="W163" s="53"/>
    </row>
    <row r="164" spans="1:23" x14ac:dyDescent="0.2">
      <c r="A164" s="37" t="s">
        <v>56</v>
      </c>
      <c r="B164" s="38" t="s">
        <v>51</v>
      </c>
      <c r="C164" s="37">
        <v>39533.326999999997</v>
      </c>
      <c r="D164" s="37" t="s">
        <v>50</v>
      </c>
      <c r="E164">
        <f t="shared" si="28"/>
        <v>-3346.4967599680049</v>
      </c>
      <c r="F164">
        <f t="shared" si="29"/>
        <v>-3346.5</v>
      </c>
      <c r="G164">
        <f t="shared" si="25"/>
        <v>8.0655499987187795E-3</v>
      </c>
      <c r="I164">
        <f t="shared" si="33"/>
        <v>8.0655499987187795E-3</v>
      </c>
      <c r="O164">
        <f t="shared" ca="1" si="30"/>
        <v>-0.17713075972154288</v>
      </c>
      <c r="P164">
        <f t="shared" ca="1" si="31"/>
        <v>0.18834503834363447</v>
      </c>
      <c r="Q164" s="1">
        <f t="shared" si="32"/>
        <v>24514.826999999997</v>
      </c>
      <c r="S164">
        <f>G164</f>
        <v>8.0655499987187795E-3</v>
      </c>
      <c r="W164" s="53"/>
    </row>
    <row r="165" spans="1:23" x14ac:dyDescent="0.2">
      <c r="A165" s="37" t="s">
        <v>57</v>
      </c>
      <c r="B165" s="38" t="s">
        <v>48</v>
      </c>
      <c r="C165" s="37">
        <v>39798.410000000003</v>
      </c>
      <c r="D165" s="37" t="s">
        <v>50</v>
      </c>
      <c r="E165">
        <f t="shared" si="28"/>
        <v>-3240.0096137827868</v>
      </c>
      <c r="F165">
        <f t="shared" si="29"/>
        <v>-3240</v>
      </c>
      <c r="G165">
        <f t="shared" si="25"/>
        <v>-2.3931999996420927E-2</v>
      </c>
      <c r="I165">
        <f t="shared" si="33"/>
        <v>-2.3931999996420927E-2</v>
      </c>
      <c r="O165">
        <f t="shared" ca="1" si="30"/>
        <v>-0.17373101153155274</v>
      </c>
      <c r="P165">
        <f t="shared" ca="1" si="31"/>
        <v>0.18594557516858512</v>
      </c>
      <c r="Q165" s="1">
        <f t="shared" si="32"/>
        <v>24779.910000000003</v>
      </c>
      <c r="R165">
        <f>G165</f>
        <v>-2.3931999996420927E-2</v>
      </c>
      <c r="W165" s="53"/>
    </row>
    <row r="166" spans="1:23" x14ac:dyDescent="0.2">
      <c r="A166" s="37" t="s">
        <v>57</v>
      </c>
      <c r="B166" s="38" t="s">
        <v>48</v>
      </c>
      <c r="C166" s="37">
        <v>39940.303</v>
      </c>
      <c r="D166" s="37" t="s">
        <v>50</v>
      </c>
      <c r="E166">
        <f t="shared" si="28"/>
        <v>-3183.0094265446069</v>
      </c>
      <c r="F166">
        <f t="shared" si="29"/>
        <v>-3183</v>
      </c>
      <c r="G166">
        <f t="shared" ref="G166:G197" si="34">+C166-(C$7+F166*C$8)</f>
        <v>-2.3465900005248841E-2</v>
      </c>
      <c r="I166">
        <f t="shared" si="33"/>
        <v>-2.3465900005248841E-2</v>
      </c>
      <c r="O166">
        <f t="shared" ca="1" si="30"/>
        <v>-0.17191142799324816</v>
      </c>
      <c r="P166">
        <f t="shared" ca="1" si="31"/>
        <v>0.18466135544109391</v>
      </c>
      <c r="Q166" s="1">
        <f t="shared" si="32"/>
        <v>24921.803</v>
      </c>
      <c r="R166">
        <f>G166</f>
        <v>-2.3465900005248841E-2</v>
      </c>
      <c r="W166" s="53"/>
    </row>
    <row r="167" spans="1:23" x14ac:dyDescent="0.2">
      <c r="A167" s="37" t="s">
        <v>56</v>
      </c>
      <c r="B167" s="38" t="s">
        <v>51</v>
      </c>
      <c r="C167" s="37">
        <v>40068.540999999997</v>
      </c>
      <c r="D167" s="37" t="s">
        <v>50</v>
      </c>
      <c r="E167">
        <f t="shared" si="28"/>
        <v>-3131.4946230585306</v>
      </c>
      <c r="F167">
        <f t="shared" si="29"/>
        <v>-3131.5</v>
      </c>
      <c r="G167">
        <f t="shared" si="34"/>
        <v>1.3385049998760223E-2</v>
      </c>
      <c r="I167">
        <f t="shared" si="33"/>
        <v>1.3385049998760223E-2</v>
      </c>
      <c r="O167">
        <f t="shared" ca="1" si="30"/>
        <v>-0.17026741830513087</v>
      </c>
      <c r="P167">
        <f t="shared" ca="1" si="31"/>
        <v>0.1835010516522203</v>
      </c>
      <c r="Q167" s="1">
        <f t="shared" si="32"/>
        <v>25050.040999999997</v>
      </c>
      <c r="S167">
        <f>G167</f>
        <v>1.3385049998760223E-2</v>
      </c>
      <c r="W167" s="53"/>
    </row>
    <row r="168" spans="1:23" x14ac:dyDescent="0.2">
      <c r="A168" s="37" t="s">
        <v>57</v>
      </c>
      <c r="B168" s="38" t="s">
        <v>48</v>
      </c>
      <c r="C168" s="37">
        <v>40149.434999999998</v>
      </c>
      <c r="D168" s="37" t="s">
        <v>50</v>
      </c>
      <c r="E168">
        <f t="shared" si="28"/>
        <v>-3098.9984946628701</v>
      </c>
      <c r="F168">
        <f t="shared" si="29"/>
        <v>-3099</v>
      </c>
      <c r="G168">
        <f t="shared" si="34"/>
        <v>3.7472999974852428E-3</v>
      </c>
      <c r="I168">
        <f t="shared" si="33"/>
        <v>3.7472999974852428E-3</v>
      </c>
      <c r="O168">
        <f t="shared" ca="1" si="30"/>
        <v>-0.1692299364631151</v>
      </c>
      <c r="P168">
        <f t="shared" ca="1" si="31"/>
        <v>0.18276882110584375</v>
      </c>
      <c r="Q168" s="1">
        <f t="shared" si="32"/>
        <v>25130.934999999998</v>
      </c>
      <c r="R168">
        <f>G168</f>
        <v>3.7472999974852428E-3</v>
      </c>
      <c r="W168" s="53"/>
    </row>
    <row r="169" spans="1:23" x14ac:dyDescent="0.2">
      <c r="A169" s="12" t="s">
        <v>70</v>
      </c>
      <c r="B169" s="12"/>
      <c r="C169" s="8">
        <v>40652.343000000001</v>
      </c>
      <c r="D169" s="8"/>
      <c r="E169">
        <f t="shared" si="28"/>
        <v>-2896.9740807483045</v>
      </c>
      <c r="F169">
        <f t="shared" si="29"/>
        <v>-2897</v>
      </c>
      <c r="G169">
        <f t="shared" si="34"/>
        <v>6.4521899999817833E-2</v>
      </c>
      <c r="I169">
        <f t="shared" si="33"/>
        <v>6.4521899999817833E-2</v>
      </c>
      <c r="O169">
        <f t="shared" ca="1" si="30"/>
        <v>-0.1627815877835094</v>
      </c>
      <c r="P169">
        <f t="shared" ca="1" si="31"/>
        <v>0.17821772663298019</v>
      </c>
      <c r="Q169" s="1">
        <f t="shared" si="32"/>
        <v>25633.843000000001</v>
      </c>
      <c r="R169">
        <f>G169</f>
        <v>6.4521899999817833E-2</v>
      </c>
      <c r="W169" s="53"/>
    </row>
    <row r="170" spans="1:23" x14ac:dyDescent="0.2">
      <c r="A170" s="12" t="s">
        <v>80</v>
      </c>
      <c r="B170" s="12"/>
      <c r="C170" s="8">
        <v>40836.485000000001</v>
      </c>
      <c r="D170" s="8"/>
      <c r="E170">
        <f t="shared" si="28"/>
        <v>-2823.0019434447504</v>
      </c>
      <c r="F170">
        <f t="shared" si="29"/>
        <v>-2823</v>
      </c>
      <c r="G170">
        <f t="shared" si="34"/>
        <v>-4.8378999999840744E-3</v>
      </c>
      <c r="I170">
        <f t="shared" si="33"/>
        <v>-4.8378999999840744E-3</v>
      </c>
      <c r="O170">
        <f t="shared" ca="1" si="30"/>
        <v>-0.16041932143553503</v>
      </c>
      <c r="P170">
        <f t="shared" ca="1" si="31"/>
        <v>0.17655049400430742</v>
      </c>
      <c r="Q170" s="1">
        <f t="shared" si="32"/>
        <v>25817.985000000001</v>
      </c>
      <c r="R170">
        <f>G170</f>
        <v>-4.8378999999840744E-3</v>
      </c>
      <c r="W170" s="53"/>
    </row>
    <row r="171" spans="1:23" x14ac:dyDescent="0.2">
      <c r="A171" s="37" t="s">
        <v>56</v>
      </c>
      <c r="B171" s="38" t="s">
        <v>51</v>
      </c>
      <c r="C171" s="37">
        <v>40917.427000000003</v>
      </c>
      <c r="D171" s="37" t="s">
        <v>50</v>
      </c>
      <c r="E171">
        <f t="shared" si="28"/>
        <v>-2790.4865328506194</v>
      </c>
      <c r="F171">
        <f t="shared" si="29"/>
        <v>-2790.5</v>
      </c>
      <c r="G171">
        <f t="shared" si="34"/>
        <v>3.3524350001243874E-2</v>
      </c>
      <c r="I171">
        <f t="shared" si="33"/>
        <v>3.3524350001243874E-2</v>
      </c>
      <c r="O171">
        <f t="shared" ca="1" si="30"/>
        <v>-0.15938183959351926</v>
      </c>
      <c r="P171">
        <f t="shared" ca="1" si="31"/>
        <v>0.17581826345793083</v>
      </c>
      <c r="Q171" s="1">
        <f t="shared" si="32"/>
        <v>25898.927000000003</v>
      </c>
      <c r="S171">
        <f>G171</f>
        <v>3.3524350001243874E-2</v>
      </c>
      <c r="W171" s="53"/>
    </row>
    <row r="172" spans="1:23" x14ac:dyDescent="0.2">
      <c r="A172" s="12" t="s">
        <v>80</v>
      </c>
      <c r="B172" s="12"/>
      <c r="C172" s="8">
        <v>41182.466</v>
      </c>
      <c r="D172" s="8"/>
      <c r="E172">
        <f t="shared" si="28"/>
        <v>-2684.0170620140016</v>
      </c>
      <c r="F172">
        <f t="shared" si="29"/>
        <v>-2684</v>
      </c>
      <c r="G172">
        <f t="shared" si="34"/>
        <v>-4.2473200002859812E-2</v>
      </c>
      <c r="I172">
        <f t="shared" si="33"/>
        <v>-4.2473200002859812E-2</v>
      </c>
      <c r="O172">
        <f t="shared" ca="1" si="30"/>
        <v>-0.15598209140352914</v>
      </c>
      <c r="P172">
        <f t="shared" ca="1" si="31"/>
        <v>0.17341880028288151</v>
      </c>
      <c r="Q172" s="1">
        <f t="shared" si="32"/>
        <v>26163.966</v>
      </c>
      <c r="R172">
        <f t="shared" ref="R172:R181" si="35">G172</f>
        <v>-4.2473200002859812E-2</v>
      </c>
      <c r="W172" s="53"/>
    </row>
    <row r="173" spans="1:23" x14ac:dyDescent="0.2">
      <c r="A173" s="12" t="s">
        <v>80</v>
      </c>
      <c r="B173" s="12"/>
      <c r="C173" s="8">
        <v>41182.491999999998</v>
      </c>
      <c r="D173" s="8"/>
      <c r="E173">
        <f t="shared" si="28"/>
        <v>-2684.0066174898316</v>
      </c>
      <c r="F173">
        <f t="shared" si="29"/>
        <v>-2684</v>
      </c>
      <c r="G173">
        <f t="shared" si="34"/>
        <v>-1.6473200004838873E-2</v>
      </c>
      <c r="I173">
        <f t="shared" si="33"/>
        <v>-1.6473200004838873E-2</v>
      </c>
      <c r="O173">
        <f t="shared" ca="1" si="30"/>
        <v>-0.15598209140352914</v>
      </c>
      <c r="P173">
        <f t="shared" ca="1" si="31"/>
        <v>0.17341880028288151</v>
      </c>
      <c r="Q173" s="1">
        <f t="shared" si="32"/>
        <v>26163.991999999998</v>
      </c>
      <c r="R173">
        <f t="shared" si="35"/>
        <v>-1.6473200004838873E-2</v>
      </c>
      <c r="W173" s="53"/>
    </row>
    <row r="174" spans="1:23" x14ac:dyDescent="0.2">
      <c r="A174" s="12" t="s">
        <v>80</v>
      </c>
      <c r="B174" s="12"/>
      <c r="C174" s="8">
        <v>41192.498</v>
      </c>
      <c r="D174" s="8"/>
      <c r="E174">
        <f t="shared" si="28"/>
        <v>-2679.9870825338767</v>
      </c>
      <c r="F174">
        <f t="shared" si="29"/>
        <v>-2680</v>
      </c>
      <c r="G174">
        <f t="shared" si="34"/>
        <v>3.2155999993847217E-2</v>
      </c>
      <c r="I174">
        <f t="shared" si="33"/>
        <v>3.2155999993847217E-2</v>
      </c>
      <c r="O174">
        <f t="shared" ca="1" si="30"/>
        <v>-0.15585440133066564</v>
      </c>
      <c r="P174">
        <f t="shared" ca="1" si="31"/>
        <v>0.17332867960025056</v>
      </c>
      <c r="Q174" s="1">
        <f t="shared" si="32"/>
        <v>26173.998</v>
      </c>
      <c r="R174">
        <f t="shared" si="35"/>
        <v>3.2155999993847217E-2</v>
      </c>
      <c r="W174" s="53"/>
    </row>
    <row r="175" spans="1:23" x14ac:dyDescent="0.2">
      <c r="A175" s="12" t="s">
        <v>80</v>
      </c>
      <c r="B175" s="12"/>
      <c r="C175" s="8">
        <v>41197.400999999998</v>
      </c>
      <c r="D175" s="8"/>
      <c r="E175">
        <f t="shared" si="28"/>
        <v>-2678.0174863027114</v>
      </c>
      <c r="F175">
        <f t="shared" si="29"/>
        <v>-2678</v>
      </c>
      <c r="G175">
        <f t="shared" si="34"/>
        <v>-4.3529400005354546E-2</v>
      </c>
      <c r="I175">
        <f t="shared" si="33"/>
        <v>-4.3529400005354546E-2</v>
      </c>
      <c r="O175">
        <f t="shared" ca="1" si="30"/>
        <v>-0.15579055629423391</v>
      </c>
      <c r="P175">
        <f t="shared" ca="1" si="31"/>
        <v>0.17328361925893507</v>
      </c>
      <c r="Q175" s="1">
        <f t="shared" si="32"/>
        <v>26178.900999999998</v>
      </c>
      <c r="R175">
        <f t="shared" si="35"/>
        <v>-4.3529400005354546E-2</v>
      </c>
      <c r="W175" s="53"/>
    </row>
    <row r="176" spans="1:23" x14ac:dyDescent="0.2">
      <c r="A176" s="12" t="s">
        <v>62</v>
      </c>
      <c r="B176" s="12"/>
      <c r="C176" s="8">
        <v>41244.739600000001</v>
      </c>
      <c r="D176" s="8"/>
      <c r="E176">
        <f t="shared" si="28"/>
        <v>-2659.0009804596216</v>
      </c>
      <c r="F176">
        <f t="shared" si="29"/>
        <v>-2659</v>
      </c>
      <c r="G176">
        <f t="shared" si="34"/>
        <v>-2.4407000018982217E-3</v>
      </c>
      <c r="I176">
        <f t="shared" si="33"/>
        <v>-2.4407000018982217E-3</v>
      </c>
      <c r="O176">
        <f t="shared" ca="1" si="30"/>
        <v>-0.15518402844813239</v>
      </c>
      <c r="P176">
        <f t="shared" ca="1" si="31"/>
        <v>0.17285554601643799</v>
      </c>
      <c r="Q176" s="1">
        <f t="shared" si="32"/>
        <v>26226.239600000001</v>
      </c>
      <c r="R176">
        <f t="shared" si="35"/>
        <v>-2.4407000018982217E-3</v>
      </c>
      <c r="W176" s="53"/>
    </row>
    <row r="177" spans="1:23" x14ac:dyDescent="0.2">
      <c r="A177" s="12" t="s">
        <v>79</v>
      </c>
      <c r="B177" s="12"/>
      <c r="C177" s="8">
        <v>41244.739600000001</v>
      </c>
      <c r="D177" s="8"/>
      <c r="E177">
        <f t="shared" si="28"/>
        <v>-2659.0009804596216</v>
      </c>
      <c r="F177">
        <f t="shared" si="29"/>
        <v>-2659</v>
      </c>
      <c r="G177">
        <f t="shared" si="34"/>
        <v>-2.4407000018982217E-3</v>
      </c>
      <c r="I177">
        <f t="shared" si="33"/>
        <v>-2.4407000018982217E-3</v>
      </c>
      <c r="O177">
        <f t="shared" ca="1" si="30"/>
        <v>-0.15518402844813239</v>
      </c>
      <c r="P177">
        <f t="shared" ca="1" si="31"/>
        <v>0.17285554601643799</v>
      </c>
      <c r="Q177" s="1">
        <f t="shared" si="32"/>
        <v>26226.239600000001</v>
      </c>
      <c r="R177">
        <f t="shared" si="35"/>
        <v>-2.4407000018982217E-3</v>
      </c>
      <c r="W177" s="53"/>
    </row>
    <row r="178" spans="1:23" x14ac:dyDescent="0.2">
      <c r="A178" s="12" t="s">
        <v>62</v>
      </c>
      <c r="B178" s="12"/>
      <c r="C178" s="8">
        <v>41269.6322</v>
      </c>
      <c r="D178" s="8"/>
      <c r="E178">
        <f t="shared" si="28"/>
        <v>-2649.0013126758331</v>
      </c>
      <c r="F178">
        <f t="shared" si="29"/>
        <v>-2649</v>
      </c>
      <c r="G178">
        <f t="shared" si="34"/>
        <v>-3.2677000053809024E-3</v>
      </c>
      <c r="I178">
        <f t="shared" si="33"/>
        <v>-3.2677000053809024E-3</v>
      </c>
      <c r="O178">
        <f t="shared" ca="1" si="30"/>
        <v>-0.15486480326597368</v>
      </c>
      <c r="P178">
        <f t="shared" ca="1" si="31"/>
        <v>0.1726302443098606</v>
      </c>
      <c r="Q178" s="1">
        <f t="shared" si="32"/>
        <v>26251.1322</v>
      </c>
      <c r="R178">
        <f t="shared" si="35"/>
        <v>-3.2677000053809024E-3</v>
      </c>
      <c r="W178" s="53"/>
    </row>
    <row r="179" spans="1:23" x14ac:dyDescent="0.2">
      <c r="A179" s="12" t="s">
        <v>79</v>
      </c>
      <c r="B179" s="12"/>
      <c r="C179" s="8">
        <v>41269.6322</v>
      </c>
      <c r="D179" s="8"/>
      <c r="E179">
        <f t="shared" si="28"/>
        <v>-2649.0013126758331</v>
      </c>
      <c r="F179">
        <f t="shared" si="29"/>
        <v>-2649</v>
      </c>
      <c r="G179">
        <f t="shared" si="34"/>
        <v>-3.2677000053809024E-3</v>
      </c>
      <c r="I179">
        <f t="shared" si="33"/>
        <v>-3.2677000053809024E-3</v>
      </c>
      <c r="O179">
        <f t="shared" ca="1" si="30"/>
        <v>-0.15486480326597368</v>
      </c>
      <c r="P179">
        <f t="shared" ca="1" si="31"/>
        <v>0.1726302443098606</v>
      </c>
      <c r="Q179" s="1">
        <f t="shared" si="32"/>
        <v>26251.1322</v>
      </c>
      <c r="R179">
        <f t="shared" si="35"/>
        <v>-3.2677000053809024E-3</v>
      </c>
      <c r="W179" s="53"/>
    </row>
    <row r="180" spans="1:23" x14ac:dyDescent="0.2">
      <c r="A180" s="12" t="s">
        <v>61</v>
      </c>
      <c r="B180" s="12"/>
      <c r="C180" s="8">
        <v>41269.635499999997</v>
      </c>
      <c r="D180" s="8"/>
      <c r="E180">
        <f t="shared" si="28"/>
        <v>-2648.9999870246897</v>
      </c>
      <c r="F180">
        <f t="shared" si="29"/>
        <v>-2649</v>
      </c>
      <c r="G180">
        <f t="shared" si="34"/>
        <v>3.2299991289619356E-5</v>
      </c>
      <c r="I180">
        <f t="shared" si="33"/>
        <v>3.2299991289619356E-5</v>
      </c>
      <c r="O180">
        <f t="shared" ca="1" si="30"/>
        <v>-0.15486480326597368</v>
      </c>
      <c r="P180">
        <f t="shared" ca="1" si="31"/>
        <v>0.1726302443098606</v>
      </c>
      <c r="Q180" s="1">
        <f t="shared" si="32"/>
        <v>26251.135499999997</v>
      </c>
      <c r="R180">
        <f t="shared" si="35"/>
        <v>3.2299991289619356E-5</v>
      </c>
      <c r="W180" s="53"/>
    </row>
    <row r="181" spans="1:23" x14ac:dyDescent="0.2">
      <c r="A181" s="12" t="s">
        <v>13</v>
      </c>
      <c r="B181" s="12"/>
      <c r="C181" s="8">
        <v>41269.635499999997</v>
      </c>
      <c r="D181" s="8"/>
      <c r="E181">
        <f t="shared" si="28"/>
        <v>-2648.9999870246897</v>
      </c>
      <c r="F181">
        <f t="shared" si="29"/>
        <v>-2649</v>
      </c>
      <c r="G181">
        <f t="shared" si="34"/>
        <v>3.2299991289619356E-5</v>
      </c>
      <c r="I181">
        <f t="shared" si="33"/>
        <v>3.2299991289619356E-5</v>
      </c>
      <c r="O181">
        <f t="shared" ca="1" si="30"/>
        <v>-0.15486480326597368</v>
      </c>
      <c r="P181">
        <f t="shared" ca="1" si="31"/>
        <v>0.1726302443098606</v>
      </c>
      <c r="Q181" s="1">
        <f t="shared" si="32"/>
        <v>26251.135499999997</v>
      </c>
      <c r="R181">
        <f t="shared" si="35"/>
        <v>3.2299991289619356E-5</v>
      </c>
      <c r="W181" s="53"/>
    </row>
    <row r="182" spans="1:23" x14ac:dyDescent="0.2">
      <c r="A182" s="12" t="s">
        <v>59</v>
      </c>
      <c r="B182" s="12" t="s">
        <v>60</v>
      </c>
      <c r="C182" s="8">
        <v>41355.548300000002</v>
      </c>
      <c r="D182" s="8"/>
      <c r="E182">
        <f t="shared" si="28"/>
        <v>-2614.4877440940536</v>
      </c>
      <c r="F182">
        <f t="shared" si="29"/>
        <v>-2614.5</v>
      </c>
      <c r="G182">
        <f t="shared" si="34"/>
        <v>3.0509149997669738E-2</v>
      </c>
      <c r="I182">
        <f t="shared" si="33"/>
        <v>3.0509149997669738E-2</v>
      </c>
      <c r="O182">
        <f t="shared" ca="1" si="30"/>
        <v>-0.15376347638752619</v>
      </c>
      <c r="P182">
        <f t="shared" ca="1" si="31"/>
        <v>0.17185295342216855</v>
      </c>
      <c r="Q182" s="1">
        <f t="shared" si="32"/>
        <v>26337.048300000002</v>
      </c>
      <c r="S182">
        <f>G182</f>
        <v>3.0509149997669738E-2</v>
      </c>
      <c r="W182" s="53"/>
    </row>
    <row r="183" spans="1:23" x14ac:dyDescent="0.2">
      <c r="A183" s="12" t="s">
        <v>80</v>
      </c>
      <c r="B183" s="12"/>
      <c r="C183" s="8">
        <v>41573.334999999999</v>
      </c>
      <c r="D183" s="8"/>
      <c r="E183">
        <f t="shared" si="28"/>
        <v>-2527.0001113145263</v>
      </c>
      <c r="F183">
        <f t="shared" si="29"/>
        <v>-2527</v>
      </c>
      <c r="G183">
        <f t="shared" si="34"/>
        <v>-2.7710000722436234E-4</v>
      </c>
      <c r="I183">
        <f t="shared" si="33"/>
        <v>-2.7710000722436234E-4</v>
      </c>
      <c r="O183">
        <f t="shared" ca="1" si="30"/>
        <v>-0.15097025604363756</v>
      </c>
      <c r="P183">
        <f t="shared" ca="1" si="31"/>
        <v>0.16988156348961628</v>
      </c>
      <c r="Q183" s="1">
        <f t="shared" si="32"/>
        <v>26554.834999999999</v>
      </c>
      <c r="R183">
        <f>G183</f>
        <v>-2.7710000722436234E-4</v>
      </c>
      <c r="W183" s="53"/>
    </row>
    <row r="184" spans="1:23" x14ac:dyDescent="0.2">
      <c r="A184" s="37" t="s">
        <v>56</v>
      </c>
      <c r="B184" s="38" t="s">
        <v>51</v>
      </c>
      <c r="C184" s="37">
        <v>41599.495999999999</v>
      </c>
      <c r="D184" s="37" t="s">
        <v>50</v>
      </c>
      <c r="E184">
        <f t="shared" si="28"/>
        <v>-2516.4909114361808</v>
      </c>
      <c r="F184">
        <f t="shared" si="29"/>
        <v>-2516.5</v>
      </c>
      <c r="G184">
        <f t="shared" si="34"/>
        <v>2.2624549994361587E-2</v>
      </c>
      <c r="I184">
        <f t="shared" si="33"/>
        <v>2.2624549994361587E-2</v>
      </c>
      <c r="O184">
        <f t="shared" ca="1" si="30"/>
        <v>-0.15063506960237094</v>
      </c>
      <c r="P184">
        <f t="shared" ca="1" si="31"/>
        <v>0.16964499669770999</v>
      </c>
      <c r="Q184" s="1">
        <f t="shared" si="32"/>
        <v>26580.995999999999</v>
      </c>
      <c r="S184">
        <f>G184</f>
        <v>2.2624549994361587E-2</v>
      </c>
      <c r="W184" s="53"/>
    </row>
    <row r="185" spans="1:23" x14ac:dyDescent="0.2">
      <c r="A185" s="37" t="s">
        <v>56</v>
      </c>
      <c r="B185" s="38" t="s">
        <v>51</v>
      </c>
      <c r="C185" s="37">
        <v>41960.447999999997</v>
      </c>
      <c r="D185" s="37" t="s">
        <v>50</v>
      </c>
      <c r="E185">
        <f t="shared" si="28"/>
        <v>-2371.4919926452899</v>
      </c>
      <c r="F185">
        <f t="shared" si="29"/>
        <v>-2371.5</v>
      </c>
      <c r="G185">
        <f t="shared" si="34"/>
        <v>1.9933049996325281E-2</v>
      </c>
      <c r="I185">
        <f t="shared" si="33"/>
        <v>1.9933049996325281E-2</v>
      </c>
      <c r="O185">
        <f t="shared" ca="1" si="30"/>
        <v>-0.14600630446106982</v>
      </c>
      <c r="P185">
        <f t="shared" ca="1" si="31"/>
        <v>0.16637812195233767</v>
      </c>
      <c r="Q185" s="1">
        <f t="shared" si="32"/>
        <v>26941.947999999997</v>
      </c>
      <c r="S185">
        <f>G185</f>
        <v>1.9933049996325281E-2</v>
      </c>
      <c r="W185" s="53"/>
    </row>
    <row r="186" spans="1:23" x14ac:dyDescent="0.2">
      <c r="A186" s="12" t="s">
        <v>80</v>
      </c>
      <c r="B186" s="12"/>
      <c r="C186" s="8">
        <v>42036.347999999998</v>
      </c>
      <c r="D186" s="8"/>
      <c r="E186">
        <f t="shared" si="28"/>
        <v>-2341.0020163153931</v>
      </c>
      <c r="F186">
        <f t="shared" si="29"/>
        <v>-2341</v>
      </c>
      <c r="G186">
        <f t="shared" si="34"/>
        <v>-5.0193000060971826E-3</v>
      </c>
      <c r="I186">
        <f t="shared" si="33"/>
        <v>-5.0193000060971826E-3</v>
      </c>
      <c r="O186">
        <f t="shared" ca="1" si="30"/>
        <v>-0.14503266765548578</v>
      </c>
      <c r="P186">
        <f t="shared" ca="1" si="31"/>
        <v>0.16569095174727658</v>
      </c>
      <c r="Q186" s="1">
        <f t="shared" si="32"/>
        <v>27017.847999999998</v>
      </c>
      <c r="R186">
        <f>G186</f>
        <v>-5.0193000060971826E-3</v>
      </c>
      <c r="W186" s="53"/>
    </row>
    <row r="187" spans="1:23" x14ac:dyDescent="0.2">
      <c r="A187" s="37" t="s">
        <v>56</v>
      </c>
      <c r="B187" s="38" t="s">
        <v>51</v>
      </c>
      <c r="C187" s="37">
        <v>42306.440999999999</v>
      </c>
      <c r="D187" s="37" t="s">
        <v>50</v>
      </c>
      <c r="E187">
        <f t="shared" si="28"/>
        <v>-2232.5022906649228</v>
      </c>
      <c r="F187">
        <f t="shared" si="29"/>
        <v>-2232.5</v>
      </c>
      <c r="G187">
        <f t="shared" si="34"/>
        <v>-5.7022500041057356E-3</v>
      </c>
      <c r="I187">
        <f t="shared" si="33"/>
        <v>-5.7022500041057356E-3</v>
      </c>
      <c r="O187">
        <f t="shared" ca="1" si="30"/>
        <v>-0.14156907442906391</v>
      </c>
      <c r="P187">
        <f t="shared" ca="1" si="31"/>
        <v>0.16324642823091176</v>
      </c>
      <c r="Q187" s="1">
        <f t="shared" si="32"/>
        <v>27287.940999999999</v>
      </c>
      <c r="S187">
        <f>G187</f>
        <v>-5.7022500041057356E-3</v>
      </c>
      <c r="W187" s="53"/>
    </row>
    <row r="188" spans="1:23" x14ac:dyDescent="0.2">
      <c r="A188" s="12" t="s">
        <v>73</v>
      </c>
      <c r="B188" s="12"/>
      <c r="C188" s="8">
        <v>42616.379000000001</v>
      </c>
      <c r="D188" s="8"/>
      <c r="E188">
        <f t="shared" si="28"/>
        <v>-2107.9963317224269</v>
      </c>
      <c r="F188">
        <f t="shared" si="29"/>
        <v>-2108</v>
      </c>
      <c r="G188">
        <f t="shared" si="34"/>
        <v>9.1315999961807393E-3</v>
      </c>
      <c r="I188">
        <f t="shared" si="33"/>
        <v>9.1315999961807393E-3</v>
      </c>
      <c r="O188">
        <f t="shared" ca="1" si="30"/>
        <v>-0.13759472091118813</v>
      </c>
      <c r="P188">
        <f t="shared" ca="1" si="31"/>
        <v>0.16044142198402309</v>
      </c>
      <c r="Q188" s="1">
        <f t="shared" si="32"/>
        <v>27597.879000000001</v>
      </c>
      <c r="R188">
        <f>G188</f>
        <v>9.1315999961807393E-3</v>
      </c>
      <c r="W188" s="53"/>
    </row>
    <row r="189" spans="1:23" x14ac:dyDescent="0.2">
      <c r="A189" s="12" t="s">
        <v>73</v>
      </c>
      <c r="B189" s="12"/>
      <c r="C189" s="8">
        <v>42621.370999999999</v>
      </c>
      <c r="D189" s="8"/>
      <c r="E189">
        <f t="shared" si="28"/>
        <v>-2105.9909830815996</v>
      </c>
      <c r="F189">
        <f t="shared" si="29"/>
        <v>-2106</v>
      </c>
      <c r="G189">
        <f t="shared" si="34"/>
        <v>2.2446199996920768E-2</v>
      </c>
      <c r="I189">
        <f t="shared" si="33"/>
        <v>2.2446199996920768E-2</v>
      </c>
      <c r="O189">
        <f t="shared" ca="1" si="30"/>
        <v>-0.13753087587475638</v>
      </c>
      <c r="P189">
        <f t="shared" ca="1" si="31"/>
        <v>0.1603963616427076</v>
      </c>
      <c r="Q189" s="1">
        <f t="shared" si="32"/>
        <v>27602.870999999999</v>
      </c>
      <c r="R189">
        <f>G189</f>
        <v>2.2446199996920768E-2</v>
      </c>
      <c r="W189" s="53"/>
    </row>
    <row r="190" spans="1:23" x14ac:dyDescent="0.2">
      <c r="A190" s="12" t="s">
        <v>112</v>
      </c>
      <c r="B190" s="12"/>
      <c r="C190" s="8">
        <v>42684.843000000001</v>
      </c>
      <c r="D190" s="8"/>
      <c r="E190">
        <f t="shared" si="28"/>
        <v>-2080.4934893054306</v>
      </c>
      <c r="F190">
        <f t="shared" si="29"/>
        <v>-2080.5</v>
      </c>
      <c r="G190">
        <f t="shared" si="34"/>
        <v>1.6207349995966069E-2</v>
      </c>
      <c r="I190">
        <f t="shared" si="33"/>
        <v>1.6207349995966069E-2</v>
      </c>
      <c r="O190">
        <f t="shared" ca="1" si="30"/>
        <v>-0.13671685166025171</v>
      </c>
      <c r="P190">
        <f t="shared" ca="1" si="31"/>
        <v>0.15982184229093524</v>
      </c>
      <c r="Q190" s="1">
        <f t="shared" si="32"/>
        <v>27666.343000000001</v>
      </c>
      <c r="S190">
        <f>G190</f>
        <v>1.6207349995966069E-2</v>
      </c>
      <c r="W190" s="53"/>
    </row>
    <row r="191" spans="1:23" x14ac:dyDescent="0.2">
      <c r="A191" s="39" t="s">
        <v>112</v>
      </c>
      <c r="B191" s="39"/>
      <c r="C191" s="40">
        <v>42689.843000000001</v>
      </c>
      <c r="D191" s="40"/>
      <c r="E191">
        <f t="shared" si="28"/>
        <v>-2078.484926964858</v>
      </c>
      <c r="F191">
        <f t="shared" si="29"/>
        <v>-2078.5</v>
      </c>
      <c r="G191">
        <f t="shared" si="34"/>
        <v>3.7521949998335913E-2</v>
      </c>
      <c r="I191">
        <f t="shared" si="33"/>
        <v>3.7521949998335913E-2</v>
      </c>
      <c r="O191">
        <f t="shared" ca="1" si="30"/>
        <v>-0.13665300662381996</v>
      </c>
      <c r="P191">
        <f t="shared" ca="1" si="31"/>
        <v>0.15977678194961975</v>
      </c>
      <c r="Q191" s="1">
        <f t="shared" si="32"/>
        <v>27671.343000000001</v>
      </c>
      <c r="S191">
        <f>G191</f>
        <v>3.7521949998335913E-2</v>
      </c>
      <c r="W191" s="53"/>
    </row>
    <row r="192" spans="1:23" x14ac:dyDescent="0.2">
      <c r="A192" s="39" t="s">
        <v>119</v>
      </c>
      <c r="B192" s="39"/>
      <c r="C192" s="40">
        <v>43019.648999999998</v>
      </c>
      <c r="D192" s="40"/>
      <c r="E192">
        <f t="shared" si="28"/>
        <v>-1945.9977447058636</v>
      </c>
      <c r="F192">
        <f t="shared" si="29"/>
        <v>-1946</v>
      </c>
      <c r="G192">
        <f t="shared" si="34"/>
        <v>5.6141999957617372E-3</v>
      </c>
      <c r="I192">
        <f t="shared" ref="I192:I223" si="36">+G192</f>
        <v>5.6141999957617372E-3</v>
      </c>
      <c r="O192">
        <f t="shared" ca="1" si="30"/>
        <v>-0.13242327296021722</v>
      </c>
      <c r="P192">
        <f t="shared" ca="1" si="31"/>
        <v>0.15679153433746917</v>
      </c>
      <c r="Q192" s="1">
        <f t="shared" si="32"/>
        <v>28001.148999999998</v>
      </c>
      <c r="R192">
        <f>G192</f>
        <v>5.6141999957617372E-3</v>
      </c>
      <c r="W192" s="53"/>
    </row>
    <row r="193" spans="1:23" x14ac:dyDescent="0.2">
      <c r="A193" s="39" t="s">
        <v>119</v>
      </c>
      <c r="B193" s="39"/>
      <c r="C193" s="40">
        <v>43045.805999999997</v>
      </c>
      <c r="D193" s="40"/>
      <c r="E193">
        <f t="shared" si="28"/>
        <v>-1935.4901516773909</v>
      </c>
      <c r="F193">
        <f t="shared" si="29"/>
        <v>-1935.5</v>
      </c>
      <c r="G193">
        <f t="shared" si="34"/>
        <v>2.4515849996532779E-2</v>
      </c>
      <c r="I193">
        <f t="shared" si="36"/>
        <v>2.4515849996532779E-2</v>
      </c>
      <c r="O193">
        <f t="shared" ca="1" si="30"/>
        <v>-0.13208808651895057</v>
      </c>
      <c r="P193">
        <f t="shared" ca="1" si="31"/>
        <v>0.15655496754556289</v>
      </c>
      <c r="Q193" s="1">
        <f t="shared" si="32"/>
        <v>28027.305999999997</v>
      </c>
      <c r="S193">
        <f>G193</f>
        <v>2.4515849996532779E-2</v>
      </c>
      <c r="W193" s="53"/>
    </row>
    <row r="194" spans="1:23" x14ac:dyDescent="0.2">
      <c r="A194" s="39" t="s">
        <v>119</v>
      </c>
      <c r="B194" s="39"/>
      <c r="C194" s="40">
        <v>43045.81</v>
      </c>
      <c r="D194" s="40"/>
      <c r="E194">
        <f t="shared" si="28"/>
        <v>-1935.4885448275181</v>
      </c>
      <c r="F194">
        <f t="shared" si="29"/>
        <v>-1935.5</v>
      </c>
      <c r="G194">
        <f t="shared" si="34"/>
        <v>2.8515849997347686E-2</v>
      </c>
      <c r="I194">
        <f t="shared" si="36"/>
        <v>2.8515849997347686E-2</v>
      </c>
      <c r="O194">
        <f t="shared" ca="1" si="30"/>
        <v>-0.13208808651895057</v>
      </c>
      <c r="P194">
        <f t="shared" ca="1" si="31"/>
        <v>0.15655496754556289</v>
      </c>
      <c r="Q194" s="1">
        <f t="shared" si="32"/>
        <v>28027.309999999998</v>
      </c>
      <c r="S194">
        <f>G194</f>
        <v>2.8515849997347686E-2</v>
      </c>
      <c r="W194" s="53"/>
    </row>
    <row r="195" spans="1:23" x14ac:dyDescent="0.2">
      <c r="A195" s="39" t="s">
        <v>119</v>
      </c>
      <c r="B195" s="39"/>
      <c r="C195" s="40">
        <v>43446.576000000001</v>
      </c>
      <c r="D195" s="40"/>
      <c r="E195">
        <f t="shared" si="28"/>
        <v>-1774.495845831111</v>
      </c>
      <c r="F195">
        <f t="shared" si="29"/>
        <v>-1774.5</v>
      </c>
      <c r="G195">
        <f t="shared" si="34"/>
        <v>1.0341150002204813E-2</v>
      </c>
      <c r="I195">
        <f t="shared" si="36"/>
        <v>1.0341150002204813E-2</v>
      </c>
      <c r="O195">
        <f t="shared" ca="1" si="30"/>
        <v>-0.12694856108619554</v>
      </c>
      <c r="P195">
        <f t="shared" ca="1" si="31"/>
        <v>0.15292761006966671</v>
      </c>
      <c r="Q195" s="1">
        <f t="shared" si="32"/>
        <v>28428.076000000001</v>
      </c>
      <c r="S195">
        <f>G195</f>
        <v>1.0341150002204813E-2</v>
      </c>
      <c r="W195" s="53"/>
    </row>
    <row r="196" spans="1:23" x14ac:dyDescent="0.2">
      <c r="A196" s="39" t="s">
        <v>119</v>
      </c>
      <c r="B196" s="39"/>
      <c r="C196" s="40">
        <v>43701.724000000002</v>
      </c>
      <c r="D196" s="40"/>
      <c r="E196">
        <f t="shared" si="28"/>
        <v>-1671.999713016613</v>
      </c>
      <c r="F196">
        <f t="shared" si="29"/>
        <v>-1672</v>
      </c>
      <c r="G196">
        <f t="shared" si="34"/>
        <v>7.1439999737776816E-4</v>
      </c>
      <c r="I196">
        <f t="shared" si="36"/>
        <v>7.1439999737776816E-4</v>
      </c>
      <c r="O196">
        <f t="shared" ca="1" si="30"/>
        <v>-0.12367650296906887</v>
      </c>
      <c r="P196">
        <f t="shared" ca="1" si="31"/>
        <v>0.1506182675772483</v>
      </c>
      <c r="Q196" s="1">
        <f t="shared" si="32"/>
        <v>28683.224000000002</v>
      </c>
      <c r="R196">
        <f>G196</f>
        <v>7.1439999737776816E-4</v>
      </c>
      <c r="W196" s="53"/>
    </row>
    <row r="197" spans="1:23" x14ac:dyDescent="0.2">
      <c r="A197" s="39" t="s">
        <v>119</v>
      </c>
      <c r="B197" s="39"/>
      <c r="C197" s="40">
        <v>43701.741000000002</v>
      </c>
      <c r="D197" s="40"/>
      <c r="E197">
        <f t="shared" si="28"/>
        <v>-1671.9928839046552</v>
      </c>
      <c r="F197">
        <f t="shared" si="29"/>
        <v>-1672</v>
      </c>
      <c r="G197">
        <f t="shared" si="34"/>
        <v>1.7714399997203145E-2</v>
      </c>
      <c r="I197">
        <f t="shared" si="36"/>
        <v>1.7714399997203145E-2</v>
      </c>
      <c r="O197">
        <f t="shared" ca="1" si="30"/>
        <v>-0.12367650296906887</v>
      </c>
      <c r="P197">
        <f t="shared" ca="1" si="31"/>
        <v>0.1506182675772483</v>
      </c>
      <c r="Q197" s="1">
        <f t="shared" si="32"/>
        <v>28683.241000000002</v>
      </c>
      <c r="R197">
        <f>G197</f>
        <v>1.7714399997203145E-2</v>
      </c>
      <c r="W197" s="53"/>
    </row>
    <row r="198" spans="1:23" x14ac:dyDescent="0.2">
      <c r="A198" s="39" t="s">
        <v>119</v>
      </c>
      <c r="B198" s="39"/>
      <c r="C198" s="40">
        <v>43701.752</v>
      </c>
      <c r="D198" s="40"/>
      <c r="E198">
        <f t="shared" si="28"/>
        <v>-1671.9884650675065</v>
      </c>
      <c r="F198">
        <f t="shared" si="29"/>
        <v>-1672</v>
      </c>
      <c r="G198">
        <f t="shared" ref="G198:G229" si="37">+C198-(C$7+F198*C$8)</f>
        <v>2.8714399995806161E-2</v>
      </c>
      <c r="I198">
        <f t="shared" si="36"/>
        <v>2.8714399995806161E-2</v>
      </c>
      <c r="O198">
        <f t="shared" ca="1" si="30"/>
        <v>-0.12367650296906887</v>
      </c>
      <c r="P198">
        <f t="shared" ca="1" si="31"/>
        <v>0.1506182675772483</v>
      </c>
      <c r="Q198" s="1">
        <f t="shared" si="32"/>
        <v>28683.252</v>
      </c>
      <c r="R198">
        <f>G198</f>
        <v>2.8714399995806161E-2</v>
      </c>
      <c r="W198" s="53"/>
    </row>
    <row r="199" spans="1:23" x14ac:dyDescent="0.2">
      <c r="A199" s="39" t="s">
        <v>119</v>
      </c>
      <c r="B199" s="39"/>
      <c r="C199" s="40">
        <v>43721.646999999997</v>
      </c>
      <c r="D199" s="40"/>
      <c r="E199">
        <f t="shared" si="28"/>
        <v>-1663.9963955143683</v>
      </c>
      <c r="F199">
        <f t="shared" si="29"/>
        <v>-1664</v>
      </c>
      <c r="G199">
        <f t="shared" si="37"/>
        <v>8.972799994808156E-3</v>
      </c>
      <c r="I199">
        <f t="shared" si="36"/>
        <v>8.972799994808156E-3</v>
      </c>
      <c r="O199">
        <f t="shared" ca="1" si="30"/>
        <v>-0.12342112282334192</v>
      </c>
      <c r="P199">
        <f t="shared" ca="1" si="31"/>
        <v>0.15043802621198638</v>
      </c>
      <c r="Q199" s="1">
        <f t="shared" si="32"/>
        <v>28703.146999999997</v>
      </c>
      <c r="R199">
        <f>G199</f>
        <v>8.972799994808156E-3</v>
      </c>
      <c r="W199" s="53"/>
    </row>
    <row r="200" spans="1:23" x14ac:dyDescent="0.2">
      <c r="A200" s="39" t="s">
        <v>63</v>
      </c>
      <c r="B200" s="39"/>
      <c r="C200" s="40">
        <v>43776.44</v>
      </c>
      <c r="D200" s="40"/>
      <c r="E200">
        <f t="shared" si="28"/>
        <v>-1641.9853642489643</v>
      </c>
      <c r="F200">
        <f t="shared" si="29"/>
        <v>-1642</v>
      </c>
      <c r="G200">
        <f t="shared" si="37"/>
        <v>3.6433399996894877E-2</v>
      </c>
      <c r="I200">
        <f t="shared" si="36"/>
        <v>3.6433399996894877E-2</v>
      </c>
      <c r="O200">
        <f t="shared" ca="1" si="30"/>
        <v>-0.1227188274225928</v>
      </c>
      <c r="P200">
        <f t="shared" ca="1" si="31"/>
        <v>0.1499423624575161</v>
      </c>
      <c r="Q200" s="1">
        <f t="shared" si="32"/>
        <v>28757.940000000002</v>
      </c>
      <c r="R200">
        <f>G200</f>
        <v>3.6433399996894877E-2</v>
      </c>
      <c r="W200" s="53"/>
    </row>
    <row r="201" spans="1:23" x14ac:dyDescent="0.2">
      <c r="A201" s="39" t="s">
        <v>119</v>
      </c>
      <c r="B201" s="39"/>
      <c r="C201" s="40">
        <v>43787.608999999997</v>
      </c>
      <c r="D201" s="40"/>
      <c r="E201">
        <f t="shared" si="28"/>
        <v>-1637.4986376925949</v>
      </c>
      <c r="F201">
        <f t="shared" si="29"/>
        <v>-1637.5</v>
      </c>
      <c r="G201">
        <f t="shared" si="37"/>
        <v>3.3912499930011109E-3</v>
      </c>
      <c r="I201">
        <f t="shared" si="36"/>
        <v>3.3912499930011109E-3</v>
      </c>
      <c r="O201">
        <f t="shared" ca="1" si="30"/>
        <v>-0.12257517609062138</v>
      </c>
      <c r="P201">
        <f t="shared" ca="1" si="31"/>
        <v>0.14984097668955626</v>
      </c>
      <c r="Q201" s="1">
        <f t="shared" si="32"/>
        <v>28769.108999999997</v>
      </c>
      <c r="S201">
        <f>G201</f>
        <v>3.3912499930011109E-3</v>
      </c>
      <c r="W201" s="53"/>
    </row>
    <row r="202" spans="1:23" x14ac:dyDescent="0.2">
      <c r="A202" s="39" t="s">
        <v>119</v>
      </c>
      <c r="B202" s="39"/>
      <c r="C202" s="40">
        <v>43843.658000000003</v>
      </c>
      <c r="D202" s="40"/>
      <c r="E202">
        <f t="shared" si="28"/>
        <v>-1614.9830555672386</v>
      </c>
      <c r="F202">
        <f t="shared" si="29"/>
        <v>-1615</v>
      </c>
      <c r="G202">
        <f t="shared" si="37"/>
        <v>4.2180500000540633E-2</v>
      </c>
      <c r="I202">
        <f t="shared" si="36"/>
        <v>4.2180500000540633E-2</v>
      </c>
      <c r="O202">
        <f t="shared" ca="1" si="30"/>
        <v>-0.12185691943076431</v>
      </c>
      <c r="P202">
        <f t="shared" ca="1" si="31"/>
        <v>0.14933404784975712</v>
      </c>
      <c r="Q202" s="1">
        <f t="shared" si="32"/>
        <v>28825.158000000003</v>
      </c>
      <c r="R202">
        <f>G202</f>
        <v>4.2180500000540633E-2</v>
      </c>
      <c r="W202" s="53"/>
    </row>
    <row r="203" spans="1:23" x14ac:dyDescent="0.2">
      <c r="A203" s="39" t="s">
        <v>119</v>
      </c>
      <c r="B203" s="39"/>
      <c r="C203" s="40">
        <v>44133.637000000002</v>
      </c>
      <c r="D203" s="40"/>
      <c r="E203">
        <f t="shared" si="28"/>
        <v>-1498.4948757758425</v>
      </c>
      <c r="F203">
        <f t="shared" si="29"/>
        <v>-1498.5</v>
      </c>
      <c r="G203">
        <f t="shared" si="37"/>
        <v>1.2755949996062554E-2</v>
      </c>
      <c r="I203">
        <f t="shared" si="36"/>
        <v>1.2755949996062554E-2</v>
      </c>
      <c r="O203">
        <f t="shared" ca="1" si="30"/>
        <v>-0.11813794605861547</v>
      </c>
      <c r="P203">
        <f t="shared" ca="1" si="31"/>
        <v>0.14670928296813035</v>
      </c>
      <c r="Q203" s="1">
        <f t="shared" si="32"/>
        <v>29115.137000000002</v>
      </c>
      <c r="S203">
        <f>G203</f>
        <v>1.2755949996062554E-2</v>
      </c>
      <c r="W203" s="53"/>
    </row>
    <row r="204" spans="1:23" x14ac:dyDescent="0.2">
      <c r="A204" s="39" t="s">
        <v>119</v>
      </c>
      <c r="B204" s="39"/>
      <c r="C204" s="40">
        <v>44474.677000000003</v>
      </c>
      <c r="D204" s="40"/>
      <c r="E204">
        <f t="shared" si="28"/>
        <v>-1361.4948556500474</v>
      </c>
      <c r="F204">
        <f t="shared" si="29"/>
        <v>-1361.5</v>
      </c>
      <c r="G204">
        <f t="shared" si="37"/>
        <v>1.2806049999198876E-2</v>
      </c>
      <c r="I204">
        <f t="shared" si="36"/>
        <v>1.2806049999198876E-2</v>
      </c>
      <c r="O204">
        <f t="shared" ca="1" si="30"/>
        <v>-0.11376456106304131</v>
      </c>
      <c r="P204">
        <f t="shared" ca="1" si="31"/>
        <v>0.14362264958801996</v>
      </c>
      <c r="Q204" s="1">
        <f t="shared" si="32"/>
        <v>29456.177000000003</v>
      </c>
      <c r="S204">
        <f>G204</f>
        <v>1.2806049999198876E-2</v>
      </c>
      <c r="W204" s="53"/>
    </row>
    <row r="205" spans="1:23" x14ac:dyDescent="0.2">
      <c r="A205" s="39" t="s">
        <v>65</v>
      </c>
      <c r="B205" s="39"/>
      <c r="C205" s="40">
        <v>45078.336000000003</v>
      </c>
      <c r="D205" s="40"/>
      <c r="E205">
        <f t="shared" si="28"/>
        <v>-1118.9975088604713</v>
      </c>
      <c r="F205">
        <f t="shared" si="29"/>
        <v>-1119</v>
      </c>
      <c r="G205">
        <f t="shared" si="37"/>
        <v>6.2012999987928197E-3</v>
      </c>
      <c r="I205">
        <f t="shared" si="36"/>
        <v>6.2012999987928197E-3</v>
      </c>
      <c r="O205">
        <f t="shared" ca="1" si="30"/>
        <v>-0.10602335039569288</v>
      </c>
      <c r="P205">
        <f t="shared" ca="1" si="31"/>
        <v>0.13815908320351791</v>
      </c>
      <c r="Q205" s="1">
        <f t="shared" si="32"/>
        <v>30059.836000000003</v>
      </c>
      <c r="R205">
        <f>G205</f>
        <v>6.2012999987928197E-3</v>
      </c>
      <c r="W205" s="53"/>
    </row>
    <row r="206" spans="1:23" x14ac:dyDescent="0.2">
      <c r="A206" s="39" t="s">
        <v>65</v>
      </c>
      <c r="B206" s="39"/>
      <c r="C206" s="40">
        <v>45078.347999999998</v>
      </c>
      <c r="D206" s="40"/>
      <c r="E206">
        <f t="shared" si="28"/>
        <v>-1118.9926883108558</v>
      </c>
      <c r="F206">
        <f t="shared" si="29"/>
        <v>-1119</v>
      </c>
      <c r="G206">
        <f t="shared" si="37"/>
        <v>1.8201299993961584E-2</v>
      </c>
      <c r="I206">
        <f t="shared" si="36"/>
        <v>1.8201299993961584E-2</v>
      </c>
      <c r="O206">
        <f t="shared" ca="1" si="30"/>
        <v>-0.10602335039569288</v>
      </c>
      <c r="P206">
        <f t="shared" ca="1" si="31"/>
        <v>0.13815908320351791</v>
      </c>
      <c r="Q206" s="1">
        <f t="shared" si="32"/>
        <v>30059.847999999998</v>
      </c>
      <c r="R206">
        <f>G206</f>
        <v>1.8201299993961584E-2</v>
      </c>
      <c r="W206" s="53"/>
    </row>
    <row r="207" spans="1:23" x14ac:dyDescent="0.2">
      <c r="A207" s="39" t="s">
        <v>119</v>
      </c>
      <c r="B207" s="39"/>
      <c r="C207" s="40">
        <v>46020.557999999997</v>
      </c>
      <c r="D207" s="40"/>
      <c r="E207">
        <f t="shared" si="28"/>
        <v>-740.49518372862258</v>
      </c>
      <c r="F207">
        <f t="shared" si="29"/>
        <v>-740.5</v>
      </c>
      <c r="G207">
        <f t="shared" si="37"/>
        <v>1.1989349994109944E-2</v>
      </c>
      <c r="I207">
        <f t="shared" si="36"/>
        <v>1.1989349994109944E-2</v>
      </c>
      <c r="O207">
        <f t="shared" ca="1" si="30"/>
        <v>-9.3940677250986149E-2</v>
      </c>
      <c r="P207">
        <f t="shared" ca="1" si="31"/>
        <v>0.12963141360956321</v>
      </c>
      <c r="Q207" s="1">
        <f t="shared" si="32"/>
        <v>31002.057999999997</v>
      </c>
      <c r="S207">
        <f>G207</f>
        <v>1.1989349994109944E-2</v>
      </c>
      <c r="W207" s="53"/>
    </row>
    <row r="208" spans="1:23" x14ac:dyDescent="0.2">
      <c r="A208" s="39" t="s">
        <v>59</v>
      </c>
      <c r="B208" s="39"/>
      <c r="C208" s="40">
        <v>46074.116800000003</v>
      </c>
      <c r="D208" s="40"/>
      <c r="E208">
        <f t="shared" si="28"/>
        <v>-718.97994599136518</v>
      </c>
      <c r="F208">
        <f t="shared" si="29"/>
        <v>-719</v>
      </c>
      <c r="G208">
        <f t="shared" si="37"/>
        <v>4.9921300000278279E-2</v>
      </c>
      <c r="I208">
        <f t="shared" si="36"/>
        <v>4.9921300000278279E-2</v>
      </c>
      <c r="O208">
        <f t="shared" ca="1" si="30"/>
        <v>-9.3254343109344953E-2</v>
      </c>
      <c r="P208">
        <f t="shared" ca="1" si="31"/>
        <v>0.1291470149404218</v>
      </c>
      <c r="Q208" s="1">
        <f t="shared" si="32"/>
        <v>31055.616800000003</v>
      </c>
      <c r="R208">
        <f>G208</f>
        <v>4.9921300000278279E-2</v>
      </c>
      <c r="W208" s="53"/>
    </row>
    <row r="209" spans="1:23" x14ac:dyDescent="0.2">
      <c r="A209" s="39" t="s">
        <v>59</v>
      </c>
      <c r="B209" s="39" t="s">
        <v>60</v>
      </c>
      <c r="C209" s="40">
        <v>46075.294600000001</v>
      </c>
      <c r="D209" s="40"/>
      <c r="E209">
        <f t="shared" si="28"/>
        <v>-718.5068090464207</v>
      </c>
      <c r="F209">
        <f t="shared" si="29"/>
        <v>-718.5</v>
      </c>
      <c r="G209">
        <f t="shared" si="37"/>
        <v>-1.6950049997831229E-2</v>
      </c>
      <c r="I209">
        <f t="shared" si="36"/>
        <v>-1.6950049997831229E-2</v>
      </c>
      <c r="O209">
        <f t="shared" ca="1" si="30"/>
        <v>-9.3238381850237015E-2</v>
      </c>
      <c r="P209">
        <f t="shared" ca="1" si="31"/>
        <v>0.12913574985509291</v>
      </c>
      <c r="Q209" s="1">
        <f t="shared" si="32"/>
        <v>31056.794600000001</v>
      </c>
      <c r="S209">
        <f>G209</f>
        <v>-1.6950049997831229E-2</v>
      </c>
      <c r="W209" s="53"/>
    </row>
    <row r="210" spans="1:23" x14ac:dyDescent="0.2">
      <c r="A210" s="39" t="s">
        <v>119</v>
      </c>
      <c r="B210" s="39"/>
      <c r="C210" s="40">
        <v>46295.661999999997</v>
      </c>
      <c r="D210" s="40"/>
      <c r="E210">
        <f t="shared" si="28"/>
        <v>-629.9824769004307</v>
      </c>
      <c r="F210">
        <f t="shared" si="29"/>
        <v>-630</v>
      </c>
      <c r="G210">
        <f t="shared" si="37"/>
        <v>4.362099999707425E-2</v>
      </c>
      <c r="I210">
        <f t="shared" si="36"/>
        <v>4.362099999707425E-2</v>
      </c>
      <c r="O210">
        <f t="shared" ca="1" si="30"/>
        <v>-9.0413238988132541E-2</v>
      </c>
      <c r="P210">
        <f t="shared" ca="1" si="31"/>
        <v>0.1271418297518829</v>
      </c>
      <c r="Q210" s="1">
        <f t="shared" si="32"/>
        <v>31277.161999999997</v>
      </c>
      <c r="R210">
        <f>G210</f>
        <v>4.362099999707425E-2</v>
      </c>
      <c r="W210" s="53"/>
    </row>
    <row r="211" spans="1:23" x14ac:dyDescent="0.2">
      <c r="A211" s="39" t="s">
        <v>74</v>
      </c>
      <c r="B211" s="39" t="s">
        <v>75</v>
      </c>
      <c r="C211" s="40">
        <v>46299.343999999997</v>
      </c>
      <c r="D211" s="40"/>
      <c r="E211">
        <f t="shared" si="28"/>
        <v>-628.50337159283265</v>
      </c>
      <c r="F211">
        <f t="shared" si="29"/>
        <v>-628.5</v>
      </c>
      <c r="G211">
        <f t="shared" si="37"/>
        <v>-8.3930500040878542E-3</v>
      </c>
      <c r="I211">
        <f t="shared" si="36"/>
        <v>-8.3930500040878542E-3</v>
      </c>
      <c r="O211">
        <f t="shared" ca="1" si="30"/>
        <v>-9.036535521080874E-2</v>
      </c>
      <c r="P211">
        <f t="shared" ca="1" si="31"/>
        <v>0.1271080344958963</v>
      </c>
      <c r="Q211" s="1">
        <f t="shared" si="32"/>
        <v>31280.843999999997</v>
      </c>
      <c r="S211">
        <f>G211</f>
        <v>-8.3930500040878542E-3</v>
      </c>
      <c r="W211" s="53"/>
    </row>
    <row r="212" spans="1:23" x14ac:dyDescent="0.2">
      <c r="A212" s="39" t="s">
        <v>119</v>
      </c>
      <c r="B212" s="39"/>
      <c r="C212" s="40">
        <v>46442.538</v>
      </c>
      <c r="D212" s="40"/>
      <c r="E212">
        <f t="shared" si="28"/>
        <v>-570.98055643363284</v>
      </c>
      <c r="F212">
        <f t="shared" si="29"/>
        <v>-571</v>
      </c>
      <c r="G212">
        <f t="shared" si="37"/>
        <v>4.8401699998066761E-2</v>
      </c>
      <c r="I212">
        <f t="shared" si="36"/>
        <v>4.8401699998066761E-2</v>
      </c>
      <c r="O212">
        <f t="shared" ca="1" si="30"/>
        <v>-8.852981041339622E-2</v>
      </c>
      <c r="P212">
        <f t="shared" ca="1" si="31"/>
        <v>0.12581254968307623</v>
      </c>
      <c r="Q212" s="1">
        <f t="shared" si="32"/>
        <v>31424.038</v>
      </c>
      <c r="R212">
        <f>G212</f>
        <v>4.8401699998066761E-2</v>
      </c>
      <c r="W212" s="53"/>
    </row>
    <row r="213" spans="1:23" x14ac:dyDescent="0.2">
      <c r="A213" s="39" t="s">
        <v>119</v>
      </c>
      <c r="B213" s="39"/>
      <c r="C213" s="40">
        <v>46712.593999999997</v>
      </c>
      <c r="D213" s="40"/>
      <c r="E213">
        <f t="shared" ref="E213:E276" si="38">+(C213-C$7)/C$8</f>
        <v>-462.4956941444845</v>
      </c>
      <c r="F213">
        <f t="shared" ref="F213:F276" si="39">ROUND(2*E213,0)/2</f>
        <v>-462.5</v>
      </c>
      <c r="G213">
        <f t="shared" si="37"/>
        <v>1.0718749996158294E-2</v>
      </c>
      <c r="I213">
        <f t="shared" si="36"/>
        <v>1.0718749996158294E-2</v>
      </c>
      <c r="O213">
        <f t="shared" ref="O213:O276" ca="1" si="40">+C$11+C$12*$F213</f>
        <v>-8.5066217186974352E-2</v>
      </c>
      <c r="P213">
        <f t="shared" ref="P213:P276" ca="1" si="41">+D$11+D$12*$F213</f>
        <v>0.1233680261667114</v>
      </c>
      <c r="Q213" s="1">
        <f t="shared" ref="Q213:Q276" si="42">+C213-15018.5</f>
        <v>31694.093999999997</v>
      </c>
      <c r="S213">
        <f>G213</f>
        <v>1.0718749996158294E-2</v>
      </c>
      <c r="W213" s="53"/>
    </row>
    <row r="214" spans="1:23" x14ac:dyDescent="0.2">
      <c r="A214" s="39" t="s">
        <v>119</v>
      </c>
      <c r="B214" s="39"/>
      <c r="C214" s="40">
        <v>46732.565000000002</v>
      </c>
      <c r="D214" s="40"/>
      <c r="E214">
        <f t="shared" si="38"/>
        <v>-454.47309444376629</v>
      </c>
      <c r="F214">
        <f t="shared" si="39"/>
        <v>-454.5</v>
      </c>
      <c r="G214">
        <f t="shared" si="37"/>
        <v>6.6977149996091612E-2</v>
      </c>
      <c r="I214">
        <f t="shared" si="36"/>
        <v>6.6977149996091612E-2</v>
      </c>
      <c r="O214">
        <f t="shared" ca="1" si="40"/>
        <v>-8.4810837041247394E-2</v>
      </c>
      <c r="P214">
        <f t="shared" ca="1" si="41"/>
        <v>0.12318778480144948</v>
      </c>
      <c r="Q214" s="1">
        <f t="shared" si="42"/>
        <v>31714.065000000002</v>
      </c>
      <c r="S214">
        <f>G214</f>
        <v>6.6977149996091612E-2</v>
      </c>
      <c r="W214" s="53"/>
    </row>
    <row r="215" spans="1:23" x14ac:dyDescent="0.2">
      <c r="A215" s="39" t="s">
        <v>62</v>
      </c>
      <c r="B215" s="39"/>
      <c r="C215" s="40">
        <v>46733.790800000002</v>
      </c>
      <c r="D215" s="40"/>
      <c r="E215">
        <f t="shared" si="38"/>
        <v>-453.98067530035138</v>
      </c>
      <c r="F215">
        <f t="shared" si="39"/>
        <v>-454</v>
      </c>
      <c r="G215">
        <f t="shared" si="37"/>
        <v>4.8105800000485033E-2</v>
      </c>
      <c r="I215">
        <f t="shared" si="36"/>
        <v>4.8105800000485033E-2</v>
      </c>
      <c r="O215">
        <f t="shared" ca="1" si="40"/>
        <v>-8.4794875782139456E-2</v>
      </c>
      <c r="P215">
        <f t="shared" ca="1" si="41"/>
        <v>0.12317651971612061</v>
      </c>
      <c r="Q215" s="1">
        <f t="shared" si="42"/>
        <v>31715.290800000002</v>
      </c>
      <c r="R215">
        <f>G215</f>
        <v>4.8105800000485033E-2</v>
      </c>
      <c r="W215" s="53"/>
    </row>
    <row r="216" spans="1:23" x14ac:dyDescent="0.2">
      <c r="A216" s="39" t="s">
        <v>78</v>
      </c>
      <c r="B216" s="39"/>
      <c r="C216" s="40">
        <v>46733.790800000002</v>
      </c>
      <c r="D216" s="40">
        <v>5.0000000000000001E-4</v>
      </c>
      <c r="E216">
        <f t="shared" si="38"/>
        <v>-453.98067530035138</v>
      </c>
      <c r="F216">
        <f t="shared" si="39"/>
        <v>-454</v>
      </c>
      <c r="G216">
        <f t="shared" si="37"/>
        <v>4.8105800000485033E-2</v>
      </c>
      <c r="I216">
        <f t="shared" si="36"/>
        <v>4.8105800000485033E-2</v>
      </c>
      <c r="O216">
        <f t="shared" ca="1" si="40"/>
        <v>-8.4794875782139456E-2</v>
      </c>
      <c r="P216">
        <f t="shared" ca="1" si="41"/>
        <v>0.12317651971612061</v>
      </c>
      <c r="Q216" s="1">
        <f t="shared" si="42"/>
        <v>31715.290800000002</v>
      </c>
      <c r="R216">
        <f>G216</f>
        <v>4.8105800000485033E-2</v>
      </c>
      <c r="W216" s="53"/>
    </row>
    <row r="217" spans="1:23" x14ac:dyDescent="0.2">
      <c r="A217" s="39" t="s">
        <v>119</v>
      </c>
      <c r="B217" s="39"/>
      <c r="C217" s="40">
        <v>46793.544999999998</v>
      </c>
      <c r="D217" s="40"/>
      <c r="E217">
        <f t="shared" si="38"/>
        <v>-429.97666813814112</v>
      </c>
      <c r="F217">
        <f t="shared" si="39"/>
        <v>-430</v>
      </c>
      <c r="G217">
        <f t="shared" si="37"/>
        <v>5.8080999995581806E-2</v>
      </c>
      <c r="I217">
        <f t="shared" si="36"/>
        <v>5.8080999995581806E-2</v>
      </c>
      <c r="O217">
        <f t="shared" ca="1" si="40"/>
        <v>-8.4028735344958583E-2</v>
      </c>
      <c r="P217">
        <f t="shared" ca="1" si="41"/>
        <v>0.12263579562033484</v>
      </c>
      <c r="Q217" s="1">
        <f t="shared" si="42"/>
        <v>31775.044999999998</v>
      </c>
      <c r="R217">
        <f>G217</f>
        <v>5.8080999995581806E-2</v>
      </c>
      <c r="W217" s="53"/>
    </row>
    <row r="218" spans="1:23" x14ac:dyDescent="0.2">
      <c r="A218" s="39" t="s">
        <v>119</v>
      </c>
      <c r="B218" s="39"/>
      <c r="C218" s="40">
        <v>46793.555</v>
      </c>
      <c r="D218" s="40"/>
      <c r="E218">
        <f t="shared" si="38"/>
        <v>-429.9726510134592</v>
      </c>
      <c r="F218">
        <f t="shared" si="39"/>
        <v>-430</v>
      </c>
      <c r="G218">
        <f t="shared" si="37"/>
        <v>6.8080999997619074E-2</v>
      </c>
      <c r="I218">
        <f t="shared" si="36"/>
        <v>6.8080999997619074E-2</v>
      </c>
      <c r="O218">
        <f t="shared" ca="1" si="40"/>
        <v>-8.4028735344958583E-2</v>
      </c>
      <c r="P218">
        <f t="shared" ca="1" si="41"/>
        <v>0.12263579562033484</v>
      </c>
      <c r="Q218" s="1">
        <f t="shared" si="42"/>
        <v>31775.055</v>
      </c>
      <c r="R218">
        <f>G218</f>
        <v>6.8080999997619074E-2</v>
      </c>
      <c r="W218" s="53"/>
    </row>
    <row r="219" spans="1:23" x14ac:dyDescent="0.2">
      <c r="A219" s="39" t="s">
        <v>119</v>
      </c>
      <c r="B219" s="39"/>
      <c r="C219" s="40">
        <v>46829.591999999997</v>
      </c>
      <c r="D219" s="40"/>
      <c r="E219">
        <f t="shared" si="38"/>
        <v>-415.49613880001561</v>
      </c>
      <c r="F219">
        <f t="shared" si="39"/>
        <v>-415.5</v>
      </c>
      <c r="G219">
        <f t="shared" si="37"/>
        <v>9.6118499932345003E-3</v>
      </c>
      <c r="I219">
        <f t="shared" si="36"/>
        <v>9.6118499932345003E-3</v>
      </c>
      <c r="O219">
        <f t="shared" ca="1" si="40"/>
        <v>-8.3565858830828468E-2</v>
      </c>
      <c r="P219">
        <f t="shared" ca="1" si="41"/>
        <v>0.12230910814579761</v>
      </c>
      <c r="Q219" s="1">
        <f t="shared" si="42"/>
        <v>31811.091999999997</v>
      </c>
      <c r="S219">
        <f>G219</f>
        <v>9.6118499932345003E-3</v>
      </c>
      <c r="W219" s="53"/>
    </row>
    <row r="220" spans="1:23" x14ac:dyDescent="0.2">
      <c r="A220" s="39" t="s">
        <v>119</v>
      </c>
      <c r="B220" s="39"/>
      <c r="C220" s="40">
        <v>47058.646000000001</v>
      </c>
      <c r="D220" s="40"/>
      <c r="E220">
        <f t="shared" si="38"/>
        <v>-323.48229112849822</v>
      </c>
      <c r="F220">
        <f t="shared" si="39"/>
        <v>-323.5</v>
      </c>
      <c r="G220">
        <f t="shared" si="37"/>
        <v>4.4083449996833224E-2</v>
      </c>
      <c r="I220">
        <f t="shared" si="36"/>
        <v>4.4083449996833224E-2</v>
      </c>
      <c r="O220">
        <f t="shared" ca="1" si="40"/>
        <v>-8.062898715496844E-2</v>
      </c>
      <c r="P220">
        <f t="shared" ca="1" si="41"/>
        <v>0.12023633244528549</v>
      </c>
      <c r="Q220" s="1">
        <f t="shared" si="42"/>
        <v>32040.146000000001</v>
      </c>
      <c r="S220">
        <f>G220</f>
        <v>4.4083449996833224E-2</v>
      </c>
      <c r="W220" s="53"/>
    </row>
    <row r="221" spans="1:23" x14ac:dyDescent="0.2">
      <c r="A221" s="39" t="s">
        <v>119</v>
      </c>
      <c r="B221" s="39"/>
      <c r="C221" s="40">
        <v>47063.601999999999</v>
      </c>
      <c r="D221" s="40"/>
      <c r="E221">
        <f t="shared" si="38"/>
        <v>-321.4914041365231</v>
      </c>
      <c r="F221">
        <f t="shared" si="39"/>
        <v>-321.5</v>
      </c>
      <c r="G221">
        <f t="shared" si="37"/>
        <v>2.1398049997515045E-2</v>
      </c>
      <c r="I221">
        <f t="shared" si="36"/>
        <v>2.1398049997515045E-2</v>
      </c>
      <c r="O221">
        <f t="shared" ca="1" si="40"/>
        <v>-8.0565142118536701E-2</v>
      </c>
      <c r="P221">
        <f t="shared" ca="1" si="41"/>
        <v>0.12019127210397001</v>
      </c>
      <c r="Q221" s="1">
        <f t="shared" si="42"/>
        <v>32045.101999999999</v>
      </c>
      <c r="S221">
        <f>G221</f>
        <v>2.1398049997515045E-2</v>
      </c>
      <c r="W221" s="53"/>
    </row>
    <row r="222" spans="1:23" x14ac:dyDescent="0.2">
      <c r="A222" s="39" t="s">
        <v>62</v>
      </c>
      <c r="B222" s="39"/>
      <c r="C222" s="40">
        <v>47064.871200000001</v>
      </c>
      <c r="D222" s="40"/>
      <c r="E222">
        <f t="shared" si="38"/>
        <v>-320.9815506719911</v>
      </c>
      <c r="F222">
        <f t="shared" si="39"/>
        <v>-321</v>
      </c>
      <c r="G222">
        <f t="shared" si="37"/>
        <v>4.592669999692589E-2</v>
      </c>
      <c r="I222">
        <f t="shared" si="36"/>
        <v>4.592669999692589E-2</v>
      </c>
      <c r="O222">
        <f t="shared" ca="1" si="40"/>
        <v>-8.0549180859428776E-2</v>
      </c>
      <c r="P222">
        <f t="shared" ca="1" si="41"/>
        <v>0.12018000701864115</v>
      </c>
      <c r="Q222" s="1">
        <f t="shared" si="42"/>
        <v>32046.371200000001</v>
      </c>
      <c r="R222">
        <f t="shared" ref="R222:R236" si="43">G222</f>
        <v>4.592669999692589E-2</v>
      </c>
      <c r="W222" s="53"/>
    </row>
    <row r="223" spans="1:23" x14ac:dyDescent="0.2">
      <c r="A223" s="39" t="s">
        <v>78</v>
      </c>
      <c r="B223" s="39"/>
      <c r="C223" s="40">
        <v>47064.871200000001</v>
      </c>
      <c r="D223" s="40">
        <v>4.0000000000000002E-4</v>
      </c>
      <c r="E223">
        <f t="shared" si="38"/>
        <v>-320.9815506719911</v>
      </c>
      <c r="F223">
        <f t="shared" si="39"/>
        <v>-321</v>
      </c>
      <c r="G223">
        <f t="shared" si="37"/>
        <v>4.592669999692589E-2</v>
      </c>
      <c r="I223">
        <f t="shared" si="36"/>
        <v>4.592669999692589E-2</v>
      </c>
      <c r="O223">
        <f t="shared" ca="1" si="40"/>
        <v>-8.0549180859428776E-2</v>
      </c>
      <c r="P223">
        <f t="shared" ca="1" si="41"/>
        <v>0.12018000701864115</v>
      </c>
      <c r="Q223" s="1">
        <f t="shared" si="42"/>
        <v>32046.371200000001</v>
      </c>
      <c r="R223">
        <f t="shared" si="43"/>
        <v>4.592669999692589E-2</v>
      </c>
      <c r="W223" s="53"/>
    </row>
    <row r="224" spans="1:23" x14ac:dyDescent="0.2">
      <c r="A224" s="39" t="s">
        <v>62</v>
      </c>
      <c r="B224" s="39"/>
      <c r="C224" s="40">
        <v>47119.635699999999</v>
      </c>
      <c r="D224" s="40"/>
      <c r="E224">
        <f t="shared" si="38"/>
        <v>-298.98196821193142</v>
      </c>
      <c r="F224">
        <f t="shared" si="39"/>
        <v>-299</v>
      </c>
      <c r="G224">
        <f t="shared" si="37"/>
        <v>4.4887299998663366E-2</v>
      </c>
      <c r="I224">
        <f t="shared" ref="I224:I255" si="44">+G224</f>
        <v>4.4887299998663366E-2</v>
      </c>
      <c r="O224">
        <f t="shared" ca="1" si="40"/>
        <v>-7.9846885458679628E-2</v>
      </c>
      <c r="P224">
        <f t="shared" ca="1" si="41"/>
        <v>0.11968434326417086</v>
      </c>
      <c r="Q224" s="1">
        <f t="shared" si="42"/>
        <v>32101.135699999999</v>
      </c>
      <c r="R224">
        <f t="shared" si="43"/>
        <v>4.4887299998663366E-2</v>
      </c>
      <c r="W224" s="53"/>
    </row>
    <row r="225" spans="1:23" x14ac:dyDescent="0.2">
      <c r="A225" s="39" t="s">
        <v>78</v>
      </c>
      <c r="B225" s="39"/>
      <c r="C225" s="40">
        <v>47119.635699999999</v>
      </c>
      <c r="D225" s="40">
        <v>1.2999999999999999E-3</v>
      </c>
      <c r="E225">
        <f t="shared" si="38"/>
        <v>-298.98196821193142</v>
      </c>
      <c r="F225">
        <f t="shared" si="39"/>
        <v>-299</v>
      </c>
      <c r="G225">
        <f t="shared" si="37"/>
        <v>4.4887299998663366E-2</v>
      </c>
      <c r="I225">
        <f t="shared" si="44"/>
        <v>4.4887299998663366E-2</v>
      </c>
      <c r="O225">
        <f t="shared" ca="1" si="40"/>
        <v>-7.9846885458679628E-2</v>
      </c>
      <c r="P225">
        <f t="shared" ca="1" si="41"/>
        <v>0.11968434326417086</v>
      </c>
      <c r="Q225" s="1">
        <f t="shared" si="42"/>
        <v>32101.135699999999</v>
      </c>
      <c r="R225">
        <f t="shared" si="43"/>
        <v>4.4887299998663366E-2</v>
      </c>
      <c r="W225" s="53"/>
    </row>
    <row r="226" spans="1:23" x14ac:dyDescent="0.2">
      <c r="A226" s="39" t="s">
        <v>76</v>
      </c>
      <c r="B226" s="39"/>
      <c r="C226" s="40">
        <v>47368.544000000002</v>
      </c>
      <c r="D226" s="40"/>
      <c r="E226">
        <f t="shared" si="38"/>
        <v>-198.99240068472727</v>
      </c>
      <c r="F226">
        <f t="shared" si="39"/>
        <v>-199</v>
      </c>
      <c r="G226">
        <f t="shared" si="37"/>
        <v>1.8917299996246584E-2</v>
      </c>
      <c r="I226">
        <f t="shared" si="44"/>
        <v>1.8917299996246584E-2</v>
      </c>
      <c r="O226">
        <f t="shared" ca="1" si="40"/>
        <v>-7.6654633637092656E-2</v>
      </c>
      <c r="P226">
        <f t="shared" ca="1" si="41"/>
        <v>0.11743132619839683</v>
      </c>
      <c r="Q226" s="1">
        <f t="shared" si="42"/>
        <v>32350.044000000002</v>
      </c>
      <c r="R226">
        <f t="shared" si="43"/>
        <v>1.8917299996246584E-2</v>
      </c>
      <c r="W226" s="53"/>
    </row>
    <row r="227" spans="1:23" x14ac:dyDescent="0.2">
      <c r="A227" s="39" t="s">
        <v>119</v>
      </c>
      <c r="B227" s="39"/>
      <c r="C227" s="40">
        <v>47425.811000000002</v>
      </c>
      <c r="D227" s="40"/>
      <c r="E227">
        <f t="shared" si="38"/>
        <v>-175.98753277320995</v>
      </c>
      <c r="F227">
        <f t="shared" si="39"/>
        <v>-176</v>
      </c>
      <c r="G227">
        <f t="shared" si="37"/>
        <v>3.1035200001497287E-2</v>
      </c>
      <c r="I227">
        <f t="shared" si="44"/>
        <v>3.1035200001497287E-2</v>
      </c>
      <c r="O227">
        <f t="shared" ca="1" si="40"/>
        <v>-7.5920415718127646E-2</v>
      </c>
      <c r="P227">
        <f t="shared" ca="1" si="41"/>
        <v>0.1169131322732688</v>
      </c>
      <c r="Q227" s="1">
        <f t="shared" si="42"/>
        <v>32407.311000000002</v>
      </c>
      <c r="R227">
        <f t="shared" si="43"/>
        <v>3.1035200001497287E-2</v>
      </c>
      <c r="W227" s="53"/>
    </row>
    <row r="228" spans="1:23" x14ac:dyDescent="0.2">
      <c r="A228" s="39" t="s">
        <v>66</v>
      </c>
      <c r="B228" s="39"/>
      <c r="C228" s="40">
        <v>47871.414299999997</v>
      </c>
      <c r="D228" s="40"/>
      <c r="E228">
        <f t="shared" si="38"/>
        <v>3.0168686697875131</v>
      </c>
      <c r="F228">
        <f t="shared" si="39"/>
        <v>3</v>
      </c>
      <c r="G228">
        <f t="shared" si="37"/>
        <v>4.1991899997810833E-2</v>
      </c>
      <c r="I228">
        <f t="shared" si="44"/>
        <v>4.1991899997810833E-2</v>
      </c>
      <c r="O228">
        <f t="shared" ca="1" si="40"/>
        <v>-7.0206284957486945E-2</v>
      </c>
      <c r="P228">
        <f t="shared" ca="1" si="41"/>
        <v>0.11288023172553328</v>
      </c>
      <c r="Q228" s="1">
        <f t="shared" si="42"/>
        <v>32852.914299999997</v>
      </c>
      <c r="R228">
        <f t="shared" si="43"/>
        <v>4.1991899997810833E-2</v>
      </c>
      <c r="W228" s="53"/>
    </row>
    <row r="229" spans="1:23" x14ac:dyDescent="0.2">
      <c r="A229" s="39" t="s">
        <v>66</v>
      </c>
      <c r="B229" s="39"/>
      <c r="C229" s="40">
        <v>47871.417699999998</v>
      </c>
      <c r="D229" s="40"/>
      <c r="E229">
        <f t="shared" si="38"/>
        <v>3.0182344921796731</v>
      </c>
      <c r="F229">
        <f t="shared" si="39"/>
        <v>3</v>
      </c>
      <c r="G229">
        <f t="shared" si="37"/>
        <v>4.53918999992311E-2</v>
      </c>
      <c r="I229">
        <f t="shared" si="44"/>
        <v>4.53918999992311E-2</v>
      </c>
      <c r="O229">
        <f t="shared" ca="1" si="40"/>
        <v>-7.0206284957486945E-2</v>
      </c>
      <c r="P229">
        <f t="shared" ca="1" si="41"/>
        <v>0.11288023172553328</v>
      </c>
      <c r="Q229" s="1">
        <f t="shared" si="42"/>
        <v>32852.917699999998</v>
      </c>
      <c r="R229">
        <f t="shared" si="43"/>
        <v>4.53918999992311E-2</v>
      </c>
      <c r="W229" s="53"/>
    </row>
    <row r="230" spans="1:23" x14ac:dyDescent="0.2">
      <c r="A230" s="39" t="s">
        <v>67</v>
      </c>
      <c r="B230" s="39"/>
      <c r="C230" s="40">
        <v>48085.491499999996</v>
      </c>
      <c r="D230" s="40"/>
      <c r="E230">
        <f t="shared" si="38"/>
        <v>89.014349048844892</v>
      </c>
      <c r="F230">
        <f t="shared" si="39"/>
        <v>89</v>
      </c>
      <c r="G230">
        <f t="shared" ref="G230:G261" si="45">+C230-(C$7+F230*C$8)</f>
        <v>3.5719699997571297E-2</v>
      </c>
      <c r="I230">
        <f t="shared" si="44"/>
        <v>3.5719699997571297E-2</v>
      </c>
      <c r="O230">
        <f t="shared" ca="1" si="40"/>
        <v>-6.7460948390922149E-2</v>
      </c>
      <c r="P230">
        <f t="shared" ca="1" si="41"/>
        <v>0.11094263704896762</v>
      </c>
      <c r="Q230" s="1">
        <f t="shared" si="42"/>
        <v>33066.991499999996</v>
      </c>
      <c r="R230">
        <f t="shared" si="43"/>
        <v>3.5719699997571297E-2</v>
      </c>
      <c r="W230" s="53"/>
    </row>
    <row r="231" spans="1:23" x14ac:dyDescent="0.2">
      <c r="A231" s="39" t="s">
        <v>119</v>
      </c>
      <c r="B231" s="39"/>
      <c r="C231" s="40">
        <v>48177.597000000002</v>
      </c>
      <c r="D231" s="40"/>
      <c r="E231">
        <f t="shared" si="38"/>
        <v>126.01427678077394</v>
      </c>
      <c r="F231">
        <f t="shared" si="39"/>
        <v>126</v>
      </c>
      <c r="G231">
        <f t="shared" si="45"/>
        <v>3.5539799995603971E-2</v>
      </c>
      <c r="I231">
        <f t="shared" si="44"/>
        <v>3.5539799995603971E-2</v>
      </c>
      <c r="O231">
        <f t="shared" ca="1" si="40"/>
        <v>-6.6279815216934962E-2</v>
      </c>
      <c r="P231">
        <f t="shared" ca="1" si="41"/>
        <v>0.11010902073463122</v>
      </c>
      <c r="Q231" s="1">
        <f t="shared" si="42"/>
        <v>33159.097000000002</v>
      </c>
      <c r="R231">
        <f t="shared" si="43"/>
        <v>3.5539799995603971E-2</v>
      </c>
      <c r="W231" s="53"/>
    </row>
    <row r="232" spans="1:23" x14ac:dyDescent="0.2">
      <c r="A232" s="39" t="s">
        <v>67</v>
      </c>
      <c r="B232" s="39"/>
      <c r="C232" s="40">
        <v>48187.554300000003</v>
      </c>
      <c r="D232" s="40"/>
      <c r="E232">
        <f t="shared" si="38"/>
        <v>130.01424833953195</v>
      </c>
      <c r="F232">
        <f t="shared" si="39"/>
        <v>130</v>
      </c>
      <c r="G232">
        <f t="shared" si="45"/>
        <v>3.5469000002194662E-2</v>
      </c>
      <c r="I232">
        <f t="shared" si="44"/>
        <v>3.5469000002194662E-2</v>
      </c>
      <c r="O232">
        <f t="shared" ca="1" si="40"/>
        <v>-6.6152125144071483E-2</v>
      </c>
      <c r="P232">
        <f t="shared" ca="1" si="41"/>
        <v>0.11001890005200027</v>
      </c>
      <c r="Q232" s="1">
        <f t="shared" si="42"/>
        <v>33169.054300000003</v>
      </c>
      <c r="R232">
        <f t="shared" si="43"/>
        <v>3.5469000002194662E-2</v>
      </c>
      <c r="W232" s="53"/>
    </row>
    <row r="233" spans="1:23" x14ac:dyDescent="0.2">
      <c r="A233" s="39" t="s">
        <v>67</v>
      </c>
      <c r="B233" s="39"/>
      <c r="C233" s="40">
        <v>48187.554400000001</v>
      </c>
      <c r="D233" s="40"/>
      <c r="E233">
        <f t="shared" si="38"/>
        <v>130.01428851077773</v>
      </c>
      <c r="F233">
        <f t="shared" si="39"/>
        <v>130</v>
      </c>
      <c r="G233">
        <f t="shared" si="45"/>
        <v>3.5568999999668449E-2</v>
      </c>
      <c r="I233">
        <f t="shared" si="44"/>
        <v>3.5568999999668449E-2</v>
      </c>
      <c r="O233">
        <f t="shared" ca="1" si="40"/>
        <v>-6.6152125144071483E-2</v>
      </c>
      <c r="P233">
        <f t="shared" ca="1" si="41"/>
        <v>0.11001890005200027</v>
      </c>
      <c r="Q233" s="1">
        <f t="shared" si="42"/>
        <v>33169.054400000001</v>
      </c>
      <c r="R233">
        <f t="shared" si="43"/>
        <v>3.5568999999668449E-2</v>
      </c>
      <c r="W233" s="53"/>
    </row>
    <row r="234" spans="1:23" x14ac:dyDescent="0.2">
      <c r="A234" s="39" t="s">
        <v>67</v>
      </c>
      <c r="B234" s="39"/>
      <c r="C234" s="40">
        <v>48232.364099999999</v>
      </c>
      <c r="D234" s="40"/>
      <c r="E234">
        <f t="shared" si="38"/>
        <v>148.0149036932506</v>
      </c>
      <c r="F234">
        <f t="shared" si="39"/>
        <v>148</v>
      </c>
      <c r="G234">
        <f t="shared" si="45"/>
        <v>3.7100399997143541E-2</v>
      </c>
      <c r="I234">
        <f t="shared" si="44"/>
        <v>3.7100399997143541E-2</v>
      </c>
      <c r="O234">
        <f t="shared" ca="1" si="40"/>
        <v>-6.5577519816185828E-2</v>
      </c>
      <c r="P234">
        <f t="shared" ca="1" si="41"/>
        <v>0.10961335698016093</v>
      </c>
      <c r="Q234" s="1">
        <f t="shared" si="42"/>
        <v>33213.864099999999</v>
      </c>
      <c r="R234">
        <f t="shared" si="43"/>
        <v>3.7100399997143541E-2</v>
      </c>
      <c r="W234" s="53"/>
    </row>
    <row r="235" spans="1:23" x14ac:dyDescent="0.2">
      <c r="A235" s="39" t="s">
        <v>67</v>
      </c>
      <c r="B235" s="39"/>
      <c r="C235" s="40">
        <v>48232.364999999998</v>
      </c>
      <c r="D235" s="40"/>
      <c r="E235">
        <f t="shared" si="38"/>
        <v>148.01526523447154</v>
      </c>
      <c r="F235">
        <f t="shared" si="39"/>
        <v>148</v>
      </c>
      <c r="G235">
        <f t="shared" si="45"/>
        <v>3.8000399996235501E-2</v>
      </c>
      <c r="I235">
        <f t="shared" si="44"/>
        <v>3.8000399996235501E-2</v>
      </c>
      <c r="O235">
        <f t="shared" ca="1" si="40"/>
        <v>-6.5577519816185828E-2</v>
      </c>
      <c r="P235">
        <f t="shared" ca="1" si="41"/>
        <v>0.10961335698016093</v>
      </c>
      <c r="Q235" s="1">
        <f t="shared" si="42"/>
        <v>33213.864999999998</v>
      </c>
      <c r="R235">
        <f t="shared" si="43"/>
        <v>3.8000399996235501E-2</v>
      </c>
      <c r="W235" s="53"/>
    </row>
    <row r="236" spans="1:23" x14ac:dyDescent="0.2">
      <c r="A236" s="39" t="s">
        <v>77</v>
      </c>
      <c r="B236" s="39"/>
      <c r="C236" s="40">
        <v>48588.328000000001</v>
      </c>
      <c r="D236" s="40">
        <v>5.0000000000000001E-3</v>
      </c>
      <c r="E236">
        <f t="shared" si="38"/>
        <v>291.01004052194133</v>
      </c>
      <c r="F236">
        <f t="shared" si="39"/>
        <v>291</v>
      </c>
      <c r="G236">
        <f t="shared" si="45"/>
        <v>2.4994300001708325E-2</v>
      </c>
      <c r="I236">
        <f t="shared" si="44"/>
        <v>2.4994300001708325E-2</v>
      </c>
      <c r="O236">
        <f t="shared" ca="1" si="40"/>
        <v>-6.1012599711316444E-2</v>
      </c>
      <c r="P236">
        <f t="shared" ca="1" si="41"/>
        <v>0.10639154257610407</v>
      </c>
      <c r="Q236" s="1">
        <f t="shared" si="42"/>
        <v>33569.828000000001</v>
      </c>
      <c r="R236">
        <f t="shared" si="43"/>
        <v>2.4994300001708325E-2</v>
      </c>
      <c r="W236" s="53"/>
    </row>
    <row r="237" spans="1:23" x14ac:dyDescent="0.2">
      <c r="A237" s="39" t="s">
        <v>71</v>
      </c>
      <c r="B237" s="39" t="s">
        <v>60</v>
      </c>
      <c r="C237" s="40">
        <v>49005.281999999999</v>
      </c>
      <c r="D237" s="40">
        <v>1.1999999999999999E-3</v>
      </c>
      <c r="E237">
        <f t="shared" si="38"/>
        <v>458.505660952185</v>
      </c>
      <c r="F237">
        <f t="shared" si="39"/>
        <v>458.5</v>
      </c>
      <c r="G237">
        <f t="shared" si="45"/>
        <v>1.4092049997998402E-2</v>
      </c>
      <c r="I237">
        <f t="shared" si="44"/>
        <v>1.4092049997998402E-2</v>
      </c>
      <c r="O237">
        <f t="shared" ca="1" si="40"/>
        <v>-5.5665577910158255E-2</v>
      </c>
      <c r="P237">
        <f t="shared" ca="1" si="41"/>
        <v>0.10261773899093257</v>
      </c>
      <c r="Q237" s="1">
        <f t="shared" si="42"/>
        <v>33986.781999999999</v>
      </c>
      <c r="S237">
        <f>G237</f>
        <v>1.4092049997998402E-2</v>
      </c>
      <c r="W237" s="53"/>
    </row>
    <row r="238" spans="1:23" x14ac:dyDescent="0.2">
      <c r="A238" s="39" t="s">
        <v>68</v>
      </c>
      <c r="B238" s="39"/>
      <c r="C238" s="40">
        <v>49290.328000000001</v>
      </c>
      <c r="D238" s="40"/>
      <c r="E238">
        <f t="shared" si="38"/>
        <v>573.01219313837305</v>
      </c>
      <c r="F238">
        <f t="shared" si="39"/>
        <v>573</v>
      </c>
      <c r="G238">
        <f t="shared" si="45"/>
        <v>3.0352900001162197E-2</v>
      </c>
      <c r="I238">
        <f t="shared" si="44"/>
        <v>3.0352900001162197E-2</v>
      </c>
      <c r="O238">
        <f t="shared" ca="1" si="40"/>
        <v>-5.2010449574441162E-2</v>
      </c>
      <c r="P238">
        <f t="shared" ca="1" si="41"/>
        <v>0.1000380344506213</v>
      </c>
      <c r="Q238" s="1">
        <f t="shared" si="42"/>
        <v>34271.828000000001</v>
      </c>
      <c r="R238">
        <f>G238</f>
        <v>3.0352900001162197E-2</v>
      </c>
      <c r="W238" s="53"/>
    </row>
    <row r="239" spans="1:23" x14ac:dyDescent="0.2">
      <c r="A239" s="39" t="s">
        <v>81</v>
      </c>
      <c r="B239" s="39"/>
      <c r="C239" s="40">
        <v>49636.328800000003</v>
      </c>
      <c r="D239" s="40"/>
      <c r="E239">
        <f t="shared" si="38"/>
        <v>712.00502847599114</v>
      </c>
      <c r="F239">
        <f t="shared" si="39"/>
        <v>712</v>
      </c>
      <c r="G239">
        <f t="shared" si="45"/>
        <v>1.2517600000137463E-2</v>
      </c>
      <c r="I239">
        <f t="shared" si="44"/>
        <v>1.2517600000137463E-2</v>
      </c>
      <c r="O239">
        <f t="shared" ca="1" si="40"/>
        <v>-4.7573219542435256E-2</v>
      </c>
      <c r="P239">
        <f t="shared" ca="1" si="41"/>
        <v>9.6906340729195406E-2</v>
      </c>
      <c r="Q239" s="1">
        <f t="shared" si="42"/>
        <v>34617.828800000003</v>
      </c>
      <c r="R239">
        <f>G239</f>
        <v>1.2517600000137463E-2</v>
      </c>
      <c r="W239" s="53"/>
    </row>
    <row r="240" spans="1:23" x14ac:dyDescent="0.2">
      <c r="A240" s="41" t="s">
        <v>81</v>
      </c>
      <c r="B240" s="42"/>
      <c r="C240" s="43">
        <v>49636.328800000003</v>
      </c>
      <c r="D240" s="43">
        <v>8.9999999999999998E-4</v>
      </c>
      <c r="E240">
        <f t="shared" si="38"/>
        <v>712.00502847599114</v>
      </c>
      <c r="F240">
        <f t="shared" si="39"/>
        <v>712</v>
      </c>
      <c r="G240">
        <f t="shared" si="45"/>
        <v>1.2517600000137463E-2</v>
      </c>
      <c r="I240">
        <f t="shared" si="44"/>
        <v>1.2517600000137463E-2</v>
      </c>
      <c r="O240">
        <f t="shared" ca="1" si="40"/>
        <v>-4.7573219542435256E-2</v>
      </c>
      <c r="P240">
        <f t="shared" ca="1" si="41"/>
        <v>9.6906340729195406E-2</v>
      </c>
      <c r="Q240" s="1">
        <f t="shared" si="42"/>
        <v>34617.828800000003</v>
      </c>
      <c r="R240">
        <f>G240</f>
        <v>1.2517600000137463E-2</v>
      </c>
      <c r="W240" s="53"/>
    </row>
    <row r="241" spans="1:23" x14ac:dyDescent="0.2">
      <c r="A241" s="39" t="s">
        <v>69</v>
      </c>
      <c r="B241" s="39"/>
      <c r="C241" s="40">
        <v>49636.330499999996</v>
      </c>
      <c r="D241" s="40"/>
      <c r="E241">
        <f t="shared" si="38"/>
        <v>712.00571138718431</v>
      </c>
      <c r="F241">
        <f t="shared" si="39"/>
        <v>712</v>
      </c>
      <c r="G241">
        <f t="shared" si="45"/>
        <v>1.4217599993571639E-2</v>
      </c>
      <c r="I241">
        <f t="shared" si="44"/>
        <v>1.4217599993571639E-2</v>
      </c>
      <c r="O241">
        <f t="shared" ca="1" si="40"/>
        <v>-4.7573219542435256E-2</v>
      </c>
      <c r="P241">
        <f t="shared" ca="1" si="41"/>
        <v>9.6906340729195406E-2</v>
      </c>
      <c r="Q241" s="1">
        <f t="shared" si="42"/>
        <v>34617.830499999996</v>
      </c>
      <c r="R241">
        <f>G241</f>
        <v>1.4217599993571639E-2</v>
      </c>
      <c r="W241" s="53"/>
    </row>
    <row r="242" spans="1:23" x14ac:dyDescent="0.2">
      <c r="A242" s="39" t="s">
        <v>81</v>
      </c>
      <c r="B242" s="39"/>
      <c r="C242" s="40">
        <v>49636.330499999996</v>
      </c>
      <c r="D242" s="40"/>
      <c r="E242">
        <f t="shared" si="38"/>
        <v>712.00571138718431</v>
      </c>
      <c r="F242">
        <f t="shared" si="39"/>
        <v>712</v>
      </c>
      <c r="G242">
        <f t="shared" si="45"/>
        <v>1.4217599993571639E-2</v>
      </c>
      <c r="I242">
        <f t="shared" si="44"/>
        <v>1.4217599993571639E-2</v>
      </c>
      <c r="O242">
        <f t="shared" ca="1" si="40"/>
        <v>-4.7573219542435256E-2</v>
      </c>
      <c r="P242">
        <f t="shared" ca="1" si="41"/>
        <v>9.6906340729195406E-2</v>
      </c>
      <c r="Q242" s="1">
        <f t="shared" si="42"/>
        <v>34617.830499999996</v>
      </c>
      <c r="R242">
        <f>G242</f>
        <v>1.4217599993571639E-2</v>
      </c>
      <c r="W242" s="53"/>
    </row>
    <row r="243" spans="1:23" x14ac:dyDescent="0.2">
      <c r="A243" s="41" t="s">
        <v>82</v>
      </c>
      <c r="B243" s="44" t="s">
        <v>51</v>
      </c>
      <c r="C243" s="43">
        <v>49647.544000000002</v>
      </c>
      <c r="D243" s="43">
        <v>1.1999999999999999E-3</v>
      </c>
      <c r="E243">
        <f t="shared" si="38"/>
        <v>716.51031414838917</v>
      </c>
      <c r="F243">
        <f t="shared" si="39"/>
        <v>716.5</v>
      </c>
      <c r="G243">
        <f t="shared" si="45"/>
        <v>2.5675450000562705E-2</v>
      </c>
      <c r="I243">
        <f t="shared" si="44"/>
        <v>2.5675450000562705E-2</v>
      </c>
      <c r="O243">
        <f t="shared" ca="1" si="40"/>
        <v>-4.7429568210463846E-2</v>
      </c>
      <c r="P243">
        <f t="shared" ca="1" si="41"/>
        <v>9.6804954961235562E-2</v>
      </c>
      <c r="Q243" s="1">
        <f t="shared" si="42"/>
        <v>34629.044000000002</v>
      </c>
      <c r="S243">
        <f>G243</f>
        <v>2.5675450000562705E-2</v>
      </c>
      <c r="W243" s="53"/>
    </row>
    <row r="244" spans="1:23" x14ac:dyDescent="0.2">
      <c r="A244" s="39" t="s">
        <v>82</v>
      </c>
      <c r="B244" s="39" t="s">
        <v>83</v>
      </c>
      <c r="C244" s="40">
        <v>49647.546799999996</v>
      </c>
      <c r="D244" s="40">
        <v>1.6999999999999999E-3</v>
      </c>
      <c r="E244">
        <f t="shared" si="38"/>
        <v>716.51143894329778</v>
      </c>
      <c r="F244">
        <f t="shared" si="39"/>
        <v>716.5</v>
      </c>
      <c r="G244">
        <f t="shared" si="45"/>
        <v>2.8475449995312374E-2</v>
      </c>
      <c r="I244">
        <f t="shared" si="44"/>
        <v>2.8475449995312374E-2</v>
      </c>
      <c r="O244">
        <f t="shared" ca="1" si="40"/>
        <v>-4.7429568210463846E-2</v>
      </c>
      <c r="P244">
        <f t="shared" ca="1" si="41"/>
        <v>9.6804954961235562E-2</v>
      </c>
      <c r="Q244" s="1">
        <f t="shared" si="42"/>
        <v>34629.046799999996</v>
      </c>
      <c r="S244">
        <f>G244</f>
        <v>2.8475449995312374E-2</v>
      </c>
      <c r="W244" s="53"/>
    </row>
    <row r="245" spans="1:23" x14ac:dyDescent="0.2">
      <c r="A245" s="39" t="s">
        <v>59</v>
      </c>
      <c r="B245" s="39" t="s">
        <v>60</v>
      </c>
      <c r="C245" s="40">
        <v>49906.441599999998</v>
      </c>
      <c r="D245" s="40"/>
      <c r="E245">
        <f t="shared" si="38"/>
        <v>820.51270803332784</v>
      </c>
      <c r="F245">
        <f t="shared" si="39"/>
        <v>820.5</v>
      </c>
      <c r="G245">
        <f t="shared" si="45"/>
        <v>3.1634649996703956E-2</v>
      </c>
      <c r="I245">
        <f t="shared" si="44"/>
        <v>3.1634649996703956E-2</v>
      </c>
      <c r="O245">
        <f t="shared" ca="1" si="40"/>
        <v>-4.4109626316013381E-2</v>
      </c>
      <c r="P245">
        <f t="shared" ca="1" si="41"/>
        <v>9.4461817212830576E-2</v>
      </c>
      <c r="Q245" s="1">
        <f t="shared" si="42"/>
        <v>34887.941599999998</v>
      </c>
      <c r="S245">
        <f>G245</f>
        <v>3.1634649996703956E-2</v>
      </c>
      <c r="W245" s="53"/>
    </row>
    <row r="246" spans="1:23" x14ac:dyDescent="0.2">
      <c r="A246" s="39" t="s">
        <v>59</v>
      </c>
      <c r="B246" s="39"/>
      <c r="C246" s="40">
        <v>49947.493399999999</v>
      </c>
      <c r="D246" s="40"/>
      <c r="E246">
        <f t="shared" si="38"/>
        <v>837.0037279318741</v>
      </c>
      <c r="F246">
        <f t="shared" si="39"/>
        <v>837</v>
      </c>
      <c r="G246">
        <f t="shared" si="45"/>
        <v>9.2800999991595745E-3</v>
      </c>
      <c r="I246">
        <f t="shared" si="44"/>
        <v>9.2800999991595745E-3</v>
      </c>
      <c r="O246">
        <f t="shared" ca="1" si="40"/>
        <v>-4.3582904765451527E-2</v>
      </c>
      <c r="P246">
        <f t="shared" ca="1" si="41"/>
        <v>9.4090069396977866E-2</v>
      </c>
      <c r="Q246" s="1">
        <f t="shared" si="42"/>
        <v>34928.993399999999</v>
      </c>
      <c r="R246">
        <f>G246</f>
        <v>9.2800999991595745E-3</v>
      </c>
      <c r="W246" s="53"/>
    </row>
    <row r="247" spans="1:23" x14ac:dyDescent="0.2">
      <c r="A247" s="39" t="s">
        <v>72</v>
      </c>
      <c r="B247" s="39"/>
      <c r="C247" s="40">
        <v>49987.317999999999</v>
      </c>
      <c r="D247" s="40">
        <v>4.0000000000000001E-3</v>
      </c>
      <c r="E247">
        <f t="shared" si="38"/>
        <v>853.00176628954978</v>
      </c>
      <c r="F247">
        <f t="shared" si="39"/>
        <v>853</v>
      </c>
      <c r="G247">
        <f t="shared" si="45"/>
        <v>4.3968999962089583E-3</v>
      </c>
      <c r="I247">
        <f t="shared" si="44"/>
        <v>4.3968999962089583E-3</v>
      </c>
      <c r="O247">
        <f t="shared" ca="1" si="40"/>
        <v>-4.3072144473997612E-2</v>
      </c>
      <c r="P247">
        <f t="shared" ca="1" si="41"/>
        <v>9.3729586666454007E-2</v>
      </c>
      <c r="Q247" s="1">
        <f t="shared" si="42"/>
        <v>34968.817999999999</v>
      </c>
      <c r="R247">
        <f>G247</f>
        <v>4.3968999962089583E-3</v>
      </c>
      <c r="W247" s="53"/>
    </row>
    <row r="248" spans="1:23" x14ac:dyDescent="0.2">
      <c r="A248" s="39" t="s">
        <v>119</v>
      </c>
      <c r="B248" s="39"/>
      <c r="C248" s="40">
        <v>49988.584999999999</v>
      </c>
      <c r="D248" s="40"/>
      <c r="E248">
        <f t="shared" si="38"/>
        <v>853.51073598665096</v>
      </c>
      <c r="F248">
        <f t="shared" si="39"/>
        <v>853.5</v>
      </c>
      <c r="G248">
        <f t="shared" si="45"/>
        <v>2.6725550000264775E-2</v>
      </c>
      <c r="I248">
        <f t="shared" si="44"/>
        <v>2.6725550000264775E-2</v>
      </c>
      <c r="O248">
        <f t="shared" ca="1" si="40"/>
        <v>-4.3056183214889673E-2</v>
      </c>
      <c r="P248">
        <f t="shared" ca="1" si="41"/>
        <v>9.3718321581125141E-2</v>
      </c>
      <c r="Q248" s="1">
        <f t="shared" si="42"/>
        <v>34970.084999999999</v>
      </c>
      <c r="S248">
        <f>G248</f>
        <v>2.6725550000264775E-2</v>
      </c>
      <c r="W248" s="53"/>
    </row>
    <row r="249" spans="1:23" x14ac:dyDescent="0.2">
      <c r="A249" s="39" t="s">
        <v>59</v>
      </c>
      <c r="B249" s="39" t="s">
        <v>60</v>
      </c>
      <c r="C249" s="40">
        <v>50013.482600000003</v>
      </c>
      <c r="D249" s="40"/>
      <c r="E249">
        <f t="shared" si="38"/>
        <v>863.51241233278188</v>
      </c>
      <c r="F249">
        <f t="shared" si="39"/>
        <v>863.5</v>
      </c>
      <c r="G249">
        <f t="shared" si="45"/>
        <v>3.0898550001438707E-2</v>
      </c>
      <c r="I249">
        <f t="shared" si="44"/>
        <v>3.0898550001438707E-2</v>
      </c>
      <c r="O249">
        <f t="shared" ca="1" si="40"/>
        <v>-4.2736958032730976E-2</v>
      </c>
      <c r="P249">
        <f t="shared" ca="1" si="41"/>
        <v>9.3493019874547736E-2</v>
      </c>
      <c r="Q249" s="1">
        <f t="shared" si="42"/>
        <v>34994.982600000003</v>
      </c>
      <c r="S249">
        <f>G249</f>
        <v>3.0898550001438707E-2</v>
      </c>
      <c r="W249" s="53"/>
    </row>
    <row r="250" spans="1:23" x14ac:dyDescent="0.2">
      <c r="A250" s="39" t="s">
        <v>119</v>
      </c>
      <c r="B250" s="39"/>
      <c r="C250" s="40">
        <v>50080.712</v>
      </c>
      <c r="D250" s="40"/>
      <c r="E250">
        <f t="shared" si="38"/>
        <v>890.5193005366425</v>
      </c>
      <c r="F250">
        <f t="shared" si="39"/>
        <v>890.5</v>
      </c>
      <c r="G250">
        <f t="shared" si="45"/>
        <v>4.8045649993582629E-2</v>
      </c>
      <c r="I250">
        <f t="shared" si="44"/>
        <v>4.8045649993582629E-2</v>
      </c>
      <c r="O250">
        <f t="shared" ca="1" si="40"/>
        <v>-4.1875050040902494E-2</v>
      </c>
      <c r="P250">
        <f t="shared" ca="1" si="41"/>
        <v>9.2884705266788756E-2</v>
      </c>
      <c r="Q250" s="1">
        <f t="shared" si="42"/>
        <v>35062.212</v>
      </c>
      <c r="S250">
        <f>G250</f>
        <v>4.8045649993582629E-2</v>
      </c>
      <c r="W250" s="53"/>
    </row>
    <row r="251" spans="1:23" x14ac:dyDescent="0.2">
      <c r="A251" s="40" t="s">
        <v>86</v>
      </c>
      <c r="B251" s="44" t="s">
        <v>48</v>
      </c>
      <c r="C251" s="43">
        <v>51722.383600000001</v>
      </c>
      <c r="D251" s="43">
        <v>6.9999999999999999E-4</v>
      </c>
      <c r="E251">
        <f t="shared" si="38"/>
        <v>1549.9992508062464</v>
      </c>
      <c r="F251">
        <f t="shared" si="39"/>
        <v>1550</v>
      </c>
      <c r="G251">
        <f t="shared" si="45"/>
        <v>-1.8649999983608723E-3</v>
      </c>
      <c r="I251">
        <f t="shared" si="44"/>
        <v>-1.8649999983608723E-3</v>
      </c>
      <c r="O251">
        <f t="shared" ca="1" si="40"/>
        <v>-2.0822149277536353E-2</v>
      </c>
      <c r="P251">
        <f t="shared" ca="1" si="41"/>
        <v>7.8026057718009023E-2</v>
      </c>
      <c r="Q251" s="1">
        <f t="shared" si="42"/>
        <v>36703.883600000001</v>
      </c>
      <c r="R251">
        <f>G251</f>
        <v>-1.8649999983608723E-3</v>
      </c>
      <c r="W251" s="53"/>
    </row>
    <row r="252" spans="1:23" x14ac:dyDescent="0.2">
      <c r="A252" s="40" t="s">
        <v>84</v>
      </c>
      <c r="B252" s="42" t="s">
        <v>51</v>
      </c>
      <c r="C252" s="40">
        <v>51768.4928</v>
      </c>
      <c r="D252" s="40">
        <v>6.9999999999999999E-4</v>
      </c>
      <c r="E252">
        <f t="shared" si="38"/>
        <v>1568.5218913410347</v>
      </c>
      <c r="F252">
        <f t="shared" si="39"/>
        <v>1568.5</v>
      </c>
      <c r="G252">
        <f t="shared" si="45"/>
        <v>5.4495049997058231E-2</v>
      </c>
      <c r="I252">
        <f t="shared" si="44"/>
        <v>5.4495049997058231E-2</v>
      </c>
      <c r="O252">
        <f t="shared" ca="1" si="40"/>
        <v>-2.0231582690542767E-2</v>
      </c>
      <c r="P252">
        <f t="shared" ca="1" si="41"/>
        <v>7.760924956084081E-2</v>
      </c>
      <c r="Q252" s="1">
        <f t="shared" si="42"/>
        <v>36749.9928</v>
      </c>
      <c r="S252">
        <f>G252</f>
        <v>5.4495049997058231E-2</v>
      </c>
      <c r="W252" s="53"/>
    </row>
    <row r="253" spans="1:23" x14ac:dyDescent="0.2">
      <c r="A253" s="40" t="s">
        <v>84</v>
      </c>
      <c r="B253" s="45"/>
      <c r="C253" s="40">
        <v>51814.481800000001</v>
      </c>
      <c r="D253" s="40">
        <v>1.9E-3</v>
      </c>
      <c r="E253">
        <f t="shared" si="38"/>
        <v>1586.9962460371564</v>
      </c>
      <c r="F253">
        <f t="shared" si="39"/>
        <v>1587</v>
      </c>
      <c r="G253">
        <f t="shared" si="45"/>
        <v>-9.3448999978136271E-3</v>
      </c>
      <c r="I253">
        <f t="shared" si="44"/>
        <v>-9.3448999978136271E-3</v>
      </c>
      <c r="O253">
        <f t="shared" ca="1" si="40"/>
        <v>-1.9641016103549173E-2</v>
      </c>
      <c r="P253">
        <f t="shared" ca="1" si="41"/>
        <v>7.7192441403672624E-2</v>
      </c>
      <c r="Q253" s="1">
        <f t="shared" si="42"/>
        <v>36795.981800000001</v>
      </c>
      <c r="R253">
        <f>G253</f>
        <v>-9.3448999978136271E-3</v>
      </c>
      <c r="W253" s="53"/>
    </row>
    <row r="254" spans="1:23" x14ac:dyDescent="0.2">
      <c r="A254" s="40" t="s">
        <v>86</v>
      </c>
      <c r="B254" s="44" t="s">
        <v>51</v>
      </c>
      <c r="C254" s="43">
        <v>52119.491000000002</v>
      </c>
      <c r="D254" s="43">
        <v>5.9999999999999995E-4</v>
      </c>
      <c r="E254">
        <f t="shared" si="38"/>
        <v>1709.5222445668085</v>
      </c>
      <c r="F254">
        <f t="shared" si="39"/>
        <v>1709.5</v>
      </c>
      <c r="G254">
        <f t="shared" si="45"/>
        <v>5.5374349998601247E-2</v>
      </c>
      <c r="I254">
        <f t="shared" si="44"/>
        <v>5.5374349998601247E-2</v>
      </c>
      <c r="O254">
        <f t="shared" ca="1" si="40"/>
        <v>-1.5730507622105122E-2</v>
      </c>
      <c r="P254">
        <f t="shared" ca="1" si="41"/>
        <v>7.4432495498099438E-2</v>
      </c>
      <c r="Q254" s="1">
        <f t="shared" si="42"/>
        <v>37100.991000000002</v>
      </c>
      <c r="S254">
        <f>G254</f>
        <v>5.5374349998601247E-2</v>
      </c>
      <c r="W254" s="53"/>
    </row>
    <row r="255" spans="1:23" x14ac:dyDescent="0.2">
      <c r="A255" s="39" t="s">
        <v>87</v>
      </c>
      <c r="B255" s="39"/>
      <c r="C255" s="40">
        <v>52531.414599999996</v>
      </c>
      <c r="D255" s="40">
        <v>2.3999999999999998E-3</v>
      </c>
      <c r="E255">
        <f t="shared" si="38"/>
        <v>1874.9970905974474</v>
      </c>
      <c r="F255">
        <f t="shared" si="39"/>
        <v>1875</v>
      </c>
      <c r="G255">
        <f t="shared" si="45"/>
        <v>-7.2425000034854747E-3</v>
      </c>
      <c r="I255">
        <f t="shared" si="44"/>
        <v>-7.2425000034854747E-3</v>
      </c>
      <c r="O255">
        <f t="shared" ca="1" si="40"/>
        <v>-1.0447330857378666E-2</v>
      </c>
      <c r="P255">
        <f t="shared" ca="1" si="41"/>
        <v>7.0703752254243413E-2</v>
      </c>
      <c r="Q255" s="1">
        <f t="shared" si="42"/>
        <v>37512.914599999996</v>
      </c>
      <c r="R255">
        <f t="shared" ref="R255:R261" si="46">G255</f>
        <v>-7.2425000034854747E-3</v>
      </c>
      <c r="W255" s="53"/>
    </row>
    <row r="256" spans="1:23" x14ac:dyDescent="0.2">
      <c r="A256" s="46" t="s">
        <v>85</v>
      </c>
      <c r="B256" s="39"/>
      <c r="C256" s="41">
        <v>52608.5841</v>
      </c>
      <c r="D256" s="40"/>
      <c r="E256">
        <f t="shared" si="38"/>
        <v>1905.9970409056164</v>
      </c>
      <c r="F256">
        <f t="shared" si="39"/>
        <v>1906</v>
      </c>
      <c r="G256">
        <f t="shared" si="45"/>
        <v>-7.3661999995238148E-3</v>
      </c>
      <c r="I256">
        <f t="shared" ref="I256:I262" si="47">+G256</f>
        <v>-7.3661999995238148E-3</v>
      </c>
      <c r="O256">
        <f t="shared" ca="1" si="40"/>
        <v>-9.4577327926867044E-3</v>
      </c>
      <c r="P256">
        <f t="shared" ca="1" si="41"/>
        <v>7.0005316963853453E-2</v>
      </c>
      <c r="Q256" s="1">
        <f t="shared" si="42"/>
        <v>37590.0841</v>
      </c>
      <c r="R256">
        <f t="shared" si="46"/>
        <v>-7.3661999995238148E-3</v>
      </c>
      <c r="W256" s="53"/>
    </row>
    <row r="257" spans="1:23" x14ac:dyDescent="0.2">
      <c r="A257" s="47" t="s">
        <v>88</v>
      </c>
      <c r="B257" s="45"/>
      <c r="C257" s="40">
        <v>52872.451800000003</v>
      </c>
      <c r="D257" s="40">
        <v>2.3E-3</v>
      </c>
      <c r="E257">
        <f t="shared" si="38"/>
        <v>2011.9959859283338</v>
      </c>
      <c r="F257">
        <f t="shared" si="39"/>
        <v>2012</v>
      </c>
      <c r="G257">
        <f t="shared" si="45"/>
        <v>-9.9924000023747794E-3</v>
      </c>
      <c r="I257">
        <f t="shared" si="47"/>
        <v>-9.9924000023747794E-3</v>
      </c>
      <c r="O257">
        <f t="shared" ca="1" si="40"/>
        <v>-6.0739458618045E-3</v>
      </c>
      <c r="P257">
        <f t="shared" ca="1" si="41"/>
        <v>6.7617118874132992E-2</v>
      </c>
      <c r="Q257" s="1">
        <f t="shared" si="42"/>
        <v>37853.951800000003</v>
      </c>
      <c r="R257">
        <f t="shared" si="46"/>
        <v>-9.9924000023747794E-3</v>
      </c>
      <c r="W257" s="53"/>
    </row>
    <row r="258" spans="1:23" x14ac:dyDescent="0.2">
      <c r="A258" s="47" t="s">
        <v>88</v>
      </c>
      <c r="B258" s="45"/>
      <c r="C258" s="40">
        <v>52877.426899999999</v>
      </c>
      <c r="D258" s="40">
        <v>4.4999999999999997E-3</v>
      </c>
      <c r="E258">
        <f t="shared" si="38"/>
        <v>2013.994545628449</v>
      </c>
      <c r="F258">
        <f t="shared" si="39"/>
        <v>2014</v>
      </c>
      <c r="G258">
        <f t="shared" si="45"/>
        <v>-1.357780000398634E-2</v>
      </c>
      <c r="I258">
        <f t="shared" si="47"/>
        <v>-1.357780000398634E-2</v>
      </c>
      <c r="O258">
        <f t="shared" ca="1" si="40"/>
        <v>-6.0101008253727606E-3</v>
      </c>
      <c r="P258">
        <f t="shared" ca="1" si="41"/>
        <v>6.7572058532817503E-2</v>
      </c>
      <c r="Q258" s="1">
        <f t="shared" si="42"/>
        <v>37858.926899999999</v>
      </c>
      <c r="R258">
        <f t="shared" si="46"/>
        <v>-1.357780000398634E-2</v>
      </c>
      <c r="W258" s="53"/>
    </row>
    <row r="259" spans="1:23" x14ac:dyDescent="0.2">
      <c r="A259" s="47" t="s">
        <v>88</v>
      </c>
      <c r="B259" s="45"/>
      <c r="C259" s="40">
        <v>53121.395400000001</v>
      </c>
      <c r="D259" s="40">
        <v>4.8999999999999998E-3</v>
      </c>
      <c r="E259">
        <f t="shared" si="38"/>
        <v>2111.9997339056608</v>
      </c>
      <c r="F259">
        <f t="shared" si="39"/>
        <v>2112</v>
      </c>
      <c r="G259">
        <f t="shared" si="45"/>
        <v>-6.624000016017817E-4</v>
      </c>
      <c r="I259">
        <f t="shared" si="47"/>
        <v>-6.624000016017817E-4</v>
      </c>
      <c r="O259">
        <f t="shared" ca="1" si="40"/>
        <v>-2.8816940402175278E-3</v>
      </c>
      <c r="P259">
        <f t="shared" ca="1" si="41"/>
        <v>6.5364101808358957E-2</v>
      </c>
      <c r="Q259" s="1">
        <f t="shared" si="42"/>
        <v>38102.895400000001</v>
      </c>
      <c r="R259">
        <f t="shared" si="46"/>
        <v>-6.624000016017817E-4</v>
      </c>
      <c r="W259" s="53"/>
    </row>
    <row r="260" spans="1:23" x14ac:dyDescent="0.2">
      <c r="A260" s="47" t="s">
        <v>89</v>
      </c>
      <c r="B260" s="44"/>
      <c r="C260" s="40">
        <v>53385.2647</v>
      </c>
      <c r="D260" s="40">
        <v>2.8E-3</v>
      </c>
      <c r="E260">
        <f t="shared" si="38"/>
        <v>2217.9993216683251</v>
      </c>
      <c r="F260">
        <f t="shared" si="39"/>
        <v>2218</v>
      </c>
      <c r="G260">
        <f t="shared" si="45"/>
        <v>-1.6886000012164004E-3</v>
      </c>
      <c r="I260">
        <f t="shared" si="47"/>
        <v>-1.6886000012164004E-3</v>
      </c>
      <c r="O260">
        <f t="shared" ca="1" si="40"/>
        <v>5.0209289066467655E-4</v>
      </c>
      <c r="P260">
        <f t="shared" ca="1" si="41"/>
        <v>6.2975903718638482E-2</v>
      </c>
      <c r="Q260" s="1">
        <f t="shared" si="42"/>
        <v>38366.7647</v>
      </c>
      <c r="R260">
        <f t="shared" si="46"/>
        <v>-1.6886000012164004E-3</v>
      </c>
      <c r="W260" s="53"/>
    </row>
    <row r="261" spans="1:23" x14ac:dyDescent="0.2">
      <c r="A261" s="40" t="s">
        <v>116</v>
      </c>
      <c r="B261" s="42" t="s">
        <v>48</v>
      </c>
      <c r="C261" s="40">
        <v>53569.476360000001</v>
      </c>
      <c r="D261" s="40">
        <v>2.0000000000000001E-4</v>
      </c>
      <c r="E261">
        <f t="shared" si="38"/>
        <v>2291.9994422624086</v>
      </c>
      <c r="F261">
        <f t="shared" si="39"/>
        <v>2292</v>
      </c>
      <c r="G261">
        <f t="shared" si="45"/>
        <v>-1.3883999999961816E-3</v>
      </c>
      <c r="I261">
        <f t="shared" si="47"/>
        <v>-1.3883999999961816E-3</v>
      </c>
      <c r="O261">
        <f t="shared" ca="1" si="40"/>
        <v>2.8643592386390498E-3</v>
      </c>
      <c r="P261">
        <f t="shared" ca="1" si="41"/>
        <v>6.1308671089965697E-2</v>
      </c>
      <c r="Q261" s="1">
        <f t="shared" si="42"/>
        <v>38550.976360000001</v>
      </c>
      <c r="R261">
        <f t="shared" si="46"/>
        <v>-1.3883999999961816E-3</v>
      </c>
      <c r="W261" s="53"/>
    </row>
    <row r="262" spans="1:23" x14ac:dyDescent="0.2">
      <c r="A262" s="40" t="s">
        <v>116</v>
      </c>
      <c r="B262" s="42" t="s">
        <v>51</v>
      </c>
      <c r="C262" s="40">
        <v>53655.42</v>
      </c>
      <c r="D262" s="40">
        <v>2.0000000000000001E-4</v>
      </c>
      <c r="E262">
        <f t="shared" si="38"/>
        <v>2326.5240740055583</v>
      </c>
      <c r="F262">
        <f t="shared" si="39"/>
        <v>2326.5</v>
      </c>
      <c r="G262">
        <f t="shared" ref="G262:G293" si="48">+C262-(C$7+F262*C$8)</f>
        <v>5.9928449998551514E-2</v>
      </c>
      <c r="I262">
        <f t="shared" si="47"/>
        <v>5.9928449998551514E-2</v>
      </c>
      <c r="O262">
        <f t="shared" ca="1" si="40"/>
        <v>3.9656861170865587E-3</v>
      </c>
      <c r="P262">
        <f t="shared" ca="1" si="41"/>
        <v>6.0531380202273659E-2</v>
      </c>
      <c r="Q262" s="1">
        <f t="shared" si="42"/>
        <v>38636.92</v>
      </c>
      <c r="S262">
        <f>G262</f>
        <v>5.9928449998551514E-2</v>
      </c>
      <c r="W262" s="53"/>
    </row>
    <row r="263" spans="1:23" x14ac:dyDescent="0.2">
      <c r="A263" s="47" t="s">
        <v>90</v>
      </c>
      <c r="B263" s="44" t="s">
        <v>51</v>
      </c>
      <c r="C263" s="43">
        <v>53655.420100000003</v>
      </c>
      <c r="D263" s="40">
        <v>4.0000000000000002E-4</v>
      </c>
      <c r="E263">
        <f t="shared" si="38"/>
        <v>2326.524114176807</v>
      </c>
      <c r="F263">
        <f t="shared" si="39"/>
        <v>2326.5</v>
      </c>
      <c r="G263">
        <f t="shared" si="48"/>
        <v>6.0028450003301259E-2</v>
      </c>
      <c r="J263">
        <f>+G263</f>
        <v>6.0028450003301259E-2</v>
      </c>
      <c r="O263">
        <f t="shared" ca="1" si="40"/>
        <v>3.9656861170865587E-3</v>
      </c>
      <c r="P263">
        <f t="shared" ca="1" si="41"/>
        <v>6.0531380202273659E-2</v>
      </c>
      <c r="Q263" s="1">
        <f t="shared" si="42"/>
        <v>38636.920100000003</v>
      </c>
      <c r="S263">
        <f>G263</f>
        <v>6.0028450003301259E-2</v>
      </c>
      <c r="W263" s="53"/>
    </row>
    <row r="264" spans="1:23" x14ac:dyDescent="0.2">
      <c r="A264" s="39" t="s">
        <v>91</v>
      </c>
      <c r="B264" s="45"/>
      <c r="C264" s="40">
        <v>53671.543700000002</v>
      </c>
      <c r="D264" s="40">
        <v>1.8E-3</v>
      </c>
      <c r="E264">
        <f t="shared" si="38"/>
        <v>2333.0011653276988</v>
      </c>
      <c r="F264">
        <f t="shared" si="39"/>
        <v>2333</v>
      </c>
      <c r="G264">
        <f t="shared" si="48"/>
        <v>2.9008999990765005E-3</v>
      </c>
      <c r="I264">
        <f>+G264</f>
        <v>2.9008999990765005E-3</v>
      </c>
      <c r="O264">
        <f t="shared" ca="1" si="40"/>
        <v>4.1731824854897015E-3</v>
      </c>
      <c r="P264">
        <f t="shared" ca="1" si="41"/>
        <v>6.0384934092998346E-2</v>
      </c>
      <c r="Q264" s="1">
        <f t="shared" si="42"/>
        <v>38653.043700000002</v>
      </c>
      <c r="R264">
        <f>G264</f>
        <v>2.9008999990765005E-3</v>
      </c>
      <c r="W264" s="53"/>
    </row>
    <row r="265" spans="1:23" x14ac:dyDescent="0.2">
      <c r="A265" s="40" t="s">
        <v>116</v>
      </c>
      <c r="B265" s="42" t="s">
        <v>48</v>
      </c>
      <c r="C265" s="40">
        <v>54002.627659999998</v>
      </c>
      <c r="D265" s="40">
        <v>4.0000000000000002E-4</v>
      </c>
      <c r="E265">
        <f t="shared" si="38"/>
        <v>2466.0017200524444</v>
      </c>
      <c r="F265">
        <f t="shared" si="39"/>
        <v>2466</v>
      </c>
      <c r="G265">
        <f t="shared" si="48"/>
        <v>4.2817999928956851E-3</v>
      </c>
      <c r="I265">
        <f>+G265</f>
        <v>4.2817999928956851E-3</v>
      </c>
      <c r="O265">
        <f t="shared" ca="1" si="40"/>
        <v>8.4188774082003953E-3</v>
      </c>
      <c r="P265">
        <f t="shared" ca="1" si="41"/>
        <v>5.7388421395518883E-2</v>
      </c>
      <c r="Q265" s="1">
        <f t="shared" si="42"/>
        <v>38984.127659999998</v>
      </c>
      <c r="R265">
        <f>G265</f>
        <v>4.2817999928956851E-3</v>
      </c>
      <c r="W265" s="53"/>
    </row>
    <row r="266" spans="1:23" x14ac:dyDescent="0.2">
      <c r="A266" s="48" t="s">
        <v>116</v>
      </c>
      <c r="B266" s="49" t="s">
        <v>48</v>
      </c>
      <c r="C266" s="48">
        <v>54002.627659999998</v>
      </c>
      <c r="D266" s="48">
        <v>4.0000000000000002E-4</v>
      </c>
      <c r="E266">
        <f t="shared" si="38"/>
        <v>2466.0017200524444</v>
      </c>
      <c r="F266">
        <f t="shared" si="39"/>
        <v>2466</v>
      </c>
      <c r="G266">
        <f t="shared" si="48"/>
        <v>4.2817999928956851E-3</v>
      </c>
      <c r="I266">
        <f>+G266</f>
        <v>4.2817999928956851E-3</v>
      </c>
      <c r="O266">
        <f t="shared" ca="1" si="40"/>
        <v>8.4188774082003953E-3</v>
      </c>
      <c r="P266">
        <f t="shared" ca="1" si="41"/>
        <v>5.7388421395518883E-2</v>
      </c>
      <c r="Q266" s="1">
        <f t="shared" si="42"/>
        <v>38984.127659999998</v>
      </c>
      <c r="R266">
        <f>G266</f>
        <v>4.2817999928956851E-3</v>
      </c>
      <c r="W266" s="53"/>
    </row>
    <row r="267" spans="1:23" x14ac:dyDescent="0.2">
      <c r="A267" s="39" t="s">
        <v>92</v>
      </c>
      <c r="B267" s="44" t="s">
        <v>48</v>
      </c>
      <c r="C267" s="40">
        <v>54067.349199999997</v>
      </c>
      <c r="D267" s="40">
        <v>2.0999999999999999E-3</v>
      </c>
      <c r="E267">
        <f t="shared" si="38"/>
        <v>2492.0011696260199</v>
      </c>
      <c r="F267">
        <f t="shared" si="39"/>
        <v>2492</v>
      </c>
      <c r="G267">
        <f t="shared" si="48"/>
        <v>2.9115999932400882E-3</v>
      </c>
      <c r="I267">
        <f>+G267</f>
        <v>2.9115999932400882E-3</v>
      </c>
      <c r="O267">
        <f t="shared" ca="1" si="40"/>
        <v>9.2488628818130081E-3</v>
      </c>
      <c r="P267">
        <f t="shared" ca="1" si="41"/>
        <v>5.680263695841764E-2</v>
      </c>
      <c r="Q267" s="1">
        <f t="shared" si="42"/>
        <v>39048.849199999997</v>
      </c>
      <c r="R267">
        <f>G267</f>
        <v>2.9115999932400882E-3</v>
      </c>
      <c r="W267" s="53"/>
    </row>
    <row r="268" spans="1:23" x14ac:dyDescent="0.2">
      <c r="A268" s="48" t="s">
        <v>93</v>
      </c>
      <c r="B268" s="49" t="s">
        <v>51</v>
      </c>
      <c r="C268" s="48">
        <v>54342.473599999998</v>
      </c>
      <c r="D268" s="48">
        <v>4.0000000000000002E-4</v>
      </c>
      <c r="E268">
        <f t="shared" si="38"/>
        <v>2602.5220713885619</v>
      </c>
      <c r="F268">
        <f t="shared" si="39"/>
        <v>2602.5</v>
      </c>
      <c r="G268">
        <f t="shared" si="48"/>
        <v>5.4943249997450039E-2</v>
      </c>
      <c r="J268">
        <f>+G268</f>
        <v>5.4943249997450039E-2</v>
      </c>
      <c r="O268">
        <f t="shared" ca="1" si="40"/>
        <v>1.2776301144666616E-2</v>
      </c>
      <c r="P268">
        <f t="shared" ca="1" si="41"/>
        <v>5.4313053100737335E-2</v>
      </c>
      <c r="Q268" s="1">
        <f t="shared" si="42"/>
        <v>39323.973599999998</v>
      </c>
      <c r="S268">
        <f>G268</f>
        <v>5.4943249997450039E-2</v>
      </c>
      <c r="W268" s="53"/>
    </row>
    <row r="269" spans="1:23" x14ac:dyDescent="0.2">
      <c r="A269" s="50" t="s">
        <v>95</v>
      </c>
      <c r="B269" s="51" t="s">
        <v>51</v>
      </c>
      <c r="C269" s="50">
        <v>54362.389000000003</v>
      </c>
      <c r="D269" s="50">
        <v>4.0000000000000002E-4</v>
      </c>
      <c r="E269">
        <f t="shared" si="38"/>
        <v>2610.5223358760531</v>
      </c>
      <c r="F269">
        <f t="shared" si="39"/>
        <v>2610.5</v>
      </c>
      <c r="G269">
        <f t="shared" si="48"/>
        <v>5.5601649997697677E-2</v>
      </c>
      <c r="J269">
        <f>+G269</f>
        <v>5.5601649997697677E-2</v>
      </c>
      <c r="O269">
        <f t="shared" ca="1" si="40"/>
        <v>1.3031681290393574E-2</v>
      </c>
      <c r="P269">
        <f t="shared" ca="1" si="41"/>
        <v>5.4132811735475413E-2</v>
      </c>
      <c r="Q269" s="1">
        <f t="shared" si="42"/>
        <v>39343.889000000003</v>
      </c>
      <c r="S269">
        <f>G269</f>
        <v>5.5601649997697677E-2</v>
      </c>
      <c r="W269" s="53"/>
    </row>
    <row r="270" spans="1:23" x14ac:dyDescent="0.2">
      <c r="A270" s="50" t="s">
        <v>95</v>
      </c>
      <c r="B270" s="51" t="s">
        <v>51</v>
      </c>
      <c r="C270" s="50">
        <v>54367.3655</v>
      </c>
      <c r="D270" s="50">
        <v>2.0000000000000001E-4</v>
      </c>
      <c r="E270">
        <f t="shared" si="38"/>
        <v>2612.5214579736239</v>
      </c>
      <c r="F270">
        <f t="shared" si="39"/>
        <v>2612.5</v>
      </c>
      <c r="G270">
        <f t="shared" si="48"/>
        <v>5.341624999709893E-2</v>
      </c>
      <c r="J270">
        <f>+G270</f>
        <v>5.341624999709893E-2</v>
      </c>
      <c r="O270">
        <f t="shared" ca="1" si="40"/>
        <v>1.3095526326825313E-2</v>
      </c>
      <c r="P270">
        <f t="shared" ca="1" si="41"/>
        <v>5.408775139415993E-2</v>
      </c>
      <c r="Q270" s="1">
        <f t="shared" si="42"/>
        <v>39348.8655</v>
      </c>
      <c r="S270">
        <f>G270</f>
        <v>5.341624999709893E-2</v>
      </c>
      <c r="W270" s="53"/>
    </row>
    <row r="271" spans="1:23" x14ac:dyDescent="0.2">
      <c r="A271" s="39" t="s">
        <v>113</v>
      </c>
      <c r="B271" s="42" t="s">
        <v>51</v>
      </c>
      <c r="C271" s="40">
        <v>54389.772299999997</v>
      </c>
      <c r="D271" s="40">
        <v>2.0000000000000001E-4</v>
      </c>
      <c r="E271">
        <f t="shared" si="38"/>
        <v>2621.5225489041723</v>
      </c>
      <c r="F271">
        <f t="shared" si="39"/>
        <v>2621.5</v>
      </c>
      <c r="G271">
        <f t="shared" si="48"/>
        <v>5.6131949997507036E-2</v>
      </c>
      <c r="K271">
        <f>+G271</f>
        <v>5.6131949997507036E-2</v>
      </c>
      <c r="O271">
        <f t="shared" ca="1" si="40"/>
        <v>1.3382828990768147E-2</v>
      </c>
      <c r="P271">
        <f t="shared" ca="1" si="41"/>
        <v>5.3884979858240263E-2</v>
      </c>
      <c r="Q271" s="1">
        <f t="shared" si="42"/>
        <v>39371.272299999997</v>
      </c>
      <c r="S271">
        <f>G271</f>
        <v>5.6131949997507036E-2</v>
      </c>
      <c r="W271" s="53"/>
    </row>
    <row r="272" spans="1:23" x14ac:dyDescent="0.2">
      <c r="A272" s="50" t="s">
        <v>95</v>
      </c>
      <c r="B272" s="51" t="s">
        <v>48</v>
      </c>
      <c r="C272" s="50">
        <v>54428.311800000003</v>
      </c>
      <c r="D272" s="50">
        <v>4.0000000000000002E-4</v>
      </c>
      <c r="E272">
        <f t="shared" si="38"/>
        <v>2637.0043465690765</v>
      </c>
      <c r="F272">
        <f t="shared" si="39"/>
        <v>2637</v>
      </c>
      <c r="G272">
        <f t="shared" si="48"/>
        <v>1.0820100003911648E-2</v>
      </c>
      <c r="I272">
        <f>+G272</f>
        <v>1.0820100003911648E-2</v>
      </c>
      <c r="O272">
        <f t="shared" ca="1" si="40"/>
        <v>1.3877628023114125E-2</v>
      </c>
      <c r="P272">
        <f t="shared" ca="1" si="41"/>
        <v>5.353576221304529E-2</v>
      </c>
      <c r="Q272" s="1">
        <f t="shared" si="42"/>
        <v>39409.811800000003</v>
      </c>
      <c r="R272">
        <f>G272</f>
        <v>1.0820100003911648E-2</v>
      </c>
      <c r="W272" s="53"/>
    </row>
    <row r="273" spans="1:23" x14ac:dyDescent="0.2">
      <c r="A273" s="48" t="s">
        <v>97</v>
      </c>
      <c r="B273" s="49" t="s">
        <v>51</v>
      </c>
      <c r="C273" s="48">
        <v>54499.301599999999</v>
      </c>
      <c r="D273" s="48">
        <v>1E-4</v>
      </c>
      <c r="E273">
        <f t="shared" si="38"/>
        <v>2665.5218343380348</v>
      </c>
      <c r="F273">
        <f t="shared" si="39"/>
        <v>2665.5</v>
      </c>
      <c r="G273">
        <f t="shared" si="48"/>
        <v>5.4353149993403349E-2</v>
      </c>
      <c r="J273">
        <f>+G273</f>
        <v>5.4353149993403349E-2</v>
      </c>
      <c r="O273">
        <f t="shared" ca="1" si="40"/>
        <v>1.4787419792266415E-2</v>
      </c>
      <c r="P273">
        <f t="shared" ca="1" si="41"/>
        <v>5.2893652349299693E-2</v>
      </c>
      <c r="Q273" s="1">
        <f t="shared" si="42"/>
        <v>39480.801599999999</v>
      </c>
      <c r="S273">
        <f t="shared" ref="S273:S278" si="49">G273</f>
        <v>5.4353149993403349E-2</v>
      </c>
      <c r="W273" s="53"/>
    </row>
    <row r="274" spans="1:23" x14ac:dyDescent="0.2">
      <c r="A274" s="40" t="s">
        <v>117</v>
      </c>
      <c r="B274" s="42" t="s">
        <v>51</v>
      </c>
      <c r="C274" s="40">
        <v>54683.507610000001</v>
      </c>
      <c r="D274" s="40">
        <v>4.0000000000000001E-3</v>
      </c>
      <c r="E274">
        <f t="shared" si="38"/>
        <v>2739.5196852566737</v>
      </c>
      <c r="F274">
        <f t="shared" si="39"/>
        <v>2739.5</v>
      </c>
      <c r="G274">
        <f t="shared" si="48"/>
        <v>4.90033499954734E-2</v>
      </c>
      <c r="I274">
        <f t="shared" ref="I274:I280" si="50">+G274</f>
        <v>4.90033499954734E-2</v>
      </c>
      <c r="O274">
        <f t="shared" ca="1" si="40"/>
        <v>1.7149686140240789E-2</v>
      </c>
      <c r="P274">
        <f t="shared" ca="1" si="41"/>
        <v>5.1226419720626908E-2</v>
      </c>
      <c r="Q274" s="1">
        <f t="shared" si="42"/>
        <v>39665.007610000001</v>
      </c>
      <c r="S274">
        <f t="shared" si="49"/>
        <v>4.90033499954734E-2</v>
      </c>
      <c r="W274" s="53"/>
    </row>
    <row r="275" spans="1:23" x14ac:dyDescent="0.2">
      <c r="A275" s="40" t="s">
        <v>117</v>
      </c>
      <c r="B275" s="42" t="s">
        <v>51</v>
      </c>
      <c r="C275" s="40">
        <v>54683.511810000004</v>
      </c>
      <c r="D275" s="40">
        <v>2.8E-3</v>
      </c>
      <c r="E275">
        <f t="shared" si="38"/>
        <v>2739.5213724490409</v>
      </c>
      <c r="F275">
        <f t="shared" si="39"/>
        <v>2739.5</v>
      </c>
      <c r="G275">
        <f t="shared" si="48"/>
        <v>5.320334999851184E-2</v>
      </c>
      <c r="I275">
        <f t="shared" si="50"/>
        <v>5.320334999851184E-2</v>
      </c>
      <c r="O275">
        <f t="shared" ca="1" si="40"/>
        <v>1.7149686140240789E-2</v>
      </c>
      <c r="P275">
        <f t="shared" ca="1" si="41"/>
        <v>5.1226419720626908E-2</v>
      </c>
      <c r="Q275" s="1">
        <f t="shared" si="42"/>
        <v>39665.011810000004</v>
      </c>
      <c r="S275">
        <f t="shared" si="49"/>
        <v>5.320334999851184E-2</v>
      </c>
      <c r="W275" s="53"/>
    </row>
    <row r="276" spans="1:23" x14ac:dyDescent="0.2">
      <c r="A276" s="40" t="s">
        <v>117</v>
      </c>
      <c r="B276" s="42" t="s">
        <v>51</v>
      </c>
      <c r="C276" s="40">
        <v>54683.51541</v>
      </c>
      <c r="D276" s="40">
        <v>5.0000000000000001E-4</v>
      </c>
      <c r="E276">
        <f t="shared" si="38"/>
        <v>2739.5228186139248</v>
      </c>
      <c r="F276">
        <f t="shared" si="39"/>
        <v>2739.5</v>
      </c>
      <c r="G276">
        <f t="shared" si="48"/>
        <v>5.6803349994879682E-2</v>
      </c>
      <c r="I276">
        <f t="shared" si="50"/>
        <v>5.6803349994879682E-2</v>
      </c>
      <c r="O276">
        <f t="shared" ca="1" si="40"/>
        <v>1.7149686140240789E-2</v>
      </c>
      <c r="P276">
        <f t="shared" ca="1" si="41"/>
        <v>5.1226419720626908E-2</v>
      </c>
      <c r="Q276" s="1">
        <f t="shared" si="42"/>
        <v>39665.01541</v>
      </c>
      <c r="S276">
        <f t="shared" si="49"/>
        <v>5.6803349994879682E-2</v>
      </c>
      <c r="W276" s="53"/>
    </row>
    <row r="277" spans="1:23" x14ac:dyDescent="0.2">
      <c r="A277" s="40" t="s">
        <v>117</v>
      </c>
      <c r="B277" s="42" t="s">
        <v>51</v>
      </c>
      <c r="C277" s="40">
        <v>54683.517509999998</v>
      </c>
      <c r="D277" s="40">
        <v>1.6000000000000001E-3</v>
      </c>
      <c r="E277">
        <f t="shared" ref="E277:E328" si="51">+(C277-C$7)/C$8</f>
        <v>2739.523662210107</v>
      </c>
      <c r="F277">
        <f t="shared" ref="F277:F329" si="52">ROUND(2*E277,0)/2</f>
        <v>2739.5</v>
      </c>
      <c r="G277">
        <f t="shared" si="48"/>
        <v>5.8903349992760923E-2</v>
      </c>
      <c r="I277">
        <f t="shared" si="50"/>
        <v>5.8903349992760923E-2</v>
      </c>
      <c r="O277">
        <f t="shared" ref="O277:O328" ca="1" si="53">+C$11+C$12*$F277</f>
        <v>1.7149686140240789E-2</v>
      </c>
      <c r="P277">
        <f t="shared" ref="P277:P328" ca="1" si="54">+D$11+D$12*$F277</f>
        <v>5.1226419720626908E-2</v>
      </c>
      <c r="Q277" s="1">
        <f t="shared" ref="Q277:Q328" si="55">+C277-15018.5</f>
        <v>39665.017509999998</v>
      </c>
      <c r="S277">
        <f t="shared" si="49"/>
        <v>5.8903349992760923E-2</v>
      </c>
      <c r="W277" s="53"/>
    </row>
    <row r="278" spans="1:23" x14ac:dyDescent="0.2">
      <c r="A278" s="40" t="s">
        <v>117</v>
      </c>
      <c r="B278" s="42" t="s">
        <v>51</v>
      </c>
      <c r="C278" s="40">
        <v>54683.520909999999</v>
      </c>
      <c r="D278" s="40">
        <v>1.7000000000000001E-2</v>
      </c>
      <c r="E278">
        <f t="shared" si="51"/>
        <v>2739.525028032499</v>
      </c>
      <c r="F278">
        <f t="shared" si="52"/>
        <v>2739.5</v>
      </c>
      <c r="G278">
        <f t="shared" si="48"/>
        <v>6.230334999418119E-2</v>
      </c>
      <c r="I278">
        <f t="shared" si="50"/>
        <v>6.230334999418119E-2</v>
      </c>
      <c r="O278">
        <f t="shared" ca="1" si="53"/>
        <v>1.7149686140240789E-2</v>
      </c>
      <c r="P278">
        <f t="shared" ca="1" si="54"/>
        <v>5.1226419720626908E-2</v>
      </c>
      <c r="Q278" s="1">
        <f t="shared" si="55"/>
        <v>39665.020909999999</v>
      </c>
      <c r="S278">
        <f t="shared" si="49"/>
        <v>6.230334999418119E-2</v>
      </c>
      <c r="W278" s="53"/>
    </row>
    <row r="279" spans="1:23" x14ac:dyDescent="0.2">
      <c r="A279" s="40" t="s">
        <v>94</v>
      </c>
      <c r="B279" s="42" t="s">
        <v>48</v>
      </c>
      <c r="C279" s="40">
        <v>54811.673699999999</v>
      </c>
      <c r="D279" s="40">
        <v>6.9999999999999999E-4</v>
      </c>
      <c r="E279">
        <f t="shared" si="51"/>
        <v>2791.0056015991681</v>
      </c>
      <c r="F279">
        <f t="shared" si="52"/>
        <v>2791</v>
      </c>
      <c r="G279">
        <f t="shared" si="48"/>
        <v>1.3944299993454479E-2</v>
      </c>
      <c r="I279">
        <f t="shared" si="50"/>
        <v>1.3944299993454479E-2</v>
      </c>
      <c r="O279">
        <f t="shared" ca="1" si="53"/>
        <v>1.8793695828358076E-2</v>
      </c>
      <c r="P279">
        <f t="shared" ca="1" si="54"/>
        <v>5.006611593175328E-2</v>
      </c>
      <c r="Q279" s="1">
        <f t="shared" si="55"/>
        <v>39793.173699999999</v>
      </c>
      <c r="R279">
        <f>G279</f>
        <v>1.3944299993454479E-2</v>
      </c>
      <c r="W279" s="53"/>
    </row>
    <row r="280" spans="1:23" x14ac:dyDescent="0.2">
      <c r="A280" s="48" t="s">
        <v>96</v>
      </c>
      <c r="B280" s="49" t="s">
        <v>51</v>
      </c>
      <c r="C280" s="48">
        <v>54835.355799999998</v>
      </c>
      <c r="D280" s="48">
        <v>6.9999999999999999E-4</v>
      </c>
      <c r="E280">
        <f t="shared" si="51"/>
        <v>2800.5189964403035</v>
      </c>
      <c r="F280">
        <f t="shared" si="52"/>
        <v>2800.5</v>
      </c>
      <c r="G280">
        <f t="shared" si="48"/>
        <v>4.7288649999245536E-2</v>
      </c>
      <c r="I280">
        <f t="shared" si="50"/>
        <v>4.7288649999245536E-2</v>
      </c>
      <c r="O280">
        <f t="shared" ca="1" si="53"/>
        <v>1.9096959751408848E-2</v>
      </c>
      <c r="P280">
        <f t="shared" ca="1" si="54"/>
        <v>4.9852079310504754E-2</v>
      </c>
      <c r="Q280" s="1">
        <f t="shared" si="55"/>
        <v>39816.855799999998</v>
      </c>
      <c r="S280">
        <f>G280</f>
        <v>4.7288649999245536E-2</v>
      </c>
      <c r="W280" s="53"/>
    </row>
    <row r="281" spans="1:23" x14ac:dyDescent="0.2">
      <c r="A281" s="48" t="s">
        <v>97</v>
      </c>
      <c r="B281" s="49" t="s">
        <v>51</v>
      </c>
      <c r="C281" s="48">
        <v>55074.334000000003</v>
      </c>
      <c r="D281" s="48">
        <v>2.9999999999999997E-4</v>
      </c>
      <c r="E281">
        <f t="shared" si="51"/>
        <v>2896.5195189878841</v>
      </c>
      <c r="F281">
        <f t="shared" si="52"/>
        <v>2896.5</v>
      </c>
      <c r="G281">
        <f t="shared" si="48"/>
        <v>4.8589450001600198E-2</v>
      </c>
      <c r="J281">
        <f>+G281</f>
        <v>4.8589450001600198E-2</v>
      </c>
      <c r="O281">
        <f t="shared" ca="1" si="53"/>
        <v>2.2161521500132342E-2</v>
      </c>
      <c r="P281">
        <f t="shared" ca="1" si="54"/>
        <v>4.7689182927361684E-2</v>
      </c>
      <c r="Q281" s="1">
        <f t="shared" si="55"/>
        <v>40055.834000000003</v>
      </c>
      <c r="S281">
        <f>G281</f>
        <v>4.8589450001600198E-2</v>
      </c>
      <c r="W281" s="53"/>
    </row>
    <row r="282" spans="1:23" x14ac:dyDescent="0.2">
      <c r="A282" s="56" t="s">
        <v>114</v>
      </c>
      <c r="B282" s="57" t="s">
        <v>48</v>
      </c>
      <c r="C282" s="58">
        <v>55086.778100000003</v>
      </c>
      <c r="D282" s="58">
        <v>6.9999999999999999E-4</v>
      </c>
      <c r="E282">
        <f t="shared" si="51"/>
        <v>2901.5184691123486</v>
      </c>
      <c r="F282">
        <f t="shared" si="52"/>
        <v>2901.5</v>
      </c>
      <c r="G282">
        <f t="shared" si="48"/>
        <v>4.5975950000865851E-2</v>
      </c>
      <c r="K282">
        <f>+G282</f>
        <v>4.5975950000865851E-2</v>
      </c>
      <c r="O282">
        <f t="shared" ca="1" si="53"/>
        <v>2.2321134091211697E-2</v>
      </c>
      <c r="P282">
        <f t="shared" ca="1" si="54"/>
        <v>4.7576532074072975E-2</v>
      </c>
      <c r="Q282" s="1">
        <f t="shared" si="55"/>
        <v>40068.278100000003</v>
      </c>
      <c r="S282">
        <f>G282</f>
        <v>4.5975950000865851E-2</v>
      </c>
      <c r="W282" s="53"/>
    </row>
    <row r="283" spans="1:23" x14ac:dyDescent="0.2">
      <c r="A283" s="59" t="s">
        <v>126</v>
      </c>
      <c r="B283" s="60" t="s">
        <v>51</v>
      </c>
      <c r="C283" s="61">
        <v>55390.474800000004</v>
      </c>
      <c r="D283" s="61">
        <v>1E-4</v>
      </c>
      <c r="E283">
        <f t="shared" si="51"/>
        <v>3023.5172200276006</v>
      </c>
      <c r="F283">
        <f t="shared" si="52"/>
        <v>3023.5</v>
      </c>
      <c r="G283">
        <f t="shared" si="48"/>
        <v>4.2866550000326242E-2</v>
      </c>
      <c r="J283">
        <f>+G283</f>
        <v>4.2866550000326242E-2</v>
      </c>
      <c r="O283">
        <f t="shared" ca="1" si="53"/>
        <v>2.6215681313547803E-2</v>
      </c>
      <c r="P283">
        <f t="shared" ca="1" si="54"/>
        <v>4.4827851253828654E-2</v>
      </c>
      <c r="Q283" s="1">
        <f t="shared" si="55"/>
        <v>40371.974800000004</v>
      </c>
      <c r="S283">
        <f>G283</f>
        <v>4.2866550000326242E-2</v>
      </c>
    </row>
    <row r="284" spans="1:23" x14ac:dyDescent="0.2">
      <c r="A284" s="56" t="s">
        <v>115</v>
      </c>
      <c r="B284" s="57" t="s">
        <v>51</v>
      </c>
      <c r="C284" s="58">
        <v>55422.842299999997</v>
      </c>
      <c r="D284" s="58">
        <v>1E-3</v>
      </c>
      <c r="E284">
        <f t="shared" si="51"/>
        <v>3036.5196483392965</v>
      </c>
      <c r="F284">
        <f t="shared" si="52"/>
        <v>3036.5</v>
      </c>
      <c r="G284">
        <f t="shared" si="48"/>
        <v>4.891144999419339E-2</v>
      </c>
      <c r="K284">
        <f>+G284</f>
        <v>4.891144999419339E-2</v>
      </c>
      <c r="O284">
        <f t="shared" ca="1" si="53"/>
        <v>2.6630674050354117E-2</v>
      </c>
      <c r="P284">
        <f t="shared" ca="1" si="54"/>
        <v>4.4534959035278029E-2</v>
      </c>
      <c r="Q284" s="1">
        <f t="shared" si="55"/>
        <v>40404.342299999997</v>
      </c>
      <c r="S284">
        <f>G284</f>
        <v>4.891144999419339E-2</v>
      </c>
      <c r="W284" s="53"/>
    </row>
    <row r="285" spans="1:23" x14ac:dyDescent="0.2">
      <c r="A285" s="56" t="s">
        <v>99</v>
      </c>
      <c r="B285" s="56"/>
      <c r="C285" s="58">
        <v>55491.276100000003</v>
      </c>
      <c r="D285" s="58">
        <v>3.0000000000000001E-3</v>
      </c>
      <c r="E285">
        <f t="shared" si="51"/>
        <v>3064.010359039758</v>
      </c>
      <c r="F285">
        <f t="shared" si="52"/>
        <v>3064</v>
      </c>
      <c r="G285">
        <f t="shared" si="48"/>
        <v>2.5787200000195298E-2</v>
      </c>
      <c r="I285">
        <f>+G285</f>
        <v>2.5787200000195298E-2</v>
      </c>
      <c r="O285">
        <f t="shared" ca="1" si="53"/>
        <v>2.7508543301290531E-2</v>
      </c>
      <c r="P285">
        <f t="shared" ca="1" si="54"/>
        <v>4.3915379342190183E-2</v>
      </c>
      <c r="Q285" s="1">
        <f t="shared" si="55"/>
        <v>40472.776100000003</v>
      </c>
      <c r="R285">
        <f>G285</f>
        <v>2.5787200000195298E-2</v>
      </c>
      <c r="W285" s="53"/>
    </row>
    <row r="286" spans="1:23" x14ac:dyDescent="0.2">
      <c r="A286" s="62" t="s">
        <v>98</v>
      </c>
      <c r="B286" s="63" t="s">
        <v>48</v>
      </c>
      <c r="C286" s="62">
        <v>55518.660499999998</v>
      </c>
      <c r="D286" s="62">
        <v>5.0000000000000001E-4</v>
      </c>
      <c r="E286">
        <f t="shared" si="51"/>
        <v>3075.0110139515928</v>
      </c>
      <c r="F286">
        <f t="shared" si="52"/>
        <v>3075</v>
      </c>
      <c r="G286">
        <f t="shared" si="48"/>
        <v>2.7417499994044192E-2</v>
      </c>
      <c r="I286">
        <f>+G286</f>
        <v>2.7417499994044192E-2</v>
      </c>
      <c r="O286">
        <f t="shared" ca="1" si="53"/>
        <v>2.7859691001665104E-2</v>
      </c>
      <c r="P286">
        <f t="shared" ca="1" si="54"/>
        <v>4.3667547464955034E-2</v>
      </c>
      <c r="Q286" s="1">
        <f t="shared" si="55"/>
        <v>40500.160499999998</v>
      </c>
      <c r="R286">
        <f>G286</f>
        <v>2.7417499994044192E-2</v>
      </c>
      <c r="W286" s="53"/>
    </row>
    <row r="287" spans="1:23" x14ac:dyDescent="0.2">
      <c r="A287" s="62" t="s">
        <v>100</v>
      </c>
      <c r="B287" s="63" t="s">
        <v>51</v>
      </c>
      <c r="C287" s="62">
        <v>55574.686699999998</v>
      </c>
      <c r="D287" s="62">
        <v>5.0000000000000001E-4</v>
      </c>
      <c r="E287">
        <f t="shared" si="51"/>
        <v>3097.517437032674</v>
      </c>
      <c r="F287">
        <f t="shared" si="52"/>
        <v>3097.5</v>
      </c>
      <c r="G287">
        <f t="shared" si="48"/>
        <v>4.3406749995483551E-2</v>
      </c>
      <c r="J287">
        <f>+G287</f>
        <v>4.3406749995483551E-2</v>
      </c>
      <c r="O287">
        <f t="shared" ca="1" si="53"/>
        <v>2.8577947661522177E-2</v>
      </c>
      <c r="P287">
        <f t="shared" ca="1" si="54"/>
        <v>4.3160618625155869E-2</v>
      </c>
      <c r="Q287" s="1">
        <f t="shared" si="55"/>
        <v>40556.186699999998</v>
      </c>
      <c r="S287">
        <f>G287</f>
        <v>4.3406749995483551E-2</v>
      </c>
      <c r="W287" s="53"/>
    </row>
    <row r="288" spans="1:23" x14ac:dyDescent="0.2">
      <c r="A288" s="56" t="s">
        <v>118</v>
      </c>
      <c r="B288" s="57" t="s">
        <v>48</v>
      </c>
      <c r="C288" s="58">
        <v>55792.501459999999</v>
      </c>
      <c r="D288" s="58">
        <v>8.0000000000000004E-4</v>
      </c>
      <c r="E288">
        <f t="shared" si="51"/>
        <v>3185.0163418640582</v>
      </c>
      <c r="F288">
        <f t="shared" si="52"/>
        <v>3185</v>
      </c>
      <c r="G288">
        <f t="shared" si="48"/>
        <v>4.0680499994778074E-2</v>
      </c>
      <c r="I288">
        <f>+G288</f>
        <v>4.0680499994778074E-2</v>
      </c>
      <c r="O288">
        <f t="shared" ca="1" si="53"/>
        <v>3.1371168005410788E-2</v>
      </c>
      <c r="P288">
        <f t="shared" ca="1" si="54"/>
        <v>4.1189228692603594E-2</v>
      </c>
      <c r="Q288" s="1">
        <f t="shared" si="55"/>
        <v>40774.001459999999</v>
      </c>
      <c r="R288">
        <f>G288</f>
        <v>4.0680499994778074E-2</v>
      </c>
      <c r="W288" s="53"/>
    </row>
    <row r="289" spans="1:23" x14ac:dyDescent="0.2">
      <c r="A289" s="56" t="s">
        <v>103</v>
      </c>
      <c r="B289" s="57" t="s">
        <v>48</v>
      </c>
      <c r="C289" s="58">
        <v>55802.448199999999</v>
      </c>
      <c r="D289" s="58">
        <v>2.0000000000000001E-4</v>
      </c>
      <c r="E289">
        <f t="shared" si="51"/>
        <v>3189.0120713391516</v>
      </c>
      <c r="F289">
        <f t="shared" si="52"/>
        <v>3189</v>
      </c>
      <c r="G289">
        <f t="shared" si="48"/>
        <v>3.0049699998926371E-2</v>
      </c>
      <c r="I289">
        <f>+G289</f>
        <v>3.0049699998926371E-2</v>
      </c>
      <c r="O289">
        <f t="shared" ca="1" si="53"/>
        <v>3.1498858078274267E-2</v>
      </c>
      <c r="P289">
        <f t="shared" ca="1" si="54"/>
        <v>4.1099108009972643E-2</v>
      </c>
      <c r="Q289" s="1">
        <f t="shared" si="55"/>
        <v>40783.948199999999</v>
      </c>
      <c r="R289">
        <f>G289</f>
        <v>3.0049699998926371E-2</v>
      </c>
      <c r="W289" s="53"/>
    </row>
    <row r="290" spans="1:23" x14ac:dyDescent="0.2">
      <c r="A290" s="62" t="s">
        <v>101</v>
      </c>
      <c r="B290" s="63" t="s">
        <v>48</v>
      </c>
      <c r="C290" s="62">
        <v>55844.7696</v>
      </c>
      <c r="D290" s="62">
        <v>4.0000000000000002E-4</v>
      </c>
      <c r="E290">
        <f t="shared" si="51"/>
        <v>3206.0131053872165</v>
      </c>
      <c r="F290">
        <f t="shared" si="52"/>
        <v>3206</v>
      </c>
      <c r="G290">
        <f t="shared" si="48"/>
        <v>3.2623799997963943E-2</v>
      </c>
      <c r="I290">
        <f>+G290</f>
        <v>3.2623799997963943E-2</v>
      </c>
      <c r="O290">
        <f t="shared" ca="1" si="53"/>
        <v>3.2041540887944045E-2</v>
      </c>
      <c r="P290">
        <f t="shared" ca="1" si="54"/>
        <v>4.0716095108791053E-2</v>
      </c>
      <c r="Q290" s="1">
        <f t="shared" si="55"/>
        <v>40826.2696</v>
      </c>
      <c r="R290">
        <f>G290</f>
        <v>3.2623799997963943E-2</v>
      </c>
      <c r="W290" s="53"/>
    </row>
    <row r="291" spans="1:23" x14ac:dyDescent="0.2">
      <c r="A291" s="62" t="s">
        <v>101</v>
      </c>
      <c r="B291" s="63" t="s">
        <v>51</v>
      </c>
      <c r="C291" s="62">
        <v>55875.893600000003</v>
      </c>
      <c r="D291" s="62">
        <v>1.1999999999999999E-3</v>
      </c>
      <c r="E291">
        <f t="shared" si="51"/>
        <v>3218.5160042448156</v>
      </c>
      <c r="F291">
        <f t="shared" si="52"/>
        <v>3218.5</v>
      </c>
      <c r="G291">
        <f t="shared" si="48"/>
        <v>3.9840049998019822E-2</v>
      </c>
      <c r="J291">
        <f>+G291</f>
        <v>3.9840049998019822E-2</v>
      </c>
      <c r="O291">
        <f t="shared" ca="1" si="53"/>
        <v>3.244057236564242E-2</v>
      </c>
      <c r="P291">
        <f t="shared" ca="1" si="54"/>
        <v>4.0434467975569294E-2</v>
      </c>
      <c r="Q291" s="1">
        <f t="shared" si="55"/>
        <v>40857.393600000003</v>
      </c>
      <c r="S291">
        <f>G291</f>
        <v>3.9840049998019822E-2</v>
      </c>
      <c r="W291" s="53"/>
    </row>
    <row r="292" spans="1:23" x14ac:dyDescent="0.2">
      <c r="A292" s="64" t="s">
        <v>109</v>
      </c>
      <c r="B292" s="65" t="s">
        <v>51</v>
      </c>
      <c r="C292" s="61">
        <v>56097.440600000002</v>
      </c>
      <c r="D292" s="61">
        <v>1E-4</v>
      </c>
      <c r="E292">
        <f t="shared" si="51"/>
        <v>3307.5141964181948</v>
      </c>
      <c r="F292">
        <f t="shared" si="52"/>
        <v>3307.5</v>
      </c>
      <c r="G292">
        <f t="shared" si="48"/>
        <v>3.5339750000275671E-2</v>
      </c>
      <c r="J292">
        <f>+G292</f>
        <v>3.5339750000275671E-2</v>
      </c>
      <c r="O292">
        <f t="shared" ca="1" si="53"/>
        <v>3.5281676486854832E-2</v>
      </c>
      <c r="P292">
        <f t="shared" ca="1" si="54"/>
        <v>3.8429282787030408E-2</v>
      </c>
      <c r="Q292" s="1">
        <f t="shared" si="55"/>
        <v>41078.940600000002</v>
      </c>
      <c r="S292">
        <f>G292</f>
        <v>3.5339750000275671E-2</v>
      </c>
      <c r="W292" s="53"/>
    </row>
    <row r="293" spans="1:23" x14ac:dyDescent="0.2">
      <c r="A293" s="56" t="s">
        <v>102</v>
      </c>
      <c r="B293" s="57" t="s">
        <v>48</v>
      </c>
      <c r="C293" s="58">
        <v>56215.688999999998</v>
      </c>
      <c r="D293" s="58">
        <v>5.0000000000000001E-4</v>
      </c>
      <c r="E293">
        <f t="shared" si="51"/>
        <v>3355.016053032793</v>
      </c>
      <c r="F293">
        <f t="shared" si="52"/>
        <v>3355</v>
      </c>
      <c r="G293">
        <f t="shared" si="48"/>
        <v>3.9961499998753425E-2</v>
      </c>
      <c r="I293">
        <f>+G293</f>
        <v>3.9961499998753425E-2</v>
      </c>
      <c r="O293">
        <f t="shared" ca="1" si="53"/>
        <v>3.6797996102108654E-2</v>
      </c>
      <c r="P293">
        <f t="shared" ca="1" si="54"/>
        <v>3.7359099680787738E-2</v>
      </c>
      <c r="Q293" s="1">
        <f t="shared" si="55"/>
        <v>41197.188999999998</v>
      </c>
      <c r="R293">
        <f>G293</f>
        <v>3.9961499998753425E-2</v>
      </c>
      <c r="W293" s="53"/>
    </row>
    <row r="294" spans="1:23" x14ac:dyDescent="0.2">
      <c r="A294" s="56" t="s">
        <v>104</v>
      </c>
      <c r="B294" s="57" t="s">
        <v>51</v>
      </c>
      <c r="C294" s="58">
        <v>56219.420100000003</v>
      </c>
      <c r="D294" s="58">
        <v>1.4E-2</v>
      </c>
      <c r="E294">
        <f t="shared" si="51"/>
        <v>3356.5148824225771</v>
      </c>
      <c r="F294">
        <f t="shared" si="52"/>
        <v>3356.5</v>
      </c>
      <c r="G294">
        <f t="shared" ref="G294:G325" si="56">+C294-(C$7+F294*C$8)</f>
        <v>3.7047450001409743E-2</v>
      </c>
      <c r="I294">
        <f>+G294</f>
        <v>3.7047450001409743E-2</v>
      </c>
      <c r="O294">
        <f t="shared" ca="1" si="53"/>
        <v>3.6845879879432455E-2</v>
      </c>
      <c r="P294">
        <f t="shared" ca="1" si="54"/>
        <v>3.7325304424801128E-2</v>
      </c>
      <c r="Q294" s="1">
        <f t="shared" si="55"/>
        <v>41200.920100000003</v>
      </c>
      <c r="S294">
        <f>G294</f>
        <v>3.7047450001409743E-2</v>
      </c>
      <c r="W294" s="53"/>
    </row>
    <row r="295" spans="1:23" x14ac:dyDescent="0.2">
      <c r="A295" s="56" t="s">
        <v>102</v>
      </c>
      <c r="B295" s="57" t="s">
        <v>51</v>
      </c>
      <c r="C295" s="58">
        <v>56261.734400000001</v>
      </c>
      <c r="D295" s="58">
        <v>5.0000000000000001E-4</v>
      </c>
      <c r="E295">
        <f t="shared" si="51"/>
        <v>3373.513064312117</v>
      </c>
      <c r="F295">
        <f t="shared" si="52"/>
        <v>3373.5</v>
      </c>
      <c r="G295">
        <f t="shared" si="56"/>
        <v>3.252154999790946E-2</v>
      </c>
      <c r="J295">
        <f>+G295</f>
        <v>3.252154999790946E-2</v>
      </c>
      <c r="O295">
        <f t="shared" ca="1" si="53"/>
        <v>3.7388562689102248E-2</v>
      </c>
      <c r="P295">
        <f t="shared" ca="1" si="54"/>
        <v>3.6942291523619553E-2</v>
      </c>
      <c r="Q295" s="1">
        <f t="shared" si="55"/>
        <v>41243.234400000001</v>
      </c>
      <c r="S295">
        <f>G295</f>
        <v>3.252154999790946E-2</v>
      </c>
      <c r="W295" s="53"/>
    </row>
    <row r="296" spans="1:23" x14ac:dyDescent="0.2">
      <c r="A296" s="66" t="s">
        <v>106</v>
      </c>
      <c r="B296" s="67" t="s">
        <v>48</v>
      </c>
      <c r="C296" s="58">
        <v>56295.344899999996</v>
      </c>
      <c r="D296" s="68">
        <v>1.4E-3</v>
      </c>
      <c r="E296">
        <f t="shared" si="51"/>
        <v>3387.01482122168</v>
      </c>
      <c r="F296">
        <f t="shared" si="52"/>
        <v>3387</v>
      </c>
      <c r="G296">
        <f t="shared" si="56"/>
        <v>3.6895099998218939E-2</v>
      </c>
      <c r="I296">
        <f>+G296</f>
        <v>3.6895099998218939E-2</v>
      </c>
      <c r="O296">
        <f t="shared" ca="1" si="53"/>
        <v>3.7819516685016485E-2</v>
      </c>
      <c r="P296">
        <f t="shared" ca="1" si="54"/>
        <v>3.6638134219740048E-2</v>
      </c>
      <c r="Q296" s="1">
        <f t="shared" si="55"/>
        <v>41276.844899999996</v>
      </c>
      <c r="R296">
        <f>G296</f>
        <v>3.6895099998218939E-2</v>
      </c>
      <c r="W296" s="53"/>
    </row>
    <row r="297" spans="1:23" x14ac:dyDescent="0.2">
      <c r="A297" s="58" t="s">
        <v>105</v>
      </c>
      <c r="B297" s="57" t="s">
        <v>51</v>
      </c>
      <c r="C297" s="58">
        <v>56540.5429</v>
      </c>
      <c r="D297" s="58">
        <v>2E-3</v>
      </c>
      <c r="E297">
        <f t="shared" si="51"/>
        <v>3485.5139149784391</v>
      </c>
      <c r="F297">
        <f t="shared" si="52"/>
        <v>3485.5</v>
      </c>
      <c r="G297">
        <f t="shared" si="56"/>
        <v>3.4639149998838548E-2</v>
      </c>
      <c r="J297">
        <f>+G297</f>
        <v>3.4639149998838548E-2</v>
      </c>
      <c r="O297">
        <f t="shared" ca="1" si="53"/>
        <v>4.0963884729279657E-2</v>
      </c>
      <c r="P297">
        <f t="shared" ca="1" si="54"/>
        <v>3.4418912409952637E-2</v>
      </c>
      <c r="Q297" s="1">
        <f t="shared" si="55"/>
        <v>41522.0429</v>
      </c>
      <c r="S297">
        <f>G297</f>
        <v>3.4639149998838548E-2</v>
      </c>
      <c r="W297" s="53"/>
    </row>
    <row r="298" spans="1:23" x14ac:dyDescent="0.2">
      <c r="A298" s="66" t="s">
        <v>106</v>
      </c>
      <c r="B298" s="67" t="s">
        <v>48</v>
      </c>
      <c r="C298" s="58">
        <v>56585.345300000001</v>
      </c>
      <c r="D298" s="68">
        <v>7.3000000000000001E-3</v>
      </c>
      <c r="E298">
        <f t="shared" si="51"/>
        <v>3503.5115976598959</v>
      </c>
      <c r="F298">
        <f t="shared" si="52"/>
        <v>3503.5</v>
      </c>
      <c r="G298">
        <f t="shared" si="56"/>
        <v>2.887054999882821E-2</v>
      </c>
      <c r="I298">
        <f t="shared" ref="I298:I303" si="57">+G298</f>
        <v>2.887054999882821E-2</v>
      </c>
      <c r="O298">
        <f t="shared" ca="1" si="53"/>
        <v>4.1538490057165312E-2</v>
      </c>
      <c r="P298">
        <f t="shared" ca="1" si="54"/>
        <v>3.4013369338113303E-2</v>
      </c>
      <c r="Q298" s="1">
        <f t="shared" si="55"/>
        <v>41566.845300000001</v>
      </c>
      <c r="S298">
        <f>G298</f>
        <v>2.887054999882821E-2</v>
      </c>
      <c r="W298" s="53"/>
    </row>
    <row r="299" spans="1:23" x14ac:dyDescent="0.2">
      <c r="A299" s="66" t="s">
        <v>106</v>
      </c>
      <c r="B299" s="67" t="s">
        <v>48</v>
      </c>
      <c r="C299" s="58">
        <v>56590.324500000002</v>
      </c>
      <c r="D299" s="68">
        <v>6.6E-3</v>
      </c>
      <c r="E299">
        <f t="shared" si="51"/>
        <v>3505.5118043811326</v>
      </c>
      <c r="F299">
        <f t="shared" si="52"/>
        <v>3505.5</v>
      </c>
      <c r="G299">
        <f t="shared" si="56"/>
        <v>2.9385150002781302E-2</v>
      </c>
      <c r="I299">
        <f t="shared" si="57"/>
        <v>2.9385150002781302E-2</v>
      </c>
      <c r="O299">
        <f t="shared" ca="1" si="53"/>
        <v>4.1602335093597065E-2</v>
      </c>
      <c r="P299">
        <f t="shared" ca="1" si="54"/>
        <v>3.3968308996797827E-2</v>
      </c>
      <c r="Q299" s="1">
        <f t="shared" si="55"/>
        <v>41571.824500000002</v>
      </c>
      <c r="S299">
        <f>G299</f>
        <v>2.9385150002781302E-2</v>
      </c>
      <c r="W299" s="53"/>
    </row>
    <row r="300" spans="1:23" x14ac:dyDescent="0.2">
      <c r="A300" s="66" t="s">
        <v>106</v>
      </c>
      <c r="B300" s="67" t="s">
        <v>48</v>
      </c>
      <c r="C300" s="58">
        <v>56590.326500000003</v>
      </c>
      <c r="D300" s="68">
        <v>1.8E-3</v>
      </c>
      <c r="E300">
        <f t="shared" si="51"/>
        <v>3505.5126078060689</v>
      </c>
      <c r="F300">
        <f t="shared" si="52"/>
        <v>3505.5</v>
      </c>
      <c r="G300">
        <f t="shared" si="56"/>
        <v>3.1385150003188755E-2</v>
      </c>
      <c r="I300">
        <f t="shared" si="57"/>
        <v>3.1385150003188755E-2</v>
      </c>
      <c r="O300">
        <f t="shared" ca="1" si="53"/>
        <v>4.1602335093597065E-2</v>
      </c>
      <c r="P300">
        <f t="shared" ca="1" si="54"/>
        <v>3.3968308996797827E-2</v>
      </c>
      <c r="Q300" s="1">
        <f t="shared" si="55"/>
        <v>41571.826500000003</v>
      </c>
      <c r="S300">
        <f>G300</f>
        <v>3.1385150003188755E-2</v>
      </c>
      <c r="W300" s="53"/>
    </row>
    <row r="301" spans="1:23" x14ac:dyDescent="0.2">
      <c r="A301" s="66" t="s">
        <v>106</v>
      </c>
      <c r="B301" s="67" t="s">
        <v>48</v>
      </c>
      <c r="C301" s="58">
        <v>56596.564200000001</v>
      </c>
      <c r="D301" s="68">
        <v>1.1999999999999999E-3</v>
      </c>
      <c r="E301">
        <f t="shared" si="51"/>
        <v>3508.0183696684262</v>
      </c>
      <c r="F301">
        <f t="shared" si="52"/>
        <v>3508</v>
      </c>
      <c r="G301">
        <f t="shared" si="56"/>
        <v>4.5728400000371039E-2</v>
      </c>
      <c r="I301">
        <f t="shared" si="57"/>
        <v>4.5728400000371039E-2</v>
      </c>
      <c r="O301">
        <f t="shared" ca="1" si="53"/>
        <v>4.1682141389136729E-2</v>
      </c>
      <c r="P301">
        <f t="shared" ca="1" si="54"/>
        <v>3.3911983570153473E-2</v>
      </c>
      <c r="Q301" s="1">
        <f t="shared" si="55"/>
        <v>41578.064200000001</v>
      </c>
      <c r="R301">
        <f>G301</f>
        <v>4.5728400000371039E-2</v>
      </c>
      <c r="W301" s="53"/>
    </row>
    <row r="302" spans="1:23" x14ac:dyDescent="0.2">
      <c r="A302" s="68" t="s">
        <v>107</v>
      </c>
      <c r="B302" s="67" t="s">
        <v>48</v>
      </c>
      <c r="C302" s="68">
        <v>56682.435299999997</v>
      </c>
      <c r="D302" s="68">
        <v>1.04E-2</v>
      </c>
      <c r="E302">
        <f t="shared" si="51"/>
        <v>3542.5138611891384</v>
      </c>
      <c r="F302">
        <f t="shared" si="52"/>
        <v>3542.5</v>
      </c>
      <c r="G302">
        <f t="shared" si="56"/>
        <v>3.4505249997891951E-2</v>
      </c>
      <c r="I302">
        <f t="shared" si="57"/>
        <v>3.4505249997891951E-2</v>
      </c>
      <c r="O302">
        <f t="shared" ca="1" si="53"/>
        <v>4.2783468267584238E-2</v>
      </c>
      <c r="P302">
        <f t="shared" ca="1" si="54"/>
        <v>3.3134692682461442E-2</v>
      </c>
      <c r="Q302" s="1">
        <f t="shared" si="55"/>
        <v>41663.935299999997</v>
      </c>
      <c r="S302">
        <f t="shared" ref="S302:S307" si="58">G302</f>
        <v>3.4505249997891951E-2</v>
      </c>
      <c r="W302" s="53"/>
    </row>
    <row r="303" spans="1:23" x14ac:dyDescent="0.2">
      <c r="A303" s="68" t="s">
        <v>108</v>
      </c>
      <c r="B303" s="57"/>
      <c r="C303" s="68">
        <v>56916.422299999998</v>
      </c>
      <c r="D303" s="68">
        <v>5.8999999999999999E-3</v>
      </c>
      <c r="E303">
        <f t="shared" si="51"/>
        <v>3636.5093564658641</v>
      </c>
      <c r="F303">
        <f t="shared" si="52"/>
        <v>3636.5</v>
      </c>
      <c r="G303">
        <f t="shared" si="56"/>
        <v>2.3291449993848801E-2</v>
      </c>
      <c r="I303">
        <f t="shared" si="57"/>
        <v>2.3291449993848801E-2</v>
      </c>
      <c r="O303">
        <f t="shared" ca="1" si="53"/>
        <v>4.5784184979876005E-2</v>
      </c>
      <c r="P303">
        <f t="shared" ca="1" si="54"/>
        <v>3.1016856640633847E-2</v>
      </c>
      <c r="Q303" s="1">
        <f t="shared" si="55"/>
        <v>41897.922299999998</v>
      </c>
      <c r="S303">
        <f t="shared" si="58"/>
        <v>2.3291449993848801E-2</v>
      </c>
      <c r="W303" s="53"/>
    </row>
    <row r="304" spans="1:23" x14ac:dyDescent="0.2">
      <c r="A304" s="62" t="s">
        <v>123</v>
      </c>
      <c r="B304" s="63" t="s">
        <v>51</v>
      </c>
      <c r="C304" s="58">
        <v>56998.582300000002</v>
      </c>
      <c r="D304" s="58">
        <v>5.0000000000000001E-4</v>
      </c>
      <c r="E304">
        <f t="shared" si="51"/>
        <v>3669.5140528461588</v>
      </c>
      <c r="F304">
        <f t="shared" si="52"/>
        <v>3669.5</v>
      </c>
      <c r="G304">
        <f t="shared" si="56"/>
        <v>3.4982350000063889E-2</v>
      </c>
      <c r="J304">
        <f>+G304</f>
        <v>3.4982350000063889E-2</v>
      </c>
      <c r="O304">
        <f t="shared" ca="1" si="53"/>
        <v>4.6837628080999713E-2</v>
      </c>
      <c r="P304">
        <f t="shared" ca="1" si="54"/>
        <v>3.0273361008928412E-2</v>
      </c>
      <c r="Q304" s="1">
        <f t="shared" si="55"/>
        <v>41980.082300000002</v>
      </c>
      <c r="S304">
        <f t="shared" si="58"/>
        <v>3.4982350000063889E-2</v>
      </c>
      <c r="W304" s="53"/>
    </row>
    <row r="305" spans="1:23" x14ac:dyDescent="0.2">
      <c r="A305" s="64" t="s">
        <v>110</v>
      </c>
      <c r="B305" s="65" t="s">
        <v>48</v>
      </c>
      <c r="C305" s="61">
        <v>57242.524799999999</v>
      </c>
      <c r="D305" s="61">
        <v>1.3100000000000001E-2</v>
      </c>
      <c r="E305">
        <f t="shared" si="51"/>
        <v>3767.5087965991975</v>
      </c>
      <c r="F305">
        <f t="shared" si="52"/>
        <v>3767.5</v>
      </c>
      <c r="G305">
        <f t="shared" si="56"/>
        <v>2.189774999715155E-2</v>
      </c>
      <c r="J305">
        <f>+G305</f>
        <v>2.189774999715155E-2</v>
      </c>
      <c r="O305">
        <f t="shared" ca="1" si="53"/>
        <v>4.9966034866154946E-2</v>
      </c>
      <c r="P305">
        <f t="shared" ca="1" si="54"/>
        <v>2.8065404284469866E-2</v>
      </c>
      <c r="Q305" s="1">
        <f t="shared" si="55"/>
        <v>42224.024799999999</v>
      </c>
      <c r="S305">
        <f t="shared" si="58"/>
        <v>2.189774999715155E-2</v>
      </c>
      <c r="W305" s="53"/>
    </row>
    <row r="306" spans="1:23" x14ac:dyDescent="0.2">
      <c r="A306" s="64" t="s">
        <v>110</v>
      </c>
      <c r="B306" s="65" t="s">
        <v>48</v>
      </c>
      <c r="C306" s="61">
        <v>57247.503199999999</v>
      </c>
      <c r="D306" s="61">
        <v>1.2999999999999999E-2</v>
      </c>
      <c r="E306">
        <f t="shared" si="51"/>
        <v>3769.508681950459</v>
      </c>
      <c r="F306">
        <f t="shared" si="52"/>
        <v>3769.5</v>
      </c>
      <c r="G306">
        <f t="shared" si="56"/>
        <v>2.1612349999486469E-2</v>
      </c>
      <c r="J306">
        <f>+G306</f>
        <v>2.1612349999486469E-2</v>
      </c>
      <c r="O306">
        <f t="shared" ca="1" si="53"/>
        <v>5.0029879902586685E-2</v>
      </c>
      <c r="P306">
        <f t="shared" ca="1" si="54"/>
        <v>2.8020343943154377E-2</v>
      </c>
      <c r="Q306" s="1">
        <f t="shared" si="55"/>
        <v>42229.003199999999</v>
      </c>
      <c r="S306">
        <f t="shared" si="58"/>
        <v>2.1612349999486469E-2</v>
      </c>
      <c r="W306" s="53"/>
    </row>
    <row r="307" spans="1:23" x14ac:dyDescent="0.2">
      <c r="A307" s="64" t="s">
        <v>110</v>
      </c>
      <c r="B307" s="65" t="s">
        <v>48</v>
      </c>
      <c r="C307" s="61">
        <v>57257.464699999997</v>
      </c>
      <c r="D307" s="61">
        <v>1.0999999999999999E-2</v>
      </c>
      <c r="E307">
        <f t="shared" si="51"/>
        <v>3773.5103407015813</v>
      </c>
      <c r="F307">
        <f t="shared" si="52"/>
        <v>3773.5</v>
      </c>
      <c r="G307">
        <f t="shared" si="56"/>
        <v>2.5741549994563684E-2</v>
      </c>
      <c r="J307">
        <f>+G307</f>
        <v>2.5741549994563684E-2</v>
      </c>
      <c r="O307">
        <f t="shared" ca="1" si="53"/>
        <v>5.0157569975450164E-2</v>
      </c>
      <c r="P307">
        <f t="shared" ca="1" si="54"/>
        <v>2.7930223260523426E-2</v>
      </c>
      <c r="Q307" s="1">
        <f t="shared" si="55"/>
        <v>42238.964699999997</v>
      </c>
      <c r="S307">
        <f t="shared" si="58"/>
        <v>2.5741549994563684E-2</v>
      </c>
      <c r="W307" s="53"/>
    </row>
    <row r="308" spans="1:23" x14ac:dyDescent="0.2">
      <c r="A308" s="64" t="s">
        <v>110</v>
      </c>
      <c r="B308" s="65" t="s">
        <v>48</v>
      </c>
      <c r="C308" s="61">
        <v>57298.569900000002</v>
      </c>
      <c r="D308" s="61">
        <v>2.0999999999999999E-3</v>
      </c>
      <c r="E308">
        <f t="shared" si="51"/>
        <v>3790.0228120459269</v>
      </c>
      <c r="F308">
        <f t="shared" si="52"/>
        <v>3790</v>
      </c>
      <c r="G308">
        <f t="shared" si="56"/>
        <v>5.6787000001349952E-2</v>
      </c>
      <c r="I308">
        <f>+G308</f>
        <v>5.6787000001349952E-2</v>
      </c>
      <c r="O308">
        <f t="shared" ca="1" si="53"/>
        <v>5.0684291526012018E-2</v>
      </c>
      <c r="P308">
        <f t="shared" ca="1" si="54"/>
        <v>2.7558475444670702E-2</v>
      </c>
      <c r="Q308" s="1">
        <f t="shared" si="55"/>
        <v>42280.069900000002</v>
      </c>
      <c r="R308">
        <f>G308</f>
        <v>5.6787000001349952E-2</v>
      </c>
      <c r="W308" s="53"/>
    </row>
    <row r="309" spans="1:23" x14ac:dyDescent="0.2">
      <c r="A309" s="64" t="s">
        <v>110</v>
      </c>
      <c r="B309" s="65" t="s">
        <v>48</v>
      </c>
      <c r="C309" s="61">
        <v>57328.443500000001</v>
      </c>
      <c r="D309" s="61">
        <v>5.0000000000000001E-3</v>
      </c>
      <c r="E309">
        <f t="shared" si="51"/>
        <v>3802.0234096333938</v>
      </c>
      <c r="F309">
        <f t="shared" si="52"/>
        <v>3802</v>
      </c>
      <c r="G309">
        <f t="shared" si="56"/>
        <v>5.8274600000004284E-2</v>
      </c>
      <c r="I309">
        <f>+G309</f>
        <v>5.8274600000004284E-2</v>
      </c>
      <c r="O309">
        <f t="shared" ca="1" si="53"/>
        <v>5.1067361744602455E-2</v>
      </c>
      <c r="P309">
        <f t="shared" ca="1" si="54"/>
        <v>2.7288113396777822E-2</v>
      </c>
      <c r="Q309" s="1">
        <f t="shared" si="55"/>
        <v>42309.943500000001</v>
      </c>
      <c r="R309">
        <f>G309</f>
        <v>5.8274600000004284E-2</v>
      </c>
      <c r="W309" s="53"/>
    </row>
    <row r="310" spans="1:23" x14ac:dyDescent="0.2">
      <c r="A310" s="64" t="s">
        <v>111</v>
      </c>
      <c r="B310" s="65" t="s">
        <v>48</v>
      </c>
      <c r="C310" s="61">
        <v>57330.934699999998</v>
      </c>
      <c r="D310" s="61">
        <v>2.0000000000000001E-4</v>
      </c>
      <c r="E310">
        <f t="shared" si="51"/>
        <v>3803.0241557339596</v>
      </c>
      <c r="F310">
        <f t="shared" si="52"/>
        <v>3803</v>
      </c>
      <c r="G310">
        <f t="shared" si="56"/>
        <v>6.0131899997941218E-2</v>
      </c>
      <c r="I310">
        <f>+G310</f>
        <v>6.0131899997941218E-2</v>
      </c>
      <c r="O310">
        <f t="shared" ca="1" si="53"/>
        <v>5.1099284262818331E-2</v>
      </c>
      <c r="P310">
        <f t="shared" ca="1" si="54"/>
        <v>2.7265583226120077E-2</v>
      </c>
      <c r="Q310" s="1">
        <f t="shared" si="55"/>
        <v>42312.434699999998</v>
      </c>
      <c r="R310">
        <f>G310</f>
        <v>6.0131899997941218E-2</v>
      </c>
      <c r="W310" s="53"/>
    </row>
    <row r="311" spans="1:23" x14ac:dyDescent="0.2">
      <c r="A311" s="62" t="s">
        <v>124</v>
      </c>
      <c r="B311" s="63" t="s">
        <v>51</v>
      </c>
      <c r="C311" s="58">
        <v>57334.635000000002</v>
      </c>
      <c r="D311" s="58">
        <v>2.9999999999999997E-4</v>
      </c>
      <c r="E311">
        <f t="shared" si="51"/>
        <v>3804.5106123797259</v>
      </c>
      <c r="F311">
        <f t="shared" si="52"/>
        <v>3804.5</v>
      </c>
      <c r="G311">
        <f t="shared" si="56"/>
        <v>2.6417850000143517E-2</v>
      </c>
      <c r="J311">
        <f>+G311</f>
        <v>2.6417850000143517E-2</v>
      </c>
      <c r="O311">
        <f t="shared" ca="1" si="53"/>
        <v>5.1147168040142132E-2</v>
      </c>
      <c r="P311">
        <f t="shared" ca="1" si="54"/>
        <v>2.7231787970133467E-2</v>
      </c>
      <c r="Q311" s="1">
        <f t="shared" si="55"/>
        <v>42316.135000000002</v>
      </c>
      <c r="S311">
        <f>G311</f>
        <v>2.6417850000143517E-2</v>
      </c>
    </row>
    <row r="312" spans="1:23" x14ac:dyDescent="0.2">
      <c r="A312" s="64" t="s">
        <v>109</v>
      </c>
      <c r="B312" s="65" t="s">
        <v>48</v>
      </c>
      <c r="C312" s="61">
        <v>57368.2814</v>
      </c>
      <c r="D312" s="61"/>
      <c r="E312">
        <f t="shared" si="51"/>
        <v>3818.0267907668949</v>
      </c>
      <c r="F312">
        <f t="shared" si="52"/>
        <v>3818</v>
      </c>
      <c r="G312">
        <f t="shared" si="56"/>
        <v>6.6691399995761458E-2</v>
      </c>
      <c r="I312">
        <f>+G312</f>
        <v>6.6691399995761458E-2</v>
      </c>
      <c r="O312">
        <f t="shared" ca="1" si="53"/>
        <v>5.157812203605637E-2</v>
      </c>
      <c r="P312">
        <f t="shared" ca="1" si="54"/>
        <v>2.6927630666253977E-2</v>
      </c>
      <c r="Q312" s="1">
        <f t="shared" si="55"/>
        <v>42349.7814</v>
      </c>
      <c r="R312">
        <f>G312</f>
        <v>6.6691399995761458E-2</v>
      </c>
      <c r="W312" s="53"/>
    </row>
    <row r="313" spans="1:23" x14ac:dyDescent="0.2">
      <c r="A313" s="64" t="s">
        <v>110</v>
      </c>
      <c r="B313" s="65" t="s">
        <v>48</v>
      </c>
      <c r="C313" s="61">
        <v>57409.308700000001</v>
      </c>
      <c r="D313" s="61">
        <v>2.2000000000000001E-3</v>
      </c>
      <c r="E313">
        <f t="shared" si="51"/>
        <v>3834.5079687099728</v>
      </c>
      <c r="F313">
        <f t="shared" si="52"/>
        <v>3834.5</v>
      </c>
      <c r="G313">
        <f t="shared" si="56"/>
        <v>1.9836849998682737E-2</v>
      </c>
      <c r="J313">
        <f t="shared" ref="J313:J328" si="59">+G313</f>
        <v>1.9836849998682737E-2</v>
      </c>
      <c r="O313">
        <f t="shared" ca="1" si="53"/>
        <v>5.2104843586618224E-2</v>
      </c>
      <c r="P313">
        <f t="shared" ca="1" si="54"/>
        <v>2.6555882850401266E-2</v>
      </c>
      <c r="Q313" s="1">
        <f t="shared" si="55"/>
        <v>42390.808700000001</v>
      </c>
      <c r="S313">
        <f>G313</f>
        <v>1.9836849998682737E-2</v>
      </c>
      <c r="W313" s="53"/>
    </row>
    <row r="314" spans="1:23" x14ac:dyDescent="0.2">
      <c r="A314" s="62" t="s">
        <v>125</v>
      </c>
      <c r="B314" s="63" t="s">
        <v>51</v>
      </c>
      <c r="C314" s="58">
        <v>57635.840499999998</v>
      </c>
      <c r="D314" s="58">
        <v>2.0000000000000001E-4</v>
      </c>
      <c r="E314">
        <f t="shared" si="51"/>
        <v>3925.508617194409</v>
      </c>
      <c r="F314">
        <f t="shared" si="52"/>
        <v>3925.5</v>
      </c>
      <c r="G314">
        <f t="shared" si="56"/>
        <v>2.1451149994391017E-2</v>
      </c>
      <c r="J314">
        <f t="shared" si="59"/>
        <v>2.1451149994391017E-2</v>
      </c>
      <c r="O314">
        <f t="shared" ca="1" si="53"/>
        <v>5.5009792744262376E-2</v>
      </c>
      <c r="P314">
        <f t="shared" ca="1" si="54"/>
        <v>2.4505637320546891E-2</v>
      </c>
      <c r="Q314" s="1">
        <f t="shared" si="55"/>
        <v>42617.340499999998</v>
      </c>
      <c r="S314">
        <f>G314</f>
        <v>2.1451149994391017E-2</v>
      </c>
    </row>
    <row r="315" spans="1:23" x14ac:dyDescent="0.2">
      <c r="A315" s="71" t="s">
        <v>1</v>
      </c>
      <c r="B315" s="72" t="s">
        <v>48</v>
      </c>
      <c r="C315" s="73">
        <v>58005.557099999998</v>
      </c>
      <c r="D315" s="73">
        <v>2.8999999999999998E-3</v>
      </c>
      <c r="E315">
        <f t="shared" si="51"/>
        <v>4074.028385083338</v>
      </c>
      <c r="F315">
        <f t="shared" si="52"/>
        <v>4074</v>
      </c>
      <c r="G315">
        <f t="shared" si="56"/>
        <v>7.0660199991834816E-2</v>
      </c>
      <c r="J315">
        <f t="shared" si="59"/>
        <v>7.0660199991834816E-2</v>
      </c>
      <c r="O315">
        <f t="shared" ca="1" si="53"/>
        <v>5.9750286699319033E-2</v>
      </c>
      <c r="P315">
        <f t="shared" ca="1" si="54"/>
        <v>2.1159906977872456E-2</v>
      </c>
      <c r="Q315" s="1">
        <f t="shared" si="55"/>
        <v>42987.057099999998</v>
      </c>
      <c r="R315">
        <f>G315</f>
        <v>7.0660199991834816E-2</v>
      </c>
    </row>
    <row r="316" spans="1:23" x14ac:dyDescent="0.2">
      <c r="A316" s="69" t="s">
        <v>127</v>
      </c>
      <c r="B316" s="70" t="s">
        <v>48</v>
      </c>
      <c r="C316" s="69">
        <v>58107.624100000001</v>
      </c>
      <c r="D316" s="69">
        <v>2.9999999999999997E-4</v>
      </c>
      <c r="E316">
        <f t="shared" si="51"/>
        <v>4115.0299715663896</v>
      </c>
      <c r="F316">
        <f t="shared" si="52"/>
        <v>4115</v>
      </c>
      <c r="G316">
        <f t="shared" si="56"/>
        <v>7.460949999949662E-2</v>
      </c>
      <c r="J316">
        <f t="shared" si="59"/>
        <v>7.460949999949662E-2</v>
      </c>
      <c r="O316">
        <f t="shared" ca="1" si="53"/>
        <v>6.1059109946169698E-2</v>
      </c>
      <c r="P316">
        <f t="shared" ca="1" si="54"/>
        <v>2.0236169980905105E-2</v>
      </c>
      <c r="Q316" s="1">
        <f t="shared" si="55"/>
        <v>43089.124100000001</v>
      </c>
      <c r="R316">
        <f>G316</f>
        <v>7.460949999949662E-2</v>
      </c>
    </row>
    <row r="317" spans="1:23" x14ac:dyDescent="0.2">
      <c r="A317" s="77" t="s">
        <v>128</v>
      </c>
      <c r="B317" s="78" t="s">
        <v>51</v>
      </c>
      <c r="C317" s="79">
        <v>58148.642099999997</v>
      </c>
      <c r="D317" s="79">
        <v>8.9999999999999998E-4</v>
      </c>
      <c r="E317" s="76">
        <f t="shared" si="51"/>
        <v>4131.5074135835112</v>
      </c>
      <c r="F317">
        <f t="shared" si="52"/>
        <v>4131.5</v>
      </c>
      <c r="G317">
        <f t="shared" si="56"/>
        <v>1.8454949997249059E-2</v>
      </c>
      <c r="J317">
        <f t="shared" si="59"/>
        <v>1.8454949997249059E-2</v>
      </c>
      <c r="O317">
        <f t="shared" ca="1" si="53"/>
        <v>6.1585831496731552E-2</v>
      </c>
      <c r="P317">
        <f t="shared" ca="1" si="54"/>
        <v>1.9864422165052395E-2</v>
      </c>
      <c r="Q317" s="1">
        <f t="shared" si="55"/>
        <v>43130.142099999997</v>
      </c>
      <c r="S317">
        <f>G317</f>
        <v>1.8454949997249059E-2</v>
      </c>
    </row>
    <row r="318" spans="1:23" x14ac:dyDescent="0.2">
      <c r="A318" s="80" t="s">
        <v>130</v>
      </c>
      <c r="B318" s="81" t="s">
        <v>48</v>
      </c>
      <c r="C318" s="82">
        <v>58451.155899999998</v>
      </c>
      <c r="D318" s="82">
        <v>1.2999999999999999E-4</v>
      </c>
      <c r="E318" s="76">
        <f t="shared" si="51"/>
        <v>4253.0309788202303</v>
      </c>
      <c r="F318">
        <f t="shared" si="52"/>
        <v>4253</v>
      </c>
      <c r="G318">
        <f t="shared" si="56"/>
        <v>7.7116899992688559E-2</v>
      </c>
      <c r="J318">
        <f t="shared" si="59"/>
        <v>7.7116899992688559E-2</v>
      </c>
      <c r="O318">
        <f t="shared" ca="1" si="53"/>
        <v>6.5464417459959734E-2</v>
      </c>
      <c r="P318">
        <f t="shared" ca="1" si="54"/>
        <v>1.712700643013694E-2</v>
      </c>
      <c r="Q318" s="1">
        <f t="shared" si="55"/>
        <v>43432.655899999998</v>
      </c>
      <c r="R318">
        <f>G318</f>
        <v>7.7116899992688559E-2</v>
      </c>
    </row>
    <row r="319" spans="1:23" x14ac:dyDescent="0.2">
      <c r="A319" s="74" t="s">
        <v>0</v>
      </c>
      <c r="B319" s="75" t="s">
        <v>48</v>
      </c>
      <c r="C319" s="74">
        <v>58463.6037</v>
      </c>
      <c r="D319" s="74">
        <v>2.0000000000000001E-4</v>
      </c>
      <c r="E319" s="76">
        <f t="shared" si="51"/>
        <v>4258.0314152808278</v>
      </c>
      <c r="F319">
        <f t="shared" si="52"/>
        <v>4258</v>
      </c>
      <c r="G319">
        <f t="shared" si="56"/>
        <v>7.8203399993071798E-2</v>
      </c>
      <c r="J319">
        <f t="shared" si="59"/>
        <v>7.8203399993071798E-2</v>
      </c>
      <c r="O319">
        <f t="shared" ca="1" si="53"/>
        <v>6.5624030051039089E-2</v>
      </c>
      <c r="P319">
        <f t="shared" ca="1" si="54"/>
        <v>1.7014355576848245E-2</v>
      </c>
      <c r="Q319" s="1">
        <f t="shared" si="55"/>
        <v>43445.1037</v>
      </c>
      <c r="R319">
        <f>G319</f>
        <v>7.8203399993071798E-2</v>
      </c>
    </row>
    <row r="320" spans="1:23" x14ac:dyDescent="0.2">
      <c r="A320" s="74" t="s">
        <v>0</v>
      </c>
      <c r="B320" s="75" t="s">
        <v>48</v>
      </c>
      <c r="C320" s="74">
        <v>58488.491699999999</v>
      </c>
      <c r="D320" s="74">
        <v>4.0000000000000002E-4</v>
      </c>
      <c r="E320" s="76">
        <f t="shared" si="51"/>
        <v>4268.0292351872631</v>
      </c>
      <c r="F320">
        <f t="shared" si="52"/>
        <v>4268</v>
      </c>
      <c r="G320">
        <f t="shared" si="56"/>
        <v>7.2776399996655528E-2</v>
      </c>
      <c r="J320">
        <f t="shared" si="59"/>
        <v>7.2776399996655528E-2</v>
      </c>
      <c r="O320">
        <f t="shared" ca="1" si="53"/>
        <v>6.5943255233197801E-2</v>
      </c>
      <c r="P320">
        <f t="shared" ca="1" si="54"/>
        <v>1.678905387027084E-2</v>
      </c>
      <c r="Q320" s="1">
        <f t="shared" si="55"/>
        <v>43469.991699999999</v>
      </c>
      <c r="R320">
        <f>G320</f>
        <v>7.2776399996655528E-2</v>
      </c>
    </row>
    <row r="321" spans="1:19" x14ac:dyDescent="0.2">
      <c r="A321" s="80" t="s">
        <v>130</v>
      </c>
      <c r="B321" s="81" t="s">
        <v>51</v>
      </c>
      <c r="C321" s="82">
        <v>58765.996330000002</v>
      </c>
      <c r="D321" s="82">
        <v>3.5E-4</v>
      </c>
      <c r="E321" s="76">
        <f t="shared" si="51"/>
        <v>4379.506305017786</v>
      </c>
      <c r="F321">
        <f t="shared" si="52"/>
        <v>4379.5</v>
      </c>
      <c r="G321">
        <f t="shared" si="56"/>
        <v>1.5695349997258745E-2</v>
      </c>
      <c r="J321">
        <f t="shared" si="59"/>
        <v>1.5695349997258745E-2</v>
      </c>
      <c r="O321">
        <f t="shared" ca="1" si="53"/>
        <v>6.9502616014267271E-2</v>
      </c>
      <c r="P321">
        <f t="shared" ca="1" si="54"/>
        <v>1.427693984193279E-2</v>
      </c>
      <c r="Q321" s="1">
        <f t="shared" si="55"/>
        <v>43747.496330000002</v>
      </c>
      <c r="S321">
        <f>G321</f>
        <v>1.5695349997258745E-2</v>
      </c>
    </row>
    <row r="322" spans="1:19" x14ac:dyDescent="0.2">
      <c r="A322" s="80" t="s">
        <v>129</v>
      </c>
      <c r="B322" s="81" t="s">
        <v>48</v>
      </c>
      <c r="C322" s="82">
        <v>58799.663699999997</v>
      </c>
      <c r="D322" s="82">
        <v>2.9999999999999997E-4</v>
      </c>
      <c r="E322" s="76">
        <f t="shared" si="51"/>
        <v>4393.0309073154112</v>
      </c>
      <c r="F322">
        <f t="shared" si="52"/>
        <v>4393</v>
      </c>
      <c r="G322">
        <f t="shared" si="56"/>
        <v>7.6938899997912813E-2</v>
      </c>
      <c r="J322">
        <f t="shared" si="59"/>
        <v>7.6938899997912813E-2</v>
      </c>
      <c r="O322">
        <f t="shared" ca="1" si="53"/>
        <v>6.9933570010181523E-2</v>
      </c>
      <c r="P322">
        <f t="shared" ca="1" si="54"/>
        <v>1.3972782538053299E-2</v>
      </c>
      <c r="Q322" s="1">
        <f t="shared" si="55"/>
        <v>43781.163699999997</v>
      </c>
      <c r="R322">
        <f>G322</f>
        <v>7.6938899997912813E-2</v>
      </c>
    </row>
    <row r="323" spans="1:19" ht="12" customHeight="1" x14ac:dyDescent="0.2">
      <c r="A323" s="85" t="s">
        <v>131</v>
      </c>
      <c r="B323" s="84" t="s">
        <v>48</v>
      </c>
      <c r="C323" s="88">
        <v>59068.5219</v>
      </c>
      <c r="D323" s="83">
        <v>1.2999999999999999E-3</v>
      </c>
      <c r="E323" s="76">
        <f t="shared" si="51"/>
        <v>4501.0345984102541</v>
      </c>
      <c r="F323">
        <f t="shared" si="52"/>
        <v>4501</v>
      </c>
      <c r="G323">
        <f t="shared" si="56"/>
        <v>8.6127299997315276E-2</v>
      </c>
      <c r="J323">
        <f t="shared" si="59"/>
        <v>8.6127299997315276E-2</v>
      </c>
      <c r="O323">
        <f t="shared" ca="1" si="53"/>
        <v>7.3381201977495453E-2</v>
      </c>
      <c r="P323">
        <f t="shared" ca="1" si="54"/>
        <v>1.1539524107017349E-2</v>
      </c>
      <c r="Q323" s="1">
        <f t="shared" si="55"/>
        <v>44050.0219</v>
      </c>
      <c r="R323">
        <f>G323</f>
        <v>8.6127299997315276E-2</v>
      </c>
    </row>
    <row r="324" spans="1:19" ht="12" customHeight="1" x14ac:dyDescent="0.2">
      <c r="A324" s="85" t="s">
        <v>132</v>
      </c>
      <c r="B324" s="84" t="s">
        <v>48</v>
      </c>
      <c r="C324" s="88">
        <v>59155.647599999997</v>
      </c>
      <c r="D324" s="83">
        <v>4.0000000000000002E-4</v>
      </c>
      <c r="E324" s="76">
        <f t="shared" si="51"/>
        <v>4536.0340783934626</v>
      </c>
      <c r="F324">
        <f t="shared" si="52"/>
        <v>4536</v>
      </c>
      <c r="G324">
        <f t="shared" si="56"/>
        <v>8.4832799992000218E-2</v>
      </c>
      <c r="J324">
        <f t="shared" si="59"/>
        <v>8.4832799992000218E-2</v>
      </c>
      <c r="O324">
        <f t="shared" ca="1" si="53"/>
        <v>7.4498490115050886E-2</v>
      </c>
      <c r="P324">
        <f t="shared" ca="1" si="54"/>
        <v>1.0750968133996439E-2</v>
      </c>
      <c r="Q324" s="1">
        <f t="shared" si="55"/>
        <v>44137.147599999997</v>
      </c>
      <c r="R324">
        <f>G324</f>
        <v>8.4832799992000218E-2</v>
      </c>
    </row>
    <row r="325" spans="1:19" ht="12" customHeight="1" x14ac:dyDescent="0.2">
      <c r="A325" s="85" t="s">
        <v>131</v>
      </c>
      <c r="B325" s="84" t="s">
        <v>48</v>
      </c>
      <c r="C325" s="88">
        <v>59460.525500000003</v>
      </c>
      <c r="D325" s="83">
        <v>1.6000000000000001E-3</v>
      </c>
      <c r="E325" s="76">
        <f t="shared" si="51"/>
        <v>4658.5073320760539</v>
      </c>
      <c r="F325">
        <f t="shared" si="52"/>
        <v>4658.5</v>
      </c>
      <c r="G325">
        <f t="shared" si="56"/>
        <v>1.8252050002047326E-2</v>
      </c>
      <c r="J325">
        <f t="shared" si="59"/>
        <v>1.8252050002047326E-2</v>
      </c>
      <c r="O325">
        <f t="shared" ca="1" si="53"/>
        <v>7.8408998596494944E-2</v>
      </c>
      <c r="P325">
        <f t="shared" ca="1" si="54"/>
        <v>7.9910222284232391E-3</v>
      </c>
      <c r="Q325" s="1">
        <f t="shared" si="55"/>
        <v>44442.025500000003</v>
      </c>
      <c r="R325">
        <f>G325</f>
        <v>1.8252050002047326E-2</v>
      </c>
    </row>
    <row r="326" spans="1:19" ht="12" customHeight="1" x14ac:dyDescent="0.2">
      <c r="A326" s="85" t="s">
        <v>131</v>
      </c>
      <c r="B326" s="84" t="s">
        <v>48</v>
      </c>
      <c r="C326" s="88">
        <v>59465.504800000002</v>
      </c>
      <c r="D326" s="83">
        <v>1.6000000000000001E-3</v>
      </c>
      <c r="E326" s="76">
        <f t="shared" si="51"/>
        <v>4660.507578968537</v>
      </c>
      <c r="F326">
        <f t="shared" si="52"/>
        <v>4660.5</v>
      </c>
      <c r="G326">
        <f t="shared" ref="G326:G328" si="60">+C326-(C$7+F326*C$8)</f>
        <v>1.8866649996198248E-2</v>
      </c>
      <c r="J326">
        <f t="shared" si="59"/>
        <v>1.8866649996198248E-2</v>
      </c>
      <c r="O326">
        <f t="shared" ca="1" si="53"/>
        <v>7.8472843632926698E-2</v>
      </c>
      <c r="P326">
        <f t="shared" ca="1" si="54"/>
        <v>7.9459618871077636E-3</v>
      </c>
      <c r="Q326" s="1">
        <f t="shared" si="55"/>
        <v>44447.004800000002</v>
      </c>
      <c r="R326">
        <f>G326</f>
        <v>1.8866649996198248E-2</v>
      </c>
    </row>
    <row r="327" spans="1:19" ht="12" customHeight="1" x14ac:dyDescent="0.2">
      <c r="A327" s="83" t="s">
        <v>133</v>
      </c>
      <c r="B327" s="84" t="s">
        <v>48</v>
      </c>
      <c r="C327" s="88">
        <v>59466.820500000002</v>
      </c>
      <c r="D327" s="83">
        <v>5.9999999999999995E-4</v>
      </c>
      <c r="E327" s="76">
        <f t="shared" si="51"/>
        <v>4661.0361120628349</v>
      </c>
      <c r="F327">
        <f t="shared" si="52"/>
        <v>4661</v>
      </c>
      <c r="G327">
        <f t="shared" si="60"/>
        <v>8.9895299999625422E-2</v>
      </c>
      <c r="J327">
        <f t="shared" si="59"/>
        <v>8.9895299999625422E-2</v>
      </c>
      <c r="O327">
        <f t="shared" ca="1" si="53"/>
        <v>7.8488804892034636E-2</v>
      </c>
      <c r="P327">
        <f t="shared" ca="1" si="54"/>
        <v>7.9346968017788982E-3</v>
      </c>
      <c r="Q327" s="1">
        <f t="shared" si="55"/>
        <v>44448.320500000002</v>
      </c>
      <c r="R327">
        <f>G327</f>
        <v>8.9895299999625422E-2</v>
      </c>
    </row>
    <row r="328" spans="1:19" ht="12" customHeight="1" x14ac:dyDescent="0.2">
      <c r="A328" s="83" t="s">
        <v>133</v>
      </c>
      <c r="B328" s="84" t="s">
        <v>48</v>
      </c>
      <c r="C328" s="88">
        <v>59476.774899999997</v>
      </c>
      <c r="D328" s="83">
        <v>5.0000000000000001E-4</v>
      </c>
      <c r="E328" s="76">
        <f t="shared" si="51"/>
        <v>4665.0349186554322</v>
      </c>
      <c r="F328">
        <f t="shared" si="52"/>
        <v>4665</v>
      </c>
      <c r="G328">
        <f t="shared" si="60"/>
        <v>8.6924499992164783E-2</v>
      </c>
      <c r="J328">
        <f t="shared" si="59"/>
        <v>8.6924499992164783E-2</v>
      </c>
      <c r="O328">
        <f t="shared" ca="1" si="53"/>
        <v>7.8616494964898115E-2</v>
      </c>
      <c r="P328">
        <f t="shared" ca="1" si="54"/>
        <v>7.8445761191479335E-3</v>
      </c>
      <c r="Q328" s="1">
        <f t="shared" si="55"/>
        <v>44458.274899999997</v>
      </c>
      <c r="R328">
        <f>G328</f>
        <v>8.6924499992164783E-2</v>
      </c>
    </row>
    <row r="329" spans="1:19" ht="12" customHeight="1" x14ac:dyDescent="0.2">
      <c r="A329" s="86" t="s">
        <v>134</v>
      </c>
      <c r="B329" s="87" t="s">
        <v>51</v>
      </c>
      <c r="C329" s="88">
        <v>59918.570099999997</v>
      </c>
      <c r="D329" s="83">
        <v>5.9999999999999995E-4</v>
      </c>
      <c r="E329" s="76">
        <f t="shared" ref="E329" si="61">+(C329-C$7)/C$8</f>
        <v>4842.5095588486047</v>
      </c>
      <c r="F329">
        <f t="shared" si="52"/>
        <v>4842.5</v>
      </c>
      <c r="G329">
        <f t="shared" ref="G329" si="62">+C329-(C$7+F329*C$8)</f>
        <v>2.3795249995600898E-2</v>
      </c>
      <c r="J329">
        <f t="shared" ref="J329" si="63">+G329</f>
        <v>2.3795249995600898E-2</v>
      </c>
      <c r="O329">
        <f t="shared" ref="O329" ca="1" si="64">+C$11+C$12*$F329</f>
        <v>8.4282741948215001E-2</v>
      </c>
      <c r="P329">
        <f t="shared" ref="P329" ca="1" si="65">+D$11+D$12*$F329</f>
        <v>3.8454708273990279E-3</v>
      </c>
      <c r="Q329" s="1">
        <f t="shared" ref="Q329" si="66">+C329-15018.5</f>
        <v>44900.070099999997</v>
      </c>
      <c r="S329">
        <f t="shared" ref="S329" si="67">G329</f>
        <v>2.3795249995600898E-2</v>
      </c>
    </row>
    <row r="330" spans="1:19" ht="12" customHeight="1" x14ac:dyDescent="0.2">
      <c r="A330" s="52"/>
      <c r="B330" s="42"/>
      <c r="C330" s="40"/>
      <c r="D330" s="40"/>
    </row>
    <row r="331" spans="1:19" ht="12" customHeight="1" x14ac:dyDescent="0.2">
      <c r="A331" s="52"/>
      <c r="B331" s="42"/>
      <c r="C331" s="40"/>
      <c r="D331" s="40"/>
    </row>
    <row r="332" spans="1:19" ht="12" customHeight="1" x14ac:dyDescent="0.2">
      <c r="A332" s="52"/>
      <c r="B332" s="42"/>
      <c r="C332" s="40"/>
      <c r="D332" s="40"/>
    </row>
    <row r="333" spans="1:19" ht="12" customHeight="1" x14ac:dyDescent="0.2">
      <c r="B333" s="53"/>
      <c r="C333" s="8"/>
      <c r="D333" s="8"/>
    </row>
    <row r="334" spans="1:19" ht="12" customHeight="1" x14ac:dyDescent="0.2">
      <c r="B334" s="53"/>
      <c r="C334" s="8"/>
      <c r="D334" s="8"/>
    </row>
    <row r="335" spans="1:19" ht="12" customHeight="1" x14ac:dyDescent="0.2">
      <c r="B335" s="53"/>
      <c r="C335" s="8"/>
      <c r="D335" s="8"/>
    </row>
    <row r="336" spans="1:19" ht="12" customHeight="1" x14ac:dyDescent="0.2">
      <c r="B336" s="53"/>
      <c r="C336" s="8"/>
      <c r="D336" s="8"/>
    </row>
    <row r="337" spans="2:4" ht="12" customHeight="1" x14ac:dyDescent="0.2">
      <c r="B337" s="53"/>
      <c r="C337" s="8"/>
      <c r="D337" s="8"/>
    </row>
    <row r="338" spans="2:4" ht="12" customHeight="1" x14ac:dyDescent="0.2">
      <c r="B338" s="53"/>
      <c r="C338" s="8"/>
      <c r="D338" s="8"/>
    </row>
    <row r="339" spans="2:4" ht="12" customHeight="1" x14ac:dyDescent="0.2">
      <c r="B339" s="53"/>
      <c r="C339" s="8"/>
      <c r="D339" s="8"/>
    </row>
    <row r="340" spans="2:4" ht="12" customHeight="1" x14ac:dyDescent="0.2">
      <c r="B340" s="53"/>
      <c r="C340" s="8"/>
      <c r="D340" s="8"/>
    </row>
    <row r="341" spans="2:4" ht="12" customHeight="1" x14ac:dyDescent="0.2">
      <c r="B341" s="53"/>
      <c r="C341" s="8"/>
      <c r="D341" s="8"/>
    </row>
    <row r="342" spans="2:4" ht="12" customHeight="1" x14ac:dyDescent="0.2">
      <c r="B342" s="53"/>
      <c r="C342" s="8"/>
      <c r="D342" s="8"/>
    </row>
    <row r="343" spans="2:4" ht="12" customHeight="1" x14ac:dyDescent="0.2">
      <c r="B343" s="53"/>
      <c r="C343" s="8"/>
      <c r="D343" s="8"/>
    </row>
    <row r="344" spans="2:4" ht="12" customHeight="1" x14ac:dyDescent="0.2">
      <c r="B344" s="53"/>
      <c r="C344" s="8"/>
      <c r="D344" s="8"/>
    </row>
    <row r="345" spans="2:4" ht="12" customHeight="1" x14ac:dyDescent="0.2">
      <c r="B345" s="53"/>
      <c r="C345" s="8"/>
      <c r="D345" s="8"/>
    </row>
    <row r="346" spans="2:4" ht="12" customHeight="1" x14ac:dyDescent="0.2">
      <c r="B346" s="53"/>
      <c r="C346" s="8"/>
      <c r="D346" s="8"/>
    </row>
    <row r="347" spans="2:4" ht="12" customHeight="1" x14ac:dyDescent="0.2">
      <c r="B347" s="53"/>
      <c r="C347" s="8"/>
      <c r="D347" s="8"/>
    </row>
    <row r="348" spans="2:4" ht="12" customHeight="1" x14ac:dyDescent="0.2">
      <c r="B348" s="53"/>
      <c r="C348" s="8"/>
      <c r="D348" s="8"/>
    </row>
    <row r="349" spans="2:4" x14ac:dyDescent="0.2">
      <c r="B349" s="53"/>
      <c r="C349" s="8"/>
      <c r="D349" s="8"/>
    </row>
    <row r="350" spans="2:4" x14ac:dyDescent="0.2">
      <c r="B350" s="53"/>
      <c r="C350" s="8"/>
      <c r="D350" s="8"/>
    </row>
    <row r="351" spans="2:4" x14ac:dyDescent="0.2">
      <c r="B351" s="53"/>
      <c r="C351" s="8"/>
      <c r="D351" s="8"/>
    </row>
    <row r="352" spans="2:4" x14ac:dyDescent="0.2">
      <c r="B352" s="53"/>
      <c r="C352" s="8"/>
      <c r="D352" s="8"/>
    </row>
    <row r="353" spans="2:4" x14ac:dyDescent="0.2">
      <c r="B353" s="53"/>
      <c r="C353" s="8"/>
      <c r="D353" s="8"/>
    </row>
    <row r="354" spans="2:4" x14ac:dyDescent="0.2">
      <c r="B354" s="53"/>
      <c r="C354" s="8"/>
      <c r="D354" s="8"/>
    </row>
    <row r="355" spans="2:4" x14ac:dyDescent="0.2">
      <c r="B355" s="53"/>
      <c r="C355" s="8"/>
      <c r="D355" s="8"/>
    </row>
    <row r="356" spans="2:4" x14ac:dyDescent="0.2">
      <c r="B356" s="53"/>
      <c r="C356" s="8"/>
      <c r="D356" s="8"/>
    </row>
    <row r="357" spans="2:4" x14ac:dyDescent="0.2">
      <c r="B357" s="53"/>
      <c r="C357" s="8"/>
      <c r="D357" s="8"/>
    </row>
    <row r="358" spans="2:4" x14ac:dyDescent="0.2">
      <c r="B358" s="53"/>
      <c r="C358" s="8"/>
      <c r="D358" s="8"/>
    </row>
    <row r="359" spans="2:4" x14ac:dyDescent="0.2">
      <c r="B359" s="53"/>
      <c r="C359" s="8"/>
      <c r="D359" s="8"/>
    </row>
    <row r="360" spans="2:4" x14ac:dyDescent="0.2">
      <c r="B360" s="53"/>
      <c r="C360" s="8"/>
      <c r="D360" s="8"/>
    </row>
    <row r="361" spans="2:4" x14ac:dyDescent="0.2">
      <c r="B361" s="53"/>
      <c r="C361" s="8"/>
      <c r="D361" s="8"/>
    </row>
    <row r="362" spans="2:4" x14ac:dyDescent="0.2">
      <c r="B362" s="53"/>
      <c r="C362" s="8"/>
      <c r="D362" s="8"/>
    </row>
    <row r="363" spans="2:4" x14ac:dyDescent="0.2">
      <c r="B363" s="53"/>
      <c r="C363" s="8"/>
      <c r="D363" s="8"/>
    </row>
    <row r="364" spans="2:4" x14ac:dyDescent="0.2">
      <c r="B364" s="53"/>
      <c r="C364" s="8"/>
      <c r="D364" s="8"/>
    </row>
    <row r="365" spans="2:4" x14ac:dyDescent="0.2">
      <c r="B365" s="53"/>
      <c r="C365" s="8"/>
      <c r="D365" s="8"/>
    </row>
    <row r="366" spans="2:4" x14ac:dyDescent="0.2">
      <c r="B366" s="53"/>
      <c r="C366" s="8"/>
      <c r="D366" s="8"/>
    </row>
    <row r="367" spans="2:4" x14ac:dyDescent="0.2">
      <c r="B367" s="53"/>
      <c r="C367" s="8"/>
      <c r="D367" s="8"/>
    </row>
    <row r="368" spans="2:4" x14ac:dyDescent="0.2">
      <c r="B368" s="53"/>
      <c r="C368" s="8"/>
      <c r="D368" s="8"/>
    </row>
    <row r="369" spans="2:4" x14ac:dyDescent="0.2">
      <c r="B369" s="53"/>
      <c r="C369" s="8"/>
      <c r="D369" s="8"/>
    </row>
    <row r="370" spans="2:4" x14ac:dyDescent="0.2">
      <c r="B370" s="53"/>
      <c r="C370" s="8"/>
      <c r="D370" s="8"/>
    </row>
    <row r="371" spans="2:4" x14ac:dyDescent="0.2">
      <c r="B371" s="53"/>
      <c r="C371" s="8"/>
      <c r="D371" s="8"/>
    </row>
    <row r="372" spans="2:4" x14ac:dyDescent="0.2">
      <c r="B372" s="53"/>
      <c r="C372" s="8"/>
      <c r="D372" s="8"/>
    </row>
    <row r="373" spans="2:4" x14ac:dyDescent="0.2">
      <c r="B373" s="53"/>
      <c r="C373" s="8"/>
      <c r="D373" s="8"/>
    </row>
    <row r="374" spans="2:4" x14ac:dyDescent="0.2">
      <c r="B374" s="53"/>
      <c r="C374" s="8"/>
      <c r="D374" s="8"/>
    </row>
    <row r="375" spans="2:4" x14ac:dyDescent="0.2">
      <c r="B375" s="53"/>
      <c r="C375" s="8"/>
      <c r="D375" s="8"/>
    </row>
    <row r="376" spans="2:4" x14ac:dyDescent="0.2">
      <c r="B376" s="53"/>
      <c r="C376" s="8"/>
      <c r="D376" s="8"/>
    </row>
    <row r="377" spans="2:4" x14ac:dyDescent="0.2">
      <c r="B377" s="53"/>
      <c r="C377" s="8"/>
      <c r="D377" s="8"/>
    </row>
    <row r="378" spans="2:4" x14ac:dyDescent="0.2">
      <c r="B378" s="53"/>
      <c r="C378" s="8"/>
      <c r="D378" s="8"/>
    </row>
    <row r="379" spans="2:4" x14ac:dyDescent="0.2">
      <c r="B379" s="53"/>
      <c r="C379" s="8"/>
      <c r="D379" s="8"/>
    </row>
    <row r="380" spans="2:4" x14ac:dyDescent="0.2">
      <c r="B380" s="53"/>
      <c r="C380" s="8"/>
      <c r="D380" s="8"/>
    </row>
    <row r="381" spans="2:4" x14ac:dyDescent="0.2">
      <c r="B381" s="53"/>
      <c r="C381" s="8"/>
      <c r="D381" s="8"/>
    </row>
    <row r="382" spans="2:4" x14ac:dyDescent="0.2">
      <c r="B382" s="53"/>
      <c r="C382" s="8"/>
      <c r="D382" s="8"/>
    </row>
    <row r="383" spans="2:4" x14ac:dyDescent="0.2">
      <c r="B383" s="53"/>
      <c r="C383" s="8"/>
      <c r="D383" s="8"/>
    </row>
    <row r="384" spans="2:4" x14ac:dyDescent="0.2">
      <c r="B384" s="53"/>
      <c r="C384" s="8"/>
      <c r="D384" s="8"/>
    </row>
    <row r="385" spans="2:4" x14ac:dyDescent="0.2">
      <c r="B385" s="53"/>
      <c r="C385" s="8"/>
      <c r="D385" s="8"/>
    </row>
    <row r="386" spans="2:4" x14ac:dyDescent="0.2">
      <c r="B386" s="53"/>
      <c r="C386" s="8"/>
      <c r="D386" s="8"/>
    </row>
    <row r="387" spans="2:4" x14ac:dyDescent="0.2">
      <c r="B387" s="53"/>
      <c r="C387" s="8"/>
      <c r="D387" s="8"/>
    </row>
    <row r="388" spans="2:4" x14ac:dyDescent="0.2">
      <c r="B388" s="53"/>
      <c r="C388" s="8"/>
      <c r="D388" s="8"/>
    </row>
    <row r="389" spans="2:4" x14ac:dyDescent="0.2">
      <c r="B389" s="53"/>
      <c r="C389" s="8"/>
      <c r="D389" s="8"/>
    </row>
    <row r="390" spans="2:4" x14ac:dyDescent="0.2">
      <c r="B390" s="53"/>
      <c r="C390" s="8"/>
      <c r="D390" s="8"/>
    </row>
    <row r="391" spans="2:4" x14ac:dyDescent="0.2">
      <c r="B391" s="53"/>
      <c r="C391" s="8"/>
      <c r="D391" s="8"/>
    </row>
    <row r="392" spans="2:4" x14ac:dyDescent="0.2">
      <c r="B392" s="53"/>
      <c r="C392" s="8"/>
      <c r="D392" s="8"/>
    </row>
    <row r="393" spans="2:4" x14ac:dyDescent="0.2">
      <c r="B393" s="53"/>
      <c r="C393" s="8"/>
      <c r="D393" s="8"/>
    </row>
    <row r="394" spans="2:4" x14ac:dyDescent="0.2">
      <c r="B394" s="53"/>
      <c r="C394" s="8"/>
      <c r="D394" s="8"/>
    </row>
    <row r="395" spans="2:4" x14ac:dyDescent="0.2">
      <c r="B395" s="53"/>
      <c r="C395" s="8"/>
      <c r="D395" s="8"/>
    </row>
    <row r="396" spans="2:4" x14ac:dyDescent="0.2">
      <c r="B396" s="53"/>
      <c r="C396" s="8"/>
      <c r="D396" s="8"/>
    </row>
    <row r="397" spans="2:4" x14ac:dyDescent="0.2">
      <c r="B397" s="53"/>
      <c r="C397" s="8"/>
      <c r="D397" s="8"/>
    </row>
    <row r="398" spans="2:4" x14ac:dyDescent="0.2">
      <c r="B398" s="53"/>
      <c r="C398" s="8"/>
      <c r="D398" s="8"/>
    </row>
    <row r="399" spans="2:4" x14ac:dyDescent="0.2">
      <c r="B399" s="53"/>
      <c r="C399" s="8"/>
      <c r="D399" s="8"/>
    </row>
    <row r="400" spans="2:4" x14ac:dyDescent="0.2">
      <c r="B400" s="53"/>
      <c r="C400" s="8"/>
      <c r="D400" s="8"/>
    </row>
    <row r="401" spans="2:4" x14ac:dyDescent="0.2">
      <c r="B401" s="53"/>
      <c r="C401" s="8"/>
      <c r="D401" s="8"/>
    </row>
    <row r="402" spans="2:4" x14ac:dyDescent="0.2">
      <c r="B402" s="53"/>
      <c r="C402" s="8"/>
      <c r="D402" s="8"/>
    </row>
    <row r="403" spans="2:4" x14ac:dyDescent="0.2">
      <c r="B403" s="53"/>
      <c r="C403" s="8"/>
      <c r="D403" s="8"/>
    </row>
    <row r="404" spans="2:4" x14ac:dyDescent="0.2">
      <c r="B404" s="53"/>
      <c r="C404" s="8"/>
      <c r="D404" s="8"/>
    </row>
    <row r="405" spans="2:4" x14ac:dyDescent="0.2">
      <c r="B405" s="53"/>
      <c r="C405" s="8"/>
      <c r="D405" s="8"/>
    </row>
    <row r="406" spans="2:4" x14ac:dyDescent="0.2">
      <c r="B406" s="53"/>
      <c r="C406" s="8"/>
      <c r="D406" s="8"/>
    </row>
    <row r="407" spans="2:4" x14ac:dyDescent="0.2">
      <c r="B407" s="53"/>
      <c r="C407" s="8"/>
      <c r="D407" s="8"/>
    </row>
    <row r="408" spans="2:4" x14ac:dyDescent="0.2">
      <c r="B408" s="53"/>
      <c r="C408" s="8"/>
      <c r="D408" s="8"/>
    </row>
    <row r="409" spans="2:4" x14ac:dyDescent="0.2">
      <c r="B409" s="53"/>
      <c r="C409" s="8"/>
      <c r="D409" s="8"/>
    </row>
    <row r="410" spans="2:4" x14ac:dyDescent="0.2">
      <c r="B410" s="53"/>
      <c r="C410" s="8"/>
      <c r="D410" s="8"/>
    </row>
    <row r="411" spans="2:4" x14ac:dyDescent="0.2">
      <c r="B411" s="53"/>
      <c r="C411" s="8"/>
      <c r="D411" s="8"/>
    </row>
    <row r="412" spans="2:4" x14ac:dyDescent="0.2">
      <c r="B412" s="53"/>
      <c r="C412" s="8"/>
      <c r="D412" s="8"/>
    </row>
    <row r="413" spans="2:4" x14ac:dyDescent="0.2">
      <c r="B413" s="53"/>
      <c r="C413" s="8"/>
      <c r="D413" s="8"/>
    </row>
    <row r="414" spans="2:4" x14ac:dyDescent="0.2">
      <c r="B414" s="53"/>
      <c r="C414" s="8"/>
      <c r="D414" s="8"/>
    </row>
    <row r="415" spans="2:4" x14ac:dyDescent="0.2">
      <c r="B415" s="53"/>
      <c r="C415" s="8"/>
      <c r="D415" s="8"/>
    </row>
    <row r="416" spans="2:4" x14ac:dyDescent="0.2">
      <c r="B416" s="53"/>
      <c r="C416" s="8"/>
      <c r="D416" s="8"/>
    </row>
    <row r="417" spans="2:4" x14ac:dyDescent="0.2">
      <c r="B417" s="53"/>
      <c r="C417" s="8"/>
      <c r="D417" s="8"/>
    </row>
    <row r="418" spans="2:4" x14ac:dyDescent="0.2">
      <c r="B418" s="53"/>
      <c r="C418" s="8"/>
      <c r="D418" s="8"/>
    </row>
    <row r="419" spans="2:4" x14ac:dyDescent="0.2">
      <c r="B419" s="53"/>
      <c r="C419" s="8"/>
      <c r="D419" s="8"/>
    </row>
    <row r="420" spans="2:4" x14ac:dyDescent="0.2">
      <c r="B420" s="53"/>
      <c r="C420" s="8"/>
      <c r="D420" s="8"/>
    </row>
    <row r="421" spans="2:4" x14ac:dyDescent="0.2">
      <c r="B421" s="53"/>
      <c r="C421" s="8"/>
      <c r="D421" s="8"/>
    </row>
    <row r="422" spans="2:4" x14ac:dyDescent="0.2">
      <c r="B422" s="53"/>
      <c r="C422" s="8"/>
      <c r="D422" s="8"/>
    </row>
    <row r="423" spans="2:4" x14ac:dyDescent="0.2">
      <c r="B423" s="53"/>
      <c r="C423" s="8"/>
      <c r="D423" s="8"/>
    </row>
    <row r="424" spans="2:4" x14ac:dyDescent="0.2">
      <c r="B424" s="53"/>
      <c r="C424" s="8"/>
      <c r="D424" s="8"/>
    </row>
    <row r="425" spans="2:4" x14ac:dyDescent="0.2">
      <c r="B425" s="53"/>
      <c r="C425" s="8"/>
      <c r="D425" s="8"/>
    </row>
    <row r="426" spans="2:4" x14ac:dyDescent="0.2">
      <c r="B426" s="53"/>
      <c r="C426" s="8"/>
      <c r="D426" s="8"/>
    </row>
    <row r="427" spans="2:4" x14ac:dyDescent="0.2">
      <c r="B427" s="53"/>
      <c r="C427" s="8"/>
      <c r="D427" s="8"/>
    </row>
    <row r="428" spans="2:4" x14ac:dyDescent="0.2">
      <c r="B428" s="53"/>
      <c r="C428" s="8"/>
      <c r="D428" s="8"/>
    </row>
    <row r="429" spans="2:4" x14ac:dyDescent="0.2">
      <c r="B429" s="53"/>
      <c r="C429" s="8"/>
      <c r="D429" s="8"/>
    </row>
    <row r="430" spans="2:4" x14ac:dyDescent="0.2">
      <c r="B430" s="53"/>
      <c r="C430" s="8"/>
      <c r="D430" s="8"/>
    </row>
    <row r="431" spans="2:4" x14ac:dyDescent="0.2">
      <c r="B431" s="53"/>
      <c r="C431" s="8"/>
      <c r="D431" s="8"/>
    </row>
    <row r="432" spans="2:4" x14ac:dyDescent="0.2">
      <c r="B432" s="53"/>
      <c r="C432" s="8"/>
      <c r="D432" s="8"/>
    </row>
    <row r="433" spans="2:4" x14ac:dyDescent="0.2">
      <c r="B433" s="53"/>
      <c r="C433" s="8"/>
      <c r="D433" s="8"/>
    </row>
    <row r="434" spans="2:4" x14ac:dyDescent="0.2">
      <c r="B434" s="53"/>
    </row>
    <row r="435" spans="2:4" x14ac:dyDescent="0.2">
      <c r="B435" s="53"/>
    </row>
    <row r="436" spans="2:4" x14ac:dyDescent="0.2">
      <c r="B436" s="53"/>
    </row>
    <row r="437" spans="2:4" x14ac:dyDescent="0.2">
      <c r="B437" s="53"/>
    </row>
    <row r="438" spans="2:4" x14ac:dyDescent="0.2">
      <c r="B438" s="53"/>
    </row>
    <row r="439" spans="2:4" x14ac:dyDescent="0.2">
      <c r="B439" s="53"/>
    </row>
    <row r="440" spans="2:4" x14ac:dyDescent="0.2">
      <c r="B440" s="53"/>
    </row>
    <row r="441" spans="2:4" x14ac:dyDescent="0.2">
      <c r="B441" s="53"/>
    </row>
    <row r="442" spans="2:4" x14ac:dyDescent="0.2">
      <c r="B442" s="53"/>
    </row>
    <row r="443" spans="2:4" x14ac:dyDescent="0.2">
      <c r="B443" s="53"/>
    </row>
    <row r="444" spans="2:4" x14ac:dyDescent="0.2">
      <c r="B444" s="53"/>
    </row>
    <row r="445" spans="2:4" x14ac:dyDescent="0.2">
      <c r="B445" s="53"/>
    </row>
    <row r="446" spans="2:4" x14ac:dyDescent="0.2">
      <c r="B446" s="53"/>
    </row>
    <row r="447" spans="2:4" x14ac:dyDescent="0.2">
      <c r="B447" s="53"/>
    </row>
    <row r="448" spans="2:4" x14ac:dyDescent="0.2">
      <c r="B448" s="53"/>
    </row>
    <row r="449" spans="2:2" x14ac:dyDescent="0.2">
      <c r="B449" s="53"/>
    </row>
    <row r="450" spans="2:2" x14ac:dyDescent="0.2">
      <c r="B450" s="53"/>
    </row>
    <row r="451" spans="2:2" x14ac:dyDescent="0.2">
      <c r="B451" s="53"/>
    </row>
    <row r="452" spans="2:2" x14ac:dyDescent="0.2">
      <c r="B452" s="53"/>
    </row>
    <row r="453" spans="2:2" x14ac:dyDescent="0.2">
      <c r="B453" s="53"/>
    </row>
    <row r="454" spans="2:2" x14ac:dyDescent="0.2">
      <c r="B454" s="53"/>
    </row>
    <row r="455" spans="2:2" x14ac:dyDescent="0.2">
      <c r="B455" s="53"/>
    </row>
    <row r="456" spans="2:2" x14ac:dyDescent="0.2">
      <c r="B456" s="53"/>
    </row>
    <row r="457" spans="2:2" x14ac:dyDescent="0.2">
      <c r="B457" s="53"/>
    </row>
    <row r="458" spans="2:2" x14ac:dyDescent="0.2">
      <c r="B458" s="53"/>
    </row>
    <row r="459" spans="2:2" x14ac:dyDescent="0.2">
      <c r="B459" s="53"/>
    </row>
    <row r="460" spans="2:2" x14ac:dyDescent="0.2">
      <c r="B460" s="53"/>
    </row>
    <row r="461" spans="2:2" x14ac:dyDescent="0.2">
      <c r="B461" s="53"/>
    </row>
    <row r="462" spans="2:2" x14ac:dyDescent="0.2">
      <c r="B462" s="53"/>
    </row>
    <row r="463" spans="2:2" x14ac:dyDescent="0.2">
      <c r="B463" s="53"/>
    </row>
    <row r="464" spans="2:2" x14ac:dyDescent="0.2">
      <c r="B464" s="53"/>
    </row>
    <row r="465" spans="2:2" x14ac:dyDescent="0.2">
      <c r="B465" s="53"/>
    </row>
    <row r="466" spans="2:2" x14ac:dyDescent="0.2">
      <c r="B466" s="53"/>
    </row>
    <row r="467" spans="2:2" x14ac:dyDescent="0.2">
      <c r="B467" s="53"/>
    </row>
    <row r="468" spans="2:2" x14ac:dyDescent="0.2">
      <c r="B468" s="53"/>
    </row>
  </sheetData>
  <protectedRanges>
    <protectedRange sqref="A319:D322" name="Range1"/>
  </protectedRanges>
  <sortState xmlns:xlrd2="http://schemas.microsoft.com/office/spreadsheetml/2017/richdata2" ref="A21:AF328">
    <sortCondition ref="C21:C328"/>
  </sortState>
  <phoneticPr fontId="8" type="noConversion"/>
  <hyperlinks>
    <hyperlink ref="H64871" r:id="rId1" display="http://vsolj.cetus-net.org/bulletin.html" xr:uid="{00000000-0004-0000-0000-000000000000}"/>
    <hyperlink ref="H64864" r:id="rId2" display="https://www.aavso.org/ejaavso" xr:uid="{00000000-0004-0000-0000-000001000000}"/>
    <hyperlink ref="AP1722" r:id="rId3" display="http://cdsbib.u-strasbg.fr/cgi-bin/cdsbib?1990RMxAA..21..381G" xr:uid="{00000000-0004-0000-0000-000002000000}"/>
    <hyperlink ref="AP1719" r:id="rId4" display="http://cdsbib.u-strasbg.fr/cgi-bin/cdsbib?1990RMxAA..21..381G" xr:uid="{00000000-0004-0000-0000-000003000000}"/>
    <hyperlink ref="AP1721" r:id="rId5" display="http://cdsbib.u-strasbg.fr/cgi-bin/cdsbib?1990RMxAA..21..381G" xr:uid="{00000000-0004-0000-0000-000004000000}"/>
    <hyperlink ref="AP1697" r:id="rId6" display="http://cdsbib.u-strasbg.fr/cgi-bin/cdsbib?1990RMxAA..21..381G" xr:uid="{00000000-0004-0000-0000-000005000000}"/>
    <hyperlink ref="I64871" r:id="rId7" display="http://vsolj.cetus-net.org/bulletin.html" xr:uid="{00000000-0004-0000-0000-000006000000}"/>
    <hyperlink ref="AQ1858" r:id="rId8" display="http://cdsbib.u-strasbg.fr/cgi-bin/cdsbib?1990RMxAA..21..381G" xr:uid="{00000000-0004-0000-0000-000007000000}"/>
    <hyperlink ref="AQ3502" r:id="rId9" display="http://cdsbib.u-strasbg.fr/cgi-bin/cdsbib?1990RMxAA..21..381G" xr:uid="{00000000-0004-0000-0000-000008000000}"/>
    <hyperlink ref="AQ1859" r:id="rId10" display="http://cdsbib.u-strasbg.fr/cgi-bin/cdsbib?1990RMxAA..21..381G" xr:uid="{00000000-0004-0000-0000-000009000000}"/>
    <hyperlink ref="H64868" r:id="rId11" display="https://www.aavso.org/ejaavso" xr:uid="{00000000-0004-0000-0000-00000A000000}"/>
    <hyperlink ref="H2709" r:id="rId12" display="http://vsolj.cetus-net.org/bulletin.html" xr:uid="{00000000-0004-0000-0000-00000B000000}"/>
    <hyperlink ref="AP5947" r:id="rId13" display="http://cdsbib.u-strasbg.fr/cgi-bin/cdsbib?1990RMxAA..21..381G" xr:uid="{00000000-0004-0000-0000-00000C000000}"/>
    <hyperlink ref="AP5950" r:id="rId14" display="http://cdsbib.u-strasbg.fr/cgi-bin/cdsbib?1990RMxAA..21..381G" xr:uid="{00000000-0004-0000-0000-00000D000000}"/>
    <hyperlink ref="AP5948" r:id="rId15" display="http://cdsbib.u-strasbg.fr/cgi-bin/cdsbib?1990RMxAA..21..381G" xr:uid="{00000000-0004-0000-0000-00000E000000}"/>
    <hyperlink ref="AP5926" r:id="rId16" display="http://cdsbib.u-strasbg.fr/cgi-bin/cdsbib?1990RMxAA..21..381G" xr:uid="{00000000-0004-0000-0000-00000F000000}"/>
    <hyperlink ref="I2709" r:id="rId17" display="http://vsolj.cetus-net.org/bulletin.html" xr:uid="{00000000-0004-0000-0000-000010000000}"/>
    <hyperlink ref="AQ6060" r:id="rId18" display="http://cdsbib.u-strasbg.fr/cgi-bin/cdsbib?1990RMxAA..21..381G" xr:uid="{00000000-0004-0000-0000-000011000000}"/>
    <hyperlink ref="AQ612" r:id="rId19" display="http://cdsbib.u-strasbg.fr/cgi-bin/cdsbib?1990RMxAA..21..381G" xr:uid="{00000000-0004-0000-0000-000012000000}"/>
    <hyperlink ref="AQ6061" r:id="rId20" display="http://cdsbib.u-strasbg.fr/cgi-bin/cdsbib?1990RMxAA..21..381G" xr:uid="{00000000-0004-0000-0000-000013000000}"/>
    <hyperlink ref="H65004" r:id="rId21" display="http://vsolj.cetus-net.org/bulletin.html" xr:uid="{00000000-0004-0000-0000-000014000000}"/>
    <hyperlink ref="H64997" r:id="rId22" display="https://www.aavso.org/ejaavso" xr:uid="{00000000-0004-0000-0000-000015000000}"/>
    <hyperlink ref="I65004" r:id="rId23" display="http://vsolj.cetus-net.org/bulletin.html" xr:uid="{00000000-0004-0000-0000-000016000000}"/>
    <hyperlink ref="AQ58655" r:id="rId24" display="http://cdsbib.u-strasbg.fr/cgi-bin/cdsbib?1990RMxAA..21..381G" xr:uid="{00000000-0004-0000-0000-000017000000}"/>
    <hyperlink ref="H65001" r:id="rId25" display="https://www.aavso.org/ejaavso" xr:uid="{00000000-0004-0000-0000-000018000000}"/>
    <hyperlink ref="AP6019" r:id="rId26" display="http://cdsbib.u-strasbg.fr/cgi-bin/cdsbib?1990RMxAA..21..381G" xr:uid="{00000000-0004-0000-0000-000019000000}"/>
    <hyperlink ref="AP6022" r:id="rId27" display="http://cdsbib.u-strasbg.fr/cgi-bin/cdsbib?1990RMxAA..21..381G" xr:uid="{00000000-0004-0000-0000-00001A000000}"/>
    <hyperlink ref="AP6020" r:id="rId28" display="http://cdsbib.u-strasbg.fr/cgi-bin/cdsbib?1990RMxAA..21..381G" xr:uid="{00000000-0004-0000-0000-00001B000000}"/>
    <hyperlink ref="AP6004" r:id="rId29" display="http://cdsbib.u-strasbg.fr/cgi-bin/cdsbib?1990RMxAA..21..381G" xr:uid="{00000000-0004-0000-0000-00001C000000}"/>
    <hyperlink ref="AQ6233" r:id="rId30" display="http://cdsbib.u-strasbg.fr/cgi-bin/cdsbib?1990RMxAA..21..381G" xr:uid="{00000000-0004-0000-0000-00001D000000}"/>
    <hyperlink ref="AQ6237" r:id="rId31" display="http://cdsbib.u-strasbg.fr/cgi-bin/cdsbib?1990RMxAA..21..381G" xr:uid="{00000000-0004-0000-0000-00001E000000}"/>
    <hyperlink ref="AQ381" r:id="rId32" display="http://cdsbib.u-strasbg.fr/cgi-bin/cdsbib?1990RMxAA..21..381G" xr:uid="{00000000-0004-0000-0000-00001F000000}"/>
    <hyperlink ref="I3125" r:id="rId33" display="http://vsolj.cetus-net.org/bulletin.html" xr:uid="{00000000-0004-0000-0000-000020000000}"/>
    <hyperlink ref="H3125" r:id="rId34" display="http://vsolj.cetus-net.org/bulletin.html" xr:uid="{00000000-0004-0000-0000-000021000000}"/>
    <hyperlink ref="AQ1042" r:id="rId35" display="http://cdsbib.u-strasbg.fr/cgi-bin/cdsbib?1990RMxAA..21..381G" xr:uid="{00000000-0004-0000-0000-000022000000}"/>
    <hyperlink ref="AQ1041" r:id="rId36" display="http://cdsbib.u-strasbg.fr/cgi-bin/cdsbib?1990RMxAA..21..381G" xr:uid="{00000000-0004-0000-0000-000023000000}"/>
    <hyperlink ref="AP4295" r:id="rId37" display="http://cdsbib.u-strasbg.fr/cgi-bin/cdsbib?1990RMxAA..21..381G" xr:uid="{00000000-0004-0000-0000-000024000000}"/>
    <hyperlink ref="AP4313" r:id="rId38" display="http://cdsbib.u-strasbg.fr/cgi-bin/cdsbib?1990RMxAA..21..381G" xr:uid="{00000000-0004-0000-0000-000025000000}"/>
    <hyperlink ref="AP4314" r:id="rId39" display="http://cdsbib.u-strasbg.fr/cgi-bin/cdsbib?1990RMxAA..21..381G" xr:uid="{00000000-0004-0000-0000-000026000000}"/>
    <hyperlink ref="AP4310" r:id="rId40" display="http://cdsbib.u-strasbg.fr/cgi-bin/cdsbib?1990RMxAA..21..381G" xr:uid="{00000000-0004-0000-0000-000027000000}"/>
  </hyperlinks>
  <pageMargins left="0.75" right="0.75" top="1" bottom="1" header="0.5" footer="0.5"/>
  <pageSetup orientation="portrait" horizontalDpi="300" verticalDpi="300" r:id="rId41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66DD-A99F-4B96-9A39-9C84831C0093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Graphs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2024-01-19T05:23:05Z</dcterms:modified>
</cp:coreProperties>
</file>