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B32B9AA-FE25-42F6-8308-FC9EFEB93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20" i="1" l="1"/>
  <c r="F220" i="1" s="1"/>
  <c r="G220" i="1" s="1"/>
  <c r="K220" i="1" s="1"/>
  <c r="Q220" i="1"/>
  <c r="E223" i="1"/>
  <c r="F223" i="1" s="1"/>
  <c r="G223" i="1" s="1"/>
  <c r="K223" i="1" s="1"/>
  <c r="Q223" i="1"/>
  <c r="E224" i="1"/>
  <c r="F224" i="1" s="1"/>
  <c r="G224" i="1" s="1"/>
  <c r="K224" i="1" s="1"/>
  <c r="Q224" i="1"/>
  <c r="Q218" i="1"/>
  <c r="Q219" i="1"/>
  <c r="E221" i="1"/>
  <c r="F221" i="1" s="1"/>
  <c r="G221" i="1" s="1"/>
  <c r="K221" i="1" s="1"/>
  <c r="Q221" i="1"/>
  <c r="Q222" i="1"/>
  <c r="Q216" i="1"/>
  <c r="Q217" i="1"/>
  <c r="Q215" i="1"/>
  <c r="Q212" i="1"/>
  <c r="Q213" i="1"/>
  <c r="Q214" i="1"/>
  <c r="Q210" i="1"/>
  <c r="Q209" i="1"/>
  <c r="Q211" i="1"/>
  <c r="Q208" i="1"/>
  <c r="D9" i="1"/>
  <c r="C9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7" i="1"/>
  <c r="Q161" i="1"/>
  <c r="Q163" i="1"/>
  <c r="Q169" i="1"/>
  <c r="Q170" i="1"/>
  <c r="Q171" i="1"/>
  <c r="Q172" i="1"/>
  <c r="Q174" i="1"/>
  <c r="Q175" i="1"/>
  <c r="Q178" i="1"/>
  <c r="Q181" i="1"/>
  <c r="Q183" i="1"/>
  <c r="Q198" i="1"/>
  <c r="Q203" i="1"/>
  <c r="G43" i="2"/>
  <c r="C43" i="2"/>
  <c r="G42" i="2"/>
  <c r="C42" i="2"/>
  <c r="G41" i="2"/>
  <c r="C41" i="2"/>
  <c r="G40" i="2"/>
  <c r="C40" i="2"/>
  <c r="G187" i="2"/>
  <c r="C187" i="2"/>
  <c r="G39" i="2"/>
  <c r="C39" i="2"/>
  <c r="G38" i="2"/>
  <c r="C38" i="2"/>
  <c r="G37" i="2"/>
  <c r="C37" i="2"/>
  <c r="G186" i="2"/>
  <c r="C186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185" i="2"/>
  <c r="C185" i="2"/>
  <c r="G184" i="2"/>
  <c r="C184" i="2"/>
  <c r="G26" i="2"/>
  <c r="C26" i="2"/>
  <c r="G183" i="2"/>
  <c r="C183" i="2"/>
  <c r="G25" i="2"/>
  <c r="C25" i="2"/>
  <c r="G24" i="2"/>
  <c r="C24" i="2"/>
  <c r="G182" i="2"/>
  <c r="C182" i="2"/>
  <c r="G181" i="2"/>
  <c r="C181" i="2"/>
  <c r="G23" i="2"/>
  <c r="C23" i="2"/>
  <c r="G180" i="2"/>
  <c r="C180" i="2"/>
  <c r="G179" i="2"/>
  <c r="C179" i="2"/>
  <c r="G178" i="2"/>
  <c r="C178" i="2"/>
  <c r="G177" i="2"/>
  <c r="C177" i="2"/>
  <c r="G22" i="2"/>
  <c r="C22" i="2"/>
  <c r="G21" i="2"/>
  <c r="C21" i="2"/>
  <c r="G20" i="2"/>
  <c r="C20" i="2"/>
  <c r="G19" i="2"/>
  <c r="C19" i="2"/>
  <c r="G18" i="2"/>
  <c r="C18" i="2"/>
  <c r="G176" i="2"/>
  <c r="C176" i="2"/>
  <c r="G175" i="2"/>
  <c r="C175" i="2"/>
  <c r="G17" i="2"/>
  <c r="C17" i="2"/>
  <c r="G16" i="2"/>
  <c r="C16" i="2"/>
  <c r="G174" i="2"/>
  <c r="C174" i="2"/>
  <c r="G15" i="2"/>
  <c r="C15" i="2"/>
  <c r="G14" i="2"/>
  <c r="C14" i="2"/>
  <c r="G13" i="2"/>
  <c r="C13" i="2"/>
  <c r="G12" i="2"/>
  <c r="C12" i="2"/>
  <c r="G11" i="2"/>
  <c r="C11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187" i="2"/>
  <c r="D187" i="2"/>
  <c r="B187" i="2"/>
  <c r="A187" i="2"/>
  <c r="H39" i="2"/>
  <c r="D39" i="2"/>
  <c r="B39" i="2"/>
  <c r="A39" i="2"/>
  <c r="H38" i="2"/>
  <c r="D38" i="2"/>
  <c r="B38" i="2"/>
  <c r="A38" i="2"/>
  <c r="H37" i="2"/>
  <c r="D37" i="2"/>
  <c r="B37" i="2"/>
  <c r="A37" i="2"/>
  <c r="H186" i="2"/>
  <c r="D186" i="2"/>
  <c r="B186" i="2"/>
  <c r="A186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185" i="2"/>
  <c r="D185" i="2"/>
  <c r="B185" i="2"/>
  <c r="A185" i="2"/>
  <c r="H184" i="2"/>
  <c r="D184" i="2"/>
  <c r="B184" i="2"/>
  <c r="A184" i="2"/>
  <c r="H26" i="2"/>
  <c r="D26" i="2"/>
  <c r="B26" i="2"/>
  <c r="A26" i="2"/>
  <c r="H183" i="2"/>
  <c r="D183" i="2"/>
  <c r="B183" i="2"/>
  <c r="A183" i="2"/>
  <c r="H25" i="2"/>
  <c r="D25" i="2"/>
  <c r="B25" i="2"/>
  <c r="A25" i="2"/>
  <c r="H24" i="2"/>
  <c r="D24" i="2"/>
  <c r="B24" i="2"/>
  <c r="A24" i="2"/>
  <c r="H182" i="2"/>
  <c r="D182" i="2"/>
  <c r="B182" i="2"/>
  <c r="A182" i="2"/>
  <c r="H181" i="2"/>
  <c r="D181" i="2"/>
  <c r="B181" i="2"/>
  <c r="A181" i="2"/>
  <c r="H23" i="2"/>
  <c r="D23" i="2"/>
  <c r="B23" i="2"/>
  <c r="A23" i="2"/>
  <c r="H180" i="2"/>
  <c r="D180" i="2"/>
  <c r="B180" i="2"/>
  <c r="A180" i="2"/>
  <c r="H179" i="2"/>
  <c r="D179" i="2"/>
  <c r="B179" i="2"/>
  <c r="A179" i="2"/>
  <c r="H178" i="2"/>
  <c r="D178" i="2"/>
  <c r="B178" i="2"/>
  <c r="A178" i="2"/>
  <c r="H177" i="2"/>
  <c r="D177" i="2"/>
  <c r="B177" i="2"/>
  <c r="A177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6" i="2"/>
  <c r="D176" i="2"/>
  <c r="B176" i="2"/>
  <c r="A176" i="2"/>
  <c r="H175" i="2"/>
  <c r="D175" i="2"/>
  <c r="B175" i="2"/>
  <c r="A175" i="2"/>
  <c r="H17" i="2"/>
  <c r="D17" i="2"/>
  <c r="B17" i="2"/>
  <c r="A17" i="2"/>
  <c r="H16" i="2"/>
  <c r="D16" i="2"/>
  <c r="B16" i="2"/>
  <c r="A16" i="2"/>
  <c r="H174" i="2"/>
  <c r="D174" i="2"/>
  <c r="B174" i="2"/>
  <c r="A174" i="2"/>
  <c r="H15" i="2"/>
  <c r="D15" i="2"/>
  <c r="B15" i="2"/>
  <c r="A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H173" i="2"/>
  <c r="D173" i="2"/>
  <c r="B173" i="2"/>
  <c r="A173" i="2"/>
  <c r="H172" i="2"/>
  <c r="D172" i="2"/>
  <c r="B172" i="2"/>
  <c r="A172" i="2"/>
  <c r="H171" i="2"/>
  <c r="D171" i="2"/>
  <c r="B171" i="2"/>
  <c r="A171" i="2"/>
  <c r="H170" i="2"/>
  <c r="D170" i="2"/>
  <c r="B170" i="2"/>
  <c r="A170" i="2"/>
  <c r="H169" i="2"/>
  <c r="D169" i="2"/>
  <c r="B169" i="2"/>
  <c r="A169" i="2"/>
  <c r="H168" i="2"/>
  <c r="D168" i="2"/>
  <c r="B168" i="2"/>
  <c r="A168" i="2"/>
  <c r="H167" i="2"/>
  <c r="D167" i="2"/>
  <c r="B167" i="2"/>
  <c r="A167" i="2"/>
  <c r="H166" i="2"/>
  <c r="D166" i="2"/>
  <c r="B166" i="2"/>
  <c r="A166" i="2"/>
  <c r="H165" i="2"/>
  <c r="D165" i="2"/>
  <c r="B165" i="2"/>
  <c r="A165" i="2"/>
  <c r="H164" i="2"/>
  <c r="D164" i="2"/>
  <c r="B164" i="2"/>
  <c r="A164" i="2"/>
  <c r="H163" i="2"/>
  <c r="D163" i="2"/>
  <c r="B163" i="2"/>
  <c r="A163" i="2"/>
  <c r="H162" i="2"/>
  <c r="D162" i="2"/>
  <c r="B162" i="2"/>
  <c r="A162" i="2"/>
  <c r="H161" i="2"/>
  <c r="D161" i="2"/>
  <c r="B161" i="2"/>
  <c r="A161" i="2"/>
  <c r="H160" i="2"/>
  <c r="D160" i="2"/>
  <c r="B160" i="2"/>
  <c r="A160" i="2"/>
  <c r="H159" i="2"/>
  <c r="D159" i="2"/>
  <c r="B159" i="2"/>
  <c r="A159" i="2"/>
  <c r="H158" i="2"/>
  <c r="D158" i="2"/>
  <c r="B158" i="2"/>
  <c r="A158" i="2"/>
  <c r="H157" i="2"/>
  <c r="D157" i="2"/>
  <c r="B157" i="2"/>
  <c r="A157" i="2"/>
  <c r="H156" i="2"/>
  <c r="D156" i="2"/>
  <c r="B156" i="2"/>
  <c r="A156" i="2"/>
  <c r="H155" i="2"/>
  <c r="D155" i="2"/>
  <c r="B155" i="2"/>
  <c r="A155" i="2"/>
  <c r="H154" i="2"/>
  <c r="D154" i="2"/>
  <c r="B154" i="2"/>
  <c r="A154" i="2"/>
  <c r="H153" i="2"/>
  <c r="D153" i="2"/>
  <c r="B153" i="2"/>
  <c r="A153" i="2"/>
  <c r="H152" i="2"/>
  <c r="D152" i="2"/>
  <c r="B152" i="2"/>
  <c r="A152" i="2"/>
  <c r="H151" i="2"/>
  <c r="D151" i="2"/>
  <c r="B151" i="2"/>
  <c r="A151" i="2"/>
  <c r="H150" i="2"/>
  <c r="D150" i="2"/>
  <c r="B150" i="2"/>
  <c r="A150" i="2"/>
  <c r="H149" i="2"/>
  <c r="D149" i="2"/>
  <c r="B149" i="2"/>
  <c r="A149" i="2"/>
  <c r="H148" i="2"/>
  <c r="D148" i="2"/>
  <c r="B148" i="2"/>
  <c r="A148" i="2"/>
  <c r="H147" i="2"/>
  <c r="D147" i="2"/>
  <c r="B147" i="2"/>
  <c r="A147" i="2"/>
  <c r="H146" i="2"/>
  <c r="D146" i="2"/>
  <c r="B146" i="2"/>
  <c r="A146" i="2"/>
  <c r="H145" i="2"/>
  <c r="D145" i="2"/>
  <c r="B145" i="2"/>
  <c r="A145" i="2"/>
  <c r="H144" i="2"/>
  <c r="D144" i="2"/>
  <c r="B144" i="2"/>
  <c r="A144" i="2"/>
  <c r="H143" i="2"/>
  <c r="D143" i="2"/>
  <c r="B143" i="2"/>
  <c r="A143" i="2"/>
  <c r="H142" i="2"/>
  <c r="D142" i="2"/>
  <c r="B142" i="2"/>
  <c r="A142" i="2"/>
  <c r="H141" i="2"/>
  <c r="D141" i="2"/>
  <c r="B141" i="2"/>
  <c r="A141" i="2"/>
  <c r="H140" i="2"/>
  <c r="D140" i="2"/>
  <c r="B140" i="2"/>
  <c r="A140" i="2"/>
  <c r="H139" i="2"/>
  <c r="D139" i="2"/>
  <c r="B139" i="2"/>
  <c r="A139" i="2"/>
  <c r="H138" i="2"/>
  <c r="D138" i="2"/>
  <c r="B138" i="2"/>
  <c r="A138" i="2"/>
  <c r="H137" i="2"/>
  <c r="D137" i="2"/>
  <c r="B137" i="2"/>
  <c r="A137" i="2"/>
  <c r="H136" i="2"/>
  <c r="D136" i="2"/>
  <c r="B136" i="2"/>
  <c r="A136" i="2"/>
  <c r="H135" i="2"/>
  <c r="D135" i="2"/>
  <c r="B135" i="2"/>
  <c r="A135" i="2"/>
  <c r="H134" i="2"/>
  <c r="D134" i="2"/>
  <c r="B134" i="2"/>
  <c r="A134" i="2"/>
  <c r="H133" i="2"/>
  <c r="D133" i="2"/>
  <c r="B133" i="2"/>
  <c r="A133" i="2"/>
  <c r="H132" i="2"/>
  <c r="D132" i="2"/>
  <c r="B132" i="2"/>
  <c r="A132" i="2"/>
  <c r="H131" i="2"/>
  <c r="D131" i="2"/>
  <c r="B131" i="2"/>
  <c r="A131" i="2"/>
  <c r="H130" i="2"/>
  <c r="D130" i="2"/>
  <c r="B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16" i="2"/>
  <c r="D116" i="2"/>
  <c r="B116" i="2"/>
  <c r="A116" i="2"/>
  <c r="H115" i="2"/>
  <c r="B115" i="2"/>
  <c r="F115" i="2"/>
  <c r="D115" i="2"/>
  <c r="A115" i="2"/>
  <c r="H114" i="2"/>
  <c r="B114" i="2"/>
  <c r="F114" i="2"/>
  <c r="D114" i="2"/>
  <c r="A114" i="2"/>
  <c r="H113" i="2"/>
  <c r="B113" i="2"/>
  <c r="F113" i="2"/>
  <c r="D113" i="2"/>
  <c r="A113" i="2"/>
  <c r="H112" i="2"/>
  <c r="F112" i="2"/>
  <c r="D112" i="2"/>
  <c r="B112" i="2"/>
  <c r="A112" i="2"/>
  <c r="H111" i="2"/>
  <c r="B111" i="2"/>
  <c r="F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Q207" i="1"/>
  <c r="Q206" i="1"/>
  <c r="Q205" i="1"/>
  <c r="Q200" i="1"/>
  <c r="Q201" i="1"/>
  <c r="Q204" i="1"/>
  <c r="Q199" i="1"/>
  <c r="Q196" i="1"/>
  <c r="Q194" i="1"/>
  <c r="Q192" i="1"/>
  <c r="Q190" i="1"/>
  <c r="Q202" i="1"/>
  <c r="Q184" i="1"/>
  <c r="Q191" i="1"/>
  <c r="Q193" i="1"/>
  <c r="Q195" i="1"/>
  <c r="Q197" i="1"/>
  <c r="Q185" i="1"/>
  <c r="Q186" i="1"/>
  <c r="Q187" i="1"/>
  <c r="Q188" i="1"/>
  <c r="Q176" i="1"/>
  <c r="Q182" i="1"/>
  <c r="Q189" i="1"/>
  <c r="F16" i="1"/>
  <c r="F17" i="1" s="1"/>
  <c r="C17" i="1"/>
  <c r="Q177" i="1"/>
  <c r="Q179" i="1"/>
  <c r="Q180" i="1"/>
  <c r="Q173" i="1"/>
  <c r="Q152" i="1"/>
  <c r="Q153" i="1"/>
  <c r="Q155" i="1"/>
  <c r="Q160" i="1"/>
  <c r="Q162" i="1"/>
  <c r="Q165" i="1"/>
  <c r="Q166" i="1"/>
  <c r="Q167" i="1"/>
  <c r="Q168" i="1"/>
  <c r="Q154" i="1"/>
  <c r="Q156" i="1"/>
  <c r="Q158" i="1"/>
  <c r="Q159" i="1"/>
  <c r="Q164" i="1"/>
  <c r="E218" i="1"/>
  <c r="F218" i="1" s="1"/>
  <c r="G218" i="1" s="1"/>
  <c r="K218" i="1" s="1"/>
  <c r="E56" i="1"/>
  <c r="Q83" i="1"/>
  <c r="E40" i="1"/>
  <c r="F40" i="1" s="1"/>
  <c r="G40" i="1" s="1"/>
  <c r="I40" i="1" s="1"/>
  <c r="E44" i="1"/>
  <c r="E67" i="2" s="1"/>
  <c r="E48" i="1"/>
  <c r="E71" i="2" s="1"/>
  <c r="E60" i="1"/>
  <c r="E105" i="1"/>
  <c r="E113" i="1"/>
  <c r="E135" i="2" s="1"/>
  <c r="E125" i="1"/>
  <c r="F125" i="1" s="1"/>
  <c r="G125" i="1" s="1"/>
  <c r="I125" i="1" s="1"/>
  <c r="E133" i="1"/>
  <c r="F133" i="1"/>
  <c r="G133" i="1" s="1"/>
  <c r="I133" i="1" s="1"/>
  <c r="E145" i="1"/>
  <c r="F145" i="1" s="1"/>
  <c r="G145" i="1" s="1"/>
  <c r="I145" i="1" s="1"/>
  <c r="E171" i="1"/>
  <c r="F171" i="1" s="1"/>
  <c r="G171" i="1" s="1"/>
  <c r="I171" i="1" s="1"/>
  <c r="E192" i="1"/>
  <c r="F192" i="1" s="1"/>
  <c r="G192" i="1" s="1"/>
  <c r="E176" i="1"/>
  <c r="F176" i="1" s="1"/>
  <c r="U176" i="1" s="1"/>
  <c r="E25" i="1"/>
  <c r="F25" i="1" s="1"/>
  <c r="G25" i="1" s="1"/>
  <c r="I25" i="1" s="1"/>
  <c r="E33" i="1"/>
  <c r="F33" i="1" s="1"/>
  <c r="G33" i="1" s="1"/>
  <c r="I33" i="1" s="1"/>
  <c r="E49" i="1"/>
  <c r="F49" i="1" s="1"/>
  <c r="G49" i="1" s="1"/>
  <c r="I49" i="1" s="1"/>
  <c r="E90" i="1"/>
  <c r="F90" i="1" s="1"/>
  <c r="G90" i="1" s="1"/>
  <c r="I90" i="1" s="1"/>
  <c r="E102" i="1"/>
  <c r="F102" i="1" s="1"/>
  <c r="G102" i="1" s="1"/>
  <c r="I102" i="1" s="1"/>
  <c r="E114" i="1"/>
  <c r="F114" i="1" s="1"/>
  <c r="G114" i="1" s="1"/>
  <c r="I114" i="1" s="1"/>
  <c r="E122" i="1"/>
  <c r="E138" i="1"/>
  <c r="F138" i="1" s="1"/>
  <c r="G138" i="1" s="1"/>
  <c r="I138" i="1" s="1"/>
  <c r="E142" i="1"/>
  <c r="E163" i="1"/>
  <c r="F163" i="1" s="1"/>
  <c r="G163" i="1" s="1"/>
  <c r="J163" i="1" s="1"/>
  <c r="E153" i="1"/>
  <c r="E154" i="1"/>
  <c r="F154" i="1" s="1"/>
  <c r="G154" i="1" s="1"/>
  <c r="I154" i="1" s="1"/>
  <c r="E164" i="1"/>
  <c r="F164" i="1" s="1"/>
  <c r="G164" i="1" s="1"/>
  <c r="I164" i="1" s="1"/>
  <c r="E186" i="1"/>
  <c r="F186" i="1" s="1"/>
  <c r="G186" i="1" s="1"/>
  <c r="K186" i="1" s="1"/>
  <c r="E193" i="1"/>
  <c r="F193" i="1" s="1"/>
  <c r="G193" i="1" s="1"/>
  <c r="K193" i="1" s="1"/>
  <c r="E143" i="1"/>
  <c r="E151" i="1"/>
  <c r="E173" i="2" s="1"/>
  <c r="E166" i="1"/>
  <c r="E20" i="2" s="1"/>
  <c r="E180" i="1"/>
  <c r="F180" i="1" s="1"/>
  <c r="G180" i="1" s="1"/>
  <c r="K180" i="1" s="1"/>
  <c r="E47" i="1"/>
  <c r="F47" i="1" s="1"/>
  <c r="G47" i="1" s="1"/>
  <c r="I47" i="1" s="1"/>
  <c r="E59" i="1"/>
  <c r="F59" i="1" s="1"/>
  <c r="G59" i="1" s="1"/>
  <c r="I59" i="1" s="1"/>
  <c r="E71" i="1"/>
  <c r="F71" i="1" s="1"/>
  <c r="G71" i="1" s="1"/>
  <c r="I71" i="1" s="1"/>
  <c r="E79" i="1"/>
  <c r="F79" i="1" s="1"/>
  <c r="G79" i="1" s="1"/>
  <c r="I79" i="1" s="1"/>
  <c r="E84" i="1"/>
  <c r="F84" i="1" s="1"/>
  <c r="G84" i="1" s="1"/>
  <c r="I84" i="1" s="1"/>
  <c r="E92" i="1"/>
  <c r="E114" i="2" s="1"/>
  <c r="E96" i="1"/>
  <c r="F96" i="1" s="1"/>
  <c r="G96" i="1" s="1"/>
  <c r="I96" i="1" s="1"/>
  <c r="E104" i="1"/>
  <c r="F104" i="1" s="1"/>
  <c r="G104" i="1" s="1"/>
  <c r="I104" i="1" s="1"/>
  <c r="E108" i="1"/>
  <c r="F108" i="1" s="1"/>
  <c r="G108" i="1" s="1"/>
  <c r="E116" i="1"/>
  <c r="F116" i="1" s="1"/>
  <c r="G116" i="1" s="1"/>
  <c r="I116" i="1" s="1"/>
  <c r="E124" i="1"/>
  <c r="F124" i="1"/>
  <c r="G124" i="1" s="1"/>
  <c r="I124" i="1" s="1"/>
  <c r="E128" i="1"/>
  <c r="F128" i="1" s="1"/>
  <c r="G128" i="1" s="1"/>
  <c r="I128" i="1" s="1"/>
  <c r="E132" i="1"/>
  <c r="E154" i="2" s="1"/>
  <c r="E136" i="1"/>
  <c r="F136" i="1"/>
  <c r="G136" i="1" s="1"/>
  <c r="I136" i="1" s="1"/>
  <c r="E140" i="1"/>
  <c r="F140" i="1" s="1"/>
  <c r="G140" i="1" s="1"/>
  <c r="I140" i="1" s="1"/>
  <c r="E148" i="1"/>
  <c r="F148" i="1" s="1"/>
  <c r="G148" i="1" s="1"/>
  <c r="I148" i="1" s="1"/>
  <c r="E170" i="1"/>
  <c r="F170" i="1" s="1"/>
  <c r="G170" i="1" s="1"/>
  <c r="I170" i="1" s="1"/>
  <c r="E175" i="1"/>
  <c r="F175" i="1" s="1"/>
  <c r="G175" i="1" s="1"/>
  <c r="K175" i="1" s="1"/>
  <c r="E158" i="1"/>
  <c r="F158" i="1" s="1"/>
  <c r="G158" i="1" s="1"/>
  <c r="I158" i="1" s="1"/>
  <c r="E173" i="1"/>
  <c r="F173" i="1" s="1"/>
  <c r="G173" i="1" s="1"/>
  <c r="K173" i="1" s="1"/>
  <c r="E189" i="1"/>
  <c r="F189" i="1" s="1"/>
  <c r="G189" i="1" s="1"/>
  <c r="K189" i="1" s="1"/>
  <c r="E190" i="1"/>
  <c r="F190" i="1" s="1"/>
  <c r="G190" i="1" s="1"/>
  <c r="K190" i="1" s="1"/>
  <c r="E184" i="1"/>
  <c r="F184" i="1" s="1"/>
  <c r="G184" i="1" s="1"/>
  <c r="K184" i="1" s="1"/>
  <c r="E188" i="1"/>
  <c r="E155" i="2"/>
  <c r="E24" i="2"/>
  <c r="E160" i="2"/>
  <c r="E147" i="2"/>
  <c r="E178" i="2"/>
  <c r="F122" i="1"/>
  <c r="G122" i="1" s="1"/>
  <c r="I122" i="1" s="1"/>
  <c r="E144" i="2"/>
  <c r="K192" i="1"/>
  <c r="F60" i="1"/>
  <c r="G60" i="1" s="1"/>
  <c r="I60" i="1" s="1"/>
  <c r="E83" i="2"/>
  <c r="E138" i="2"/>
  <c r="E118" i="2"/>
  <c r="E136" i="2"/>
  <c r="E106" i="2"/>
  <c r="E48" i="2"/>
  <c r="F151" i="1"/>
  <c r="G151" i="1" s="1"/>
  <c r="I151" i="1" s="1"/>
  <c r="F143" i="1"/>
  <c r="G143" i="1" s="1"/>
  <c r="I143" i="1" s="1"/>
  <c r="E165" i="2"/>
  <c r="E179" i="2"/>
  <c r="E158" i="2"/>
  <c r="E29" i="2"/>
  <c r="E176" i="2"/>
  <c r="E82" i="2"/>
  <c r="F113" i="1"/>
  <c r="G113" i="1" s="1"/>
  <c r="I113" i="1" s="1"/>
  <c r="F105" i="1"/>
  <c r="G105" i="1" s="1"/>
  <c r="I105" i="1" s="1"/>
  <c r="E127" i="2"/>
  <c r="F56" i="1"/>
  <c r="G56" i="1" s="1"/>
  <c r="I56" i="1" s="1"/>
  <c r="E79" i="2"/>
  <c r="E63" i="2"/>
  <c r="E150" i="2"/>
  <c r="E102" i="2"/>
  <c r="E146" i="2"/>
  <c r="E72" i="2"/>
  <c r="E56" i="2"/>
  <c r="E183" i="1"/>
  <c r="E63" i="1"/>
  <c r="E55" i="1"/>
  <c r="E23" i="1"/>
  <c r="E187" i="1"/>
  <c r="F187" i="1" s="1"/>
  <c r="G187" i="1" s="1"/>
  <c r="K187" i="1" s="1"/>
  <c r="E139" i="1"/>
  <c r="F139" i="1" s="1"/>
  <c r="G139" i="1" s="1"/>
  <c r="I139" i="1" s="1"/>
  <c r="E127" i="1"/>
  <c r="E179" i="1"/>
  <c r="F179" i="1" s="1"/>
  <c r="G179" i="1" s="1"/>
  <c r="K179" i="1" s="1"/>
  <c r="E98" i="1"/>
  <c r="E137" i="1"/>
  <c r="E80" i="1"/>
  <c r="F80" i="1" s="1"/>
  <c r="G80" i="1" s="1"/>
  <c r="I80" i="1" s="1"/>
  <c r="E28" i="1"/>
  <c r="E213" i="1"/>
  <c r="F213" i="1" s="1"/>
  <c r="G213" i="1" s="1"/>
  <c r="K213" i="1" s="1"/>
  <c r="E83" i="1"/>
  <c r="F83" i="1" s="1"/>
  <c r="G83" i="1" s="1"/>
  <c r="H83" i="1" s="1"/>
  <c r="E155" i="1"/>
  <c r="F155" i="1" s="1"/>
  <c r="G155" i="1" s="1"/>
  <c r="I155" i="1" s="1"/>
  <c r="E169" i="1"/>
  <c r="E181" i="1"/>
  <c r="E150" i="1"/>
  <c r="E77" i="1"/>
  <c r="F77" i="1" s="1"/>
  <c r="G77" i="1" s="1"/>
  <c r="I77" i="1" s="1"/>
  <c r="E41" i="1"/>
  <c r="F41" i="1" s="1"/>
  <c r="E191" i="1"/>
  <c r="F191" i="1" s="1"/>
  <c r="G191" i="1" s="1"/>
  <c r="K191" i="1" s="1"/>
  <c r="E162" i="1"/>
  <c r="F162" i="1" s="1"/>
  <c r="G162" i="1" s="1"/>
  <c r="I162" i="1" s="1"/>
  <c r="E76" i="1"/>
  <c r="F76" i="1" s="1"/>
  <c r="E24" i="1"/>
  <c r="E157" i="1"/>
  <c r="E144" i="1"/>
  <c r="F144" i="1" s="1"/>
  <c r="G144" i="1" s="1"/>
  <c r="I144" i="1" s="1"/>
  <c r="E112" i="1"/>
  <c r="E134" i="2" s="1"/>
  <c r="E88" i="1"/>
  <c r="E31" i="1"/>
  <c r="F31" i="1" s="1"/>
  <c r="G31" i="1" s="1"/>
  <c r="I31" i="1" s="1"/>
  <c r="E123" i="1"/>
  <c r="E145" i="2" s="1"/>
  <c r="E146" i="1"/>
  <c r="E168" i="2" s="1"/>
  <c r="E130" i="1"/>
  <c r="I108" i="1"/>
  <c r="E61" i="1"/>
  <c r="E84" i="2" s="1"/>
  <c r="E185" i="1"/>
  <c r="E72" i="1"/>
  <c r="E95" i="2" s="1"/>
  <c r="E120" i="1"/>
  <c r="E100" i="1"/>
  <c r="F100" i="1" s="1"/>
  <c r="G100" i="1" s="1"/>
  <c r="I100" i="1" s="1"/>
  <c r="E75" i="1"/>
  <c r="E67" i="1"/>
  <c r="E39" i="1"/>
  <c r="F39" i="1" s="1"/>
  <c r="G39" i="1" s="1"/>
  <c r="I39" i="1" s="1"/>
  <c r="E182" i="1"/>
  <c r="F182" i="1" s="1"/>
  <c r="E156" i="1"/>
  <c r="E147" i="1"/>
  <c r="E169" i="2" s="1"/>
  <c r="E172" i="1"/>
  <c r="F172" i="1" s="1"/>
  <c r="G172" i="1" s="1"/>
  <c r="K172" i="1" s="1"/>
  <c r="E118" i="1"/>
  <c r="E73" i="1"/>
  <c r="E177" i="1"/>
  <c r="E25" i="2" s="1"/>
  <c r="E152" i="1"/>
  <c r="F152" i="1" s="1"/>
  <c r="G152" i="1" s="1"/>
  <c r="I152" i="1" s="1"/>
  <c r="E109" i="1"/>
  <c r="E216" i="1"/>
  <c r="F216" i="1" s="1"/>
  <c r="G216" i="1" s="1"/>
  <c r="K216" i="1" s="1"/>
  <c r="E196" i="1"/>
  <c r="F196" i="1" s="1"/>
  <c r="G196" i="1" s="1"/>
  <c r="K196" i="1" s="1"/>
  <c r="E204" i="1"/>
  <c r="E40" i="2" s="1"/>
  <c r="E214" i="1"/>
  <c r="F214" i="1" s="1"/>
  <c r="G214" i="1" s="1"/>
  <c r="K214" i="1" s="1"/>
  <c r="E32" i="1"/>
  <c r="E64" i="1"/>
  <c r="F64" i="1" s="1"/>
  <c r="G64" i="1" s="1"/>
  <c r="I64" i="1" s="1"/>
  <c r="E97" i="1"/>
  <c r="F97" i="1" s="1"/>
  <c r="G97" i="1" s="1"/>
  <c r="I97" i="1" s="1"/>
  <c r="E199" i="1"/>
  <c r="F199" i="1" s="1"/>
  <c r="G199" i="1" s="1"/>
  <c r="K199" i="1" s="1"/>
  <c r="E207" i="1"/>
  <c r="E36" i="1"/>
  <c r="E59" i="2" s="1"/>
  <c r="E68" i="1"/>
  <c r="E101" i="1"/>
  <c r="E121" i="1"/>
  <c r="E149" i="1"/>
  <c r="E171" i="2" s="1"/>
  <c r="E178" i="1"/>
  <c r="F178" i="1" s="1"/>
  <c r="G178" i="1" s="1"/>
  <c r="K178" i="1" s="1"/>
  <c r="E168" i="1"/>
  <c r="E27" i="1"/>
  <c r="F27" i="1" s="1"/>
  <c r="G27" i="1" s="1"/>
  <c r="I27" i="1" s="1"/>
  <c r="E35" i="1"/>
  <c r="F35" i="1" s="1"/>
  <c r="G35" i="1" s="1"/>
  <c r="I35" i="1" s="1"/>
  <c r="E43" i="1"/>
  <c r="E51" i="1"/>
  <c r="E69" i="1"/>
  <c r="E81" i="1"/>
  <c r="F81" i="1" s="1"/>
  <c r="G81" i="1" s="1"/>
  <c r="I81" i="1" s="1"/>
  <c r="E94" i="1"/>
  <c r="F94" i="1" s="1"/>
  <c r="G94" i="1" s="1"/>
  <c r="I94" i="1" s="1"/>
  <c r="E106" i="1"/>
  <c r="E134" i="1"/>
  <c r="F134" i="1" s="1"/>
  <c r="G134" i="1" s="1"/>
  <c r="E165" i="1"/>
  <c r="F165" i="1" s="1"/>
  <c r="G165" i="1" s="1"/>
  <c r="I165" i="1" s="1"/>
  <c r="E21" i="1"/>
  <c r="E26" i="1"/>
  <c r="F26" i="1" s="1"/>
  <c r="G26" i="1" s="1"/>
  <c r="I26" i="1" s="1"/>
  <c r="E34" i="1"/>
  <c r="E42" i="1"/>
  <c r="E50" i="1"/>
  <c r="F50" i="1" s="1"/>
  <c r="G50" i="1" s="1"/>
  <c r="I50" i="1" s="1"/>
  <c r="E58" i="1"/>
  <c r="F58" i="1" s="1"/>
  <c r="G58" i="1" s="1"/>
  <c r="I58" i="1" s="1"/>
  <c r="E66" i="1"/>
  <c r="E74" i="1"/>
  <c r="F74" i="1" s="1"/>
  <c r="G74" i="1" s="1"/>
  <c r="I74" i="1" s="1"/>
  <c r="E82" i="1"/>
  <c r="E91" i="1"/>
  <c r="E99" i="1"/>
  <c r="E107" i="1"/>
  <c r="F107" i="1" s="1"/>
  <c r="G107" i="1" s="1"/>
  <c r="I107" i="1" s="1"/>
  <c r="E115" i="1"/>
  <c r="F115" i="1" s="1"/>
  <c r="G115" i="1" s="1"/>
  <c r="I115" i="1" s="1"/>
  <c r="E131" i="1"/>
  <c r="F131" i="1" s="1"/>
  <c r="E160" i="1"/>
  <c r="F160" i="1"/>
  <c r="G160" i="1" s="1"/>
  <c r="I160" i="1" s="1"/>
  <c r="E194" i="1"/>
  <c r="E35" i="2" s="1"/>
  <c r="E202" i="1"/>
  <c r="F202" i="1" s="1"/>
  <c r="G202" i="1" s="1"/>
  <c r="K202" i="1" s="1"/>
  <c r="E210" i="1"/>
  <c r="F210" i="1" s="1"/>
  <c r="G210" i="1" s="1"/>
  <c r="K210" i="1" s="1"/>
  <c r="E197" i="1"/>
  <c r="F197" i="1" s="1"/>
  <c r="G197" i="1" s="1"/>
  <c r="K197" i="1" s="1"/>
  <c r="E205" i="1"/>
  <c r="E41" i="2" s="1"/>
  <c r="E217" i="1"/>
  <c r="F217" i="1" s="1"/>
  <c r="G217" i="1" s="1"/>
  <c r="K217" i="1" s="1"/>
  <c r="E212" i="1"/>
  <c r="F212" i="1" s="1"/>
  <c r="U212" i="1" s="1"/>
  <c r="E200" i="1"/>
  <c r="F200" i="1" s="1"/>
  <c r="G200" i="1" s="1"/>
  <c r="K200" i="1" s="1"/>
  <c r="E208" i="1"/>
  <c r="F208" i="1" s="1"/>
  <c r="G208" i="1" s="1"/>
  <c r="K208" i="1" s="1"/>
  <c r="E195" i="1"/>
  <c r="F195" i="1" s="1"/>
  <c r="G195" i="1" s="1"/>
  <c r="K195" i="1" s="1"/>
  <c r="E203" i="1"/>
  <c r="F203" i="1" s="1"/>
  <c r="G203" i="1" s="1"/>
  <c r="K203" i="1" s="1"/>
  <c r="E211" i="1"/>
  <c r="F211" i="1" s="1"/>
  <c r="G211" i="1" s="1"/>
  <c r="K211" i="1" s="1"/>
  <c r="E52" i="1"/>
  <c r="F52" i="1" s="1"/>
  <c r="G52" i="1" s="1"/>
  <c r="I52" i="1" s="1"/>
  <c r="E85" i="1"/>
  <c r="E117" i="1"/>
  <c r="E139" i="2" s="1"/>
  <c r="E129" i="1"/>
  <c r="E151" i="2" s="1"/>
  <c r="E141" i="1"/>
  <c r="E161" i="1"/>
  <c r="F161" i="1" s="1"/>
  <c r="G161" i="1" s="1"/>
  <c r="J161" i="1" s="1"/>
  <c r="E159" i="1"/>
  <c r="F159" i="1" s="1"/>
  <c r="G159" i="1" s="1"/>
  <c r="I159" i="1" s="1"/>
  <c r="E29" i="1"/>
  <c r="E37" i="1"/>
  <c r="F37" i="1" s="1"/>
  <c r="G37" i="1" s="1"/>
  <c r="I37" i="1" s="1"/>
  <c r="E45" i="1"/>
  <c r="F45" i="1" s="1"/>
  <c r="G45" i="1" s="1"/>
  <c r="I45" i="1" s="1"/>
  <c r="E53" i="1"/>
  <c r="E76" i="2" s="1"/>
  <c r="E65" i="1"/>
  <c r="F65" i="1" s="1"/>
  <c r="G65" i="1" s="1"/>
  <c r="I65" i="1" s="1"/>
  <c r="E86" i="1"/>
  <c r="E110" i="1"/>
  <c r="F110" i="1" s="1"/>
  <c r="G110" i="1" s="1"/>
  <c r="I110" i="1" s="1"/>
  <c r="E126" i="1"/>
  <c r="F126" i="1" s="1"/>
  <c r="G126" i="1" s="1"/>
  <c r="I126" i="1" s="1"/>
  <c r="E22" i="1"/>
  <c r="E30" i="1"/>
  <c r="E38" i="1"/>
  <c r="F38" i="1" s="1"/>
  <c r="G38" i="1" s="1"/>
  <c r="I38" i="1" s="1"/>
  <c r="E46" i="1"/>
  <c r="E54" i="1"/>
  <c r="F54" i="1" s="1"/>
  <c r="G54" i="1" s="1"/>
  <c r="E62" i="1"/>
  <c r="E85" i="2" s="1"/>
  <c r="E70" i="1"/>
  <c r="E78" i="1"/>
  <c r="E101" i="2" s="1"/>
  <c r="E87" i="1"/>
  <c r="E95" i="1"/>
  <c r="E117" i="2" s="1"/>
  <c r="E103" i="1"/>
  <c r="F103" i="1" s="1"/>
  <c r="G103" i="1" s="1"/>
  <c r="I103" i="1" s="1"/>
  <c r="E111" i="1"/>
  <c r="F111" i="1" s="1"/>
  <c r="G111" i="1" s="1"/>
  <c r="I111" i="1" s="1"/>
  <c r="E119" i="1"/>
  <c r="E135" i="1"/>
  <c r="F135" i="1" s="1"/>
  <c r="E174" i="1"/>
  <c r="E167" i="1"/>
  <c r="F167" i="1" s="1"/>
  <c r="G167" i="1" s="1"/>
  <c r="I167" i="1" s="1"/>
  <c r="E215" i="1"/>
  <c r="F215" i="1" s="1"/>
  <c r="G215" i="1" s="1"/>
  <c r="K215" i="1" s="1"/>
  <c r="E198" i="1"/>
  <c r="E186" i="2" s="1"/>
  <c r="E206" i="1"/>
  <c r="F206" i="1" s="1"/>
  <c r="G206" i="1" s="1"/>
  <c r="J206" i="1" s="1"/>
  <c r="E201" i="1"/>
  <c r="F201" i="1" s="1"/>
  <c r="G201" i="1" s="1"/>
  <c r="J201" i="1" s="1"/>
  <c r="F98" i="1"/>
  <c r="G98" i="1" s="1"/>
  <c r="I98" i="1" s="1"/>
  <c r="E120" i="2"/>
  <c r="E156" i="2"/>
  <c r="I134" i="1"/>
  <c r="F95" i="1"/>
  <c r="G95" i="1" s="1"/>
  <c r="I95" i="1" s="1"/>
  <c r="E88" i="2"/>
  <c r="F78" i="1"/>
  <c r="G78" i="1" s="1"/>
  <c r="I78" i="1" s="1"/>
  <c r="E44" i="2"/>
  <c r="F21" i="1"/>
  <c r="G21" i="1" s="1"/>
  <c r="I21" i="1" s="1"/>
  <c r="F181" i="1"/>
  <c r="G181" i="1" s="1"/>
  <c r="K181" i="1" s="1"/>
  <c r="E184" i="2"/>
  <c r="F63" i="1"/>
  <c r="G63" i="1" s="1"/>
  <c r="I63" i="1" s="1"/>
  <c r="E86" i="2"/>
  <c r="E68" i="2"/>
  <c r="F51" i="1"/>
  <c r="G51" i="1" s="1"/>
  <c r="I51" i="1" s="1"/>
  <c r="E74" i="2"/>
  <c r="F120" i="1"/>
  <c r="G120" i="1" s="1"/>
  <c r="I120" i="1" s="1"/>
  <c r="E142" i="2"/>
  <c r="F119" i="1"/>
  <c r="G119" i="1" s="1"/>
  <c r="I119" i="1" s="1"/>
  <c r="E141" i="2"/>
  <c r="E77" i="2"/>
  <c r="I54" i="1"/>
  <c r="E37" i="2"/>
  <c r="F68" i="1"/>
  <c r="G68" i="1" s="1"/>
  <c r="I68" i="1" s="1"/>
  <c r="E91" i="2"/>
  <c r="F156" i="1"/>
  <c r="G156" i="1" s="1"/>
  <c r="I156" i="1" s="1"/>
  <c r="E15" i="2"/>
  <c r="F127" i="1"/>
  <c r="G127" i="1" s="1"/>
  <c r="I127" i="1" s="1"/>
  <c r="E149" i="2"/>
  <c r="F169" i="1"/>
  <c r="G169" i="1"/>
  <c r="I169" i="1" s="1"/>
  <c r="E177" i="2"/>
  <c r="E75" i="2"/>
  <c r="F86" i="1"/>
  <c r="G86" i="1" s="1"/>
  <c r="I86" i="1" s="1"/>
  <c r="E108" i="2"/>
  <c r="F106" i="1"/>
  <c r="G106" i="1" s="1"/>
  <c r="I106" i="1" s="1"/>
  <c r="E128" i="2"/>
  <c r="F32" i="1"/>
  <c r="G32" i="1" s="1"/>
  <c r="I32" i="1" s="1"/>
  <c r="E55" i="2"/>
  <c r="F157" i="1"/>
  <c r="G157" i="1" s="1"/>
  <c r="I157" i="1" s="1"/>
  <c r="E174" i="2"/>
  <c r="E14" i="2"/>
  <c r="G135" i="1"/>
  <c r="I135" i="1" s="1"/>
  <c r="E157" i="2"/>
  <c r="G131" i="1"/>
  <c r="I131" i="1" s="1"/>
  <c r="E153" i="2"/>
  <c r="F101" i="1"/>
  <c r="G101" i="1" s="1"/>
  <c r="I101" i="1" s="1"/>
  <c r="E123" i="2"/>
  <c r="F147" i="1"/>
  <c r="G147" i="1" s="1"/>
  <c r="I147" i="1" s="1"/>
  <c r="F46" i="1"/>
  <c r="G46" i="1" s="1"/>
  <c r="I46" i="1" s="1"/>
  <c r="E69" i="2"/>
  <c r="E131" i="2"/>
  <c r="F109" i="1"/>
  <c r="G109" i="1" s="1"/>
  <c r="I109" i="1" s="1"/>
  <c r="E42" i="2"/>
  <c r="E21" i="2"/>
  <c r="F168" i="1"/>
  <c r="G168" i="1" s="1"/>
  <c r="I168" i="1" s="1"/>
  <c r="E22" i="2"/>
  <c r="F185" i="1"/>
  <c r="G185" i="1" s="1"/>
  <c r="K185" i="1" s="1"/>
  <c r="E28" i="2"/>
  <c r="G41" i="1"/>
  <c r="I41" i="1" s="1"/>
  <c r="F183" i="1"/>
  <c r="G183" i="1" s="1"/>
  <c r="I183" i="1" s="1"/>
  <c r="E185" i="2"/>
  <c r="F29" i="1"/>
  <c r="G29" i="1" s="1"/>
  <c r="I29" i="1" s="1"/>
  <c r="E52" i="2"/>
  <c r="F66" i="1"/>
  <c r="G66" i="1" s="1"/>
  <c r="I66" i="1" s="1"/>
  <c r="E89" i="2"/>
  <c r="F34" i="1"/>
  <c r="G34" i="1" s="1"/>
  <c r="I34" i="1" s="1"/>
  <c r="E57" i="2"/>
  <c r="F85" i="1"/>
  <c r="G85" i="1"/>
  <c r="I85" i="1" s="1"/>
  <c r="E107" i="2"/>
  <c r="F121" i="1"/>
  <c r="G121" i="1" s="1"/>
  <c r="I121" i="1" s="1"/>
  <c r="E143" i="2"/>
  <c r="F130" i="1"/>
  <c r="G130" i="1" s="1"/>
  <c r="I130" i="1" s="1"/>
  <c r="E152" i="2"/>
  <c r="E47" i="2"/>
  <c r="F24" i="1"/>
  <c r="G24" i="1" s="1"/>
  <c r="I24" i="1" s="1"/>
  <c r="F62" i="1"/>
  <c r="G62" i="1" s="1"/>
  <c r="I62" i="1"/>
  <c r="F43" i="1"/>
  <c r="G43" i="1" s="1"/>
  <c r="I43" i="1" s="1"/>
  <c r="E66" i="2"/>
  <c r="E99" i="2"/>
  <c r="G76" i="1"/>
  <c r="I76" i="1" s="1"/>
  <c r="E53" i="2"/>
  <c r="F30" i="1"/>
  <c r="G30" i="1" s="1"/>
  <c r="I30" i="1" s="1"/>
  <c r="E163" i="2"/>
  <c r="F141" i="1"/>
  <c r="G141" i="1" s="1"/>
  <c r="I141" i="1" s="1"/>
  <c r="F99" i="1"/>
  <c r="G99" i="1" s="1"/>
  <c r="I99" i="1" s="1"/>
  <c r="E121" i="2"/>
  <c r="F207" i="1"/>
  <c r="G207" i="1" s="1"/>
  <c r="J207" i="1" s="1"/>
  <c r="E43" i="2"/>
  <c r="F177" i="1"/>
  <c r="G177" i="1" s="1"/>
  <c r="J177" i="1" s="1"/>
  <c r="F67" i="1"/>
  <c r="G67" i="1" s="1"/>
  <c r="I67" i="1" s="1"/>
  <c r="E90" i="2"/>
  <c r="F87" i="1"/>
  <c r="G87" i="1"/>
  <c r="I87" i="1" s="1"/>
  <c r="E109" i="2"/>
  <c r="F22" i="1"/>
  <c r="G22" i="1" s="1"/>
  <c r="I22" i="1" s="1"/>
  <c r="E45" i="2"/>
  <c r="F129" i="1"/>
  <c r="G129" i="1" s="1"/>
  <c r="I129" i="1" s="1"/>
  <c r="F69" i="1"/>
  <c r="G69" i="1" s="1"/>
  <c r="I69" i="1" s="1"/>
  <c r="E92" i="2"/>
  <c r="F149" i="1"/>
  <c r="G149" i="1" s="1"/>
  <c r="I149" i="1"/>
  <c r="F204" i="1"/>
  <c r="G204" i="1" s="1"/>
  <c r="K204" i="1" s="1"/>
  <c r="F73" i="1"/>
  <c r="G73" i="1" s="1"/>
  <c r="I73" i="1" s="1"/>
  <c r="E96" i="2"/>
  <c r="F75" i="1"/>
  <c r="G75" i="1" s="1"/>
  <c r="I75" i="1" s="1"/>
  <c r="E98" i="2"/>
  <c r="E110" i="2"/>
  <c r="F88" i="1"/>
  <c r="G88" i="1" s="1"/>
  <c r="I88" i="1"/>
  <c r="E172" i="2"/>
  <c r="F150" i="1"/>
  <c r="G150" i="1" s="1"/>
  <c r="I150" i="1" s="1"/>
  <c r="E159" i="2"/>
  <c r="F137" i="1"/>
  <c r="G137" i="1" s="1"/>
  <c r="I137" i="1" s="1"/>
  <c r="F55" i="1"/>
  <c r="G55" i="1" s="1"/>
  <c r="I55" i="1"/>
  <c r="E78" i="2"/>
  <c r="E49" i="2"/>
  <c r="E70" i="2" l="1"/>
  <c r="E182" i="2"/>
  <c r="F36" i="1"/>
  <c r="G36" i="1" s="1"/>
  <c r="I36" i="1" s="1"/>
  <c r="E54" i="2"/>
  <c r="E58" i="2"/>
  <c r="F92" i="1"/>
  <c r="G92" i="1" s="1"/>
  <c r="I92" i="1" s="1"/>
  <c r="F198" i="1"/>
  <c r="G198" i="1" s="1"/>
  <c r="K198" i="1" s="1"/>
  <c r="E36" i="2"/>
  <c r="E61" i="2"/>
  <c r="E126" i="2"/>
  <c r="E18" i="2"/>
  <c r="E34" i="2"/>
  <c r="F72" i="1"/>
  <c r="G72" i="1" s="1"/>
  <c r="I72" i="1" s="1"/>
  <c r="E161" i="2"/>
  <c r="E133" i="2"/>
  <c r="F205" i="1"/>
  <c r="U205" i="1" s="1"/>
  <c r="E124" i="2"/>
  <c r="E97" i="2"/>
  <c r="E19" i="2"/>
  <c r="F123" i="1"/>
  <c r="G123" i="1" s="1"/>
  <c r="I123" i="1" s="1"/>
  <c r="E100" i="2"/>
  <c r="E183" i="2"/>
  <c r="E112" i="2"/>
  <c r="E116" i="2"/>
  <c r="E119" i="2"/>
  <c r="E11" i="2"/>
  <c r="F61" i="1"/>
  <c r="G61" i="1" s="1"/>
  <c r="I61" i="1" s="1"/>
  <c r="E187" i="2"/>
  <c r="E167" i="2"/>
  <c r="E30" i="2"/>
  <c r="E166" i="2"/>
  <c r="E87" i="2"/>
  <c r="E170" i="2"/>
  <c r="E162" i="2"/>
  <c r="E130" i="2"/>
  <c r="E104" i="2"/>
  <c r="E129" i="2"/>
  <c r="E175" i="2"/>
  <c r="E132" i="2"/>
  <c r="E17" i="2"/>
  <c r="F44" i="1"/>
  <c r="G44" i="1" s="1"/>
  <c r="I44" i="1" s="1"/>
  <c r="E33" i="2"/>
  <c r="E62" i="2"/>
  <c r="E64" i="2"/>
  <c r="E32" i="2"/>
  <c r="F146" i="1"/>
  <c r="G146" i="1" s="1"/>
  <c r="I146" i="1" s="1"/>
  <c r="F112" i="1"/>
  <c r="G112" i="1" s="1"/>
  <c r="I112" i="1" s="1"/>
  <c r="F48" i="1"/>
  <c r="G48" i="1" s="1"/>
  <c r="I48" i="1" s="1"/>
  <c r="E16" i="2"/>
  <c r="F132" i="1"/>
  <c r="G132" i="1" s="1"/>
  <c r="I132" i="1" s="1"/>
  <c r="F166" i="1"/>
  <c r="G166" i="1" s="1"/>
  <c r="I166" i="1" s="1"/>
  <c r="E50" i="2"/>
  <c r="E122" i="2"/>
  <c r="E26" i="2"/>
  <c r="E60" i="2"/>
  <c r="E94" i="2"/>
  <c r="E137" i="2"/>
  <c r="E180" i="2"/>
  <c r="F53" i="1"/>
  <c r="G53" i="1" s="1"/>
  <c r="I53" i="1" s="1"/>
  <c r="E13" i="2"/>
  <c r="E125" i="2"/>
  <c r="E73" i="2"/>
  <c r="E39" i="2"/>
  <c r="E27" i="2"/>
  <c r="E219" i="1"/>
  <c r="F219" i="1" s="1"/>
  <c r="G219" i="1" s="1"/>
  <c r="K219" i="1" s="1"/>
  <c r="E38" i="2"/>
  <c r="E93" i="1"/>
  <c r="E57" i="1"/>
  <c r="E89" i="1"/>
  <c r="E209" i="1"/>
  <c r="F209" i="1" s="1"/>
  <c r="G209" i="1" s="1"/>
  <c r="K209" i="1" s="1"/>
  <c r="E222" i="1"/>
  <c r="F222" i="1" s="1"/>
  <c r="G222" i="1" s="1"/>
  <c r="K222" i="1" s="1"/>
  <c r="E103" i="2"/>
  <c r="F194" i="1"/>
  <c r="G194" i="1" s="1"/>
  <c r="K194" i="1" s="1"/>
  <c r="F28" i="1"/>
  <c r="G28" i="1" s="1"/>
  <c r="I28" i="1" s="1"/>
  <c r="E51" i="2"/>
  <c r="F23" i="1"/>
  <c r="G23" i="1" s="1"/>
  <c r="I23" i="1" s="1"/>
  <c r="E46" i="2"/>
  <c r="E181" i="2"/>
  <c r="F174" i="1"/>
  <c r="G174" i="1" s="1"/>
  <c r="E93" i="2"/>
  <c r="F70" i="1"/>
  <c r="G70" i="1" s="1"/>
  <c r="I70" i="1" s="1"/>
  <c r="F117" i="1"/>
  <c r="G117" i="1" s="1"/>
  <c r="I117" i="1" s="1"/>
  <c r="E113" i="2"/>
  <c r="F91" i="1"/>
  <c r="G91" i="1" s="1"/>
  <c r="I91" i="1" s="1"/>
  <c r="E31" i="2"/>
  <c r="F188" i="1"/>
  <c r="G188" i="1" s="1"/>
  <c r="K188" i="1" s="1"/>
  <c r="F82" i="1"/>
  <c r="G82" i="1" s="1"/>
  <c r="I82" i="1" s="1"/>
  <c r="E105" i="2"/>
  <c r="E148" i="2"/>
  <c r="E12" i="2"/>
  <c r="F153" i="1"/>
  <c r="G153" i="1" s="1"/>
  <c r="I153" i="1" s="1"/>
  <c r="F42" i="1"/>
  <c r="G42" i="1" s="1"/>
  <c r="I42" i="1" s="1"/>
  <c r="E65" i="2"/>
  <c r="E140" i="2"/>
  <c r="F118" i="1"/>
  <c r="G118" i="1" s="1"/>
  <c r="I118" i="1" s="1"/>
  <c r="E164" i="2"/>
  <c r="F142" i="1"/>
  <c r="G142" i="1" s="1"/>
  <c r="I142" i="1" s="1"/>
  <c r="E23" i="2"/>
  <c r="E81" i="2"/>
  <c r="C11" i="1"/>
  <c r="C12" i="1"/>
  <c r="O224" i="1" l="1"/>
  <c r="O223" i="1"/>
  <c r="O220" i="1"/>
  <c r="E80" i="2"/>
  <c r="F57" i="1"/>
  <c r="G57" i="1" s="1"/>
  <c r="I57" i="1" s="1"/>
  <c r="E115" i="2"/>
  <c r="F93" i="1"/>
  <c r="G93" i="1" s="1"/>
  <c r="I93" i="1" s="1"/>
  <c r="F89" i="1"/>
  <c r="G89" i="1" s="1"/>
  <c r="I89" i="1" s="1"/>
  <c r="E111" i="2"/>
  <c r="C16" i="1"/>
  <c r="D18" i="1" s="1"/>
  <c r="O221" i="1"/>
  <c r="O55" i="1"/>
  <c r="O156" i="1"/>
  <c r="O148" i="1"/>
  <c r="O103" i="1"/>
  <c r="O196" i="1"/>
  <c r="O157" i="1"/>
  <c r="O61" i="1"/>
  <c r="O167" i="1"/>
  <c r="O24" i="1"/>
  <c r="O131" i="1"/>
  <c r="O80" i="1"/>
  <c r="O145" i="1"/>
  <c r="O149" i="1"/>
  <c r="O116" i="1"/>
  <c r="O117" i="1"/>
  <c r="O72" i="1"/>
  <c r="O64" i="1"/>
  <c r="O207" i="1"/>
  <c r="O140" i="1"/>
  <c r="O190" i="1"/>
  <c r="O154" i="1"/>
  <c r="O176" i="1"/>
  <c r="O125" i="1"/>
  <c r="O180" i="1"/>
  <c r="O138" i="1"/>
  <c r="O84" i="1"/>
  <c r="O191" i="1"/>
  <c r="O104" i="1"/>
  <c r="O174" i="1"/>
  <c r="O163" i="1"/>
  <c r="O63" i="1"/>
  <c r="O121" i="1"/>
  <c r="O53" i="1"/>
  <c r="O217" i="1"/>
  <c r="O90" i="1"/>
  <c r="O36" i="1"/>
  <c r="O202" i="1"/>
  <c r="O42" i="1"/>
  <c r="O67" i="1"/>
  <c r="O208" i="1"/>
  <c r="O78" i="1"/>
  <c r="O39" i="1"/>
  <c r="O153" i="1"/>
  <c r="O206" i="1"/>
  <c r="O94" i="1"/>
  <c r="O74" i="1"/>
  <c r="O52" i="1"/>
  <c r="O38" i="1"/>
  <c r="O201" i="1"/>
  <c r="O106" i="1"/>
  <c r="O31" i="1"/>
  <c r="O105" i="1"/>
  <c r="O126" i="1"/>
  <c r="O68" i="1"/>
  <c r="O159" i="1"/>
  <c r="O150" i="1"/>
  <c r="O151" i="1"/>
  <c r="O216" i="1"/>
  <c r="O129" i="1"/>
  <c r="O192" i="1"/>
  <c r="O213" i="1"/>
  <c r="O65" i="1"/>
  <c r="O160" i="1"/>
  <c r="O122" i="1"/>
  <c r="O99" i="1"/>
  <c r="O171" i="1"/>
  <c r="O70" i="1"/>
  <c r="O76" i="1"/>
  <c r="O118" i="1"/>
  <c r="O34" i="1"/>
  <c r="O75" i="1"/>
  <c r="O147" i="1"/>
  <c r="O170" i="1"/>
  <c r="O134" i="1"/>
  <c r="O26" i="1"/>
  <c r="O128" i="1"/>
  <c r="O21" i="1"/>
  <c r="O169" i="1"/>
  <c r="O209" i="1"/>
  <c r="O110" i="1"/>
  <c r="O204" i="1"/>
  <c r="O43" i="1"/>
  <c r="O51" i="1"/>
  <c r="O81" i="1"/>
  <c r="O130" i="1"/>
  <c r="O135" i="1"/>
  <c r="O214" i="1"/>
  <c r="O155" i="1"/>
  <c r="O188" i="1"/>
  <c r="O101" i="1"/>
  <c r="O168" i="1"/>
  <c r="O25" i="1"/>
  <c r="O62" i="1"/>
  <c r="O120" i="1"/>
  <c r="O77" i="1"/>
  <c r="O132" i="1"/>
  <c r="O219" i="1"/>
  <c r="O47" i="1"/>
  <c r="O143" i="1"/>
  <c r="O189" i="1"/>
  <c r="O158" i="1"/>
  <c r="O215" i="1"/>
  <c r="O56" i="1"/>
  <c r="O82" i="1"/>
  <c r="O141" i="1"/>
  <c r="O112" i="1"/>
  <c r="O182" i="1"/>
  <c r="O177" i="1"/>
  <c r="O183" i="1"/>
  <c r="O86" i="1"/>
  <c r="O45" i="1"/>
  <c r="O203" i="1"/>
  <c r="O83" i="1"/>
  <c r="O29" i="1"/>
  <c r="O27" i="1"/>
  <c r="O136" i="1"/>
  <c r="O37" i="1"/>
  <c r="O30" i="1"/>
  <c r="O40" i="1"/>
  <c r="O142" i="1"/>
  <c r="O218" i="1"/>
  <c r="O178" i="1"/>
  <c r="O133" i="1"/>
  <c r="O152" i="1"/>
  <c r="O144" i="1"/>
  <c r="O69" i="1"/>
  <c r="O97" i="1"/>
  <c r="O95" i="1"/>
  <c r="O211" i="1"/>
  <c r="O35" i="1"/>
  <c r="O108" i="1"/>
  <c r="O199" i="1"/>
  <c r="O91" i="1"/>
  <c r="O127" i="1"/>
  <c r="O50" i="1"/>
  <c r="O205" i="1"/>
  <c r="O46" i="1"/>
  <c r="O162" i="1"/>
  <c r="O109" i="1"/>
  <c r="O102" i="1"/>
  <c r="O28" i="1"/>
  <c r="O195" i="1"/>
  <c r="O73" i="1"/>
  <c r="O115" i="1"/>
  <c r="O32" i="1"/>
  <c r="O88" i="1"/>
  <c r="O22" i="1"/>
  <c r="O164" i="1"/>
  <c r="O60" i="1"/>
  <c r="O173" i="1"/>
  <c r="O41" i="1"/>
  <c r="O185" i="1"/>
  <c r="O113" i="1"/>
  <c r="O71" i="1"/>
  <c r="O44" i="1"/>
  <c r="O137" i="1"/>
  <c r="O139" i="1"/>
  <c r="O92" i="1"/>
  <c r="O119" i="1"/>
  <c r="O197" i="1"/>
  <c r="O181" i="1"/>
  <c r="O194" i="1"/>
  <c r="O187" i="1"/>
  <c r="O85" i="1"/>
  <c r="O54" i="1"/>
  <c r="O124" i="1"/>
  <c r="O87" i="1"/>
  <c r="O186" i="1"/>
  <c r="O193" i="1"/>
  <c r="O175" i="1"/>
  <c r="O100" i="1"/>
  <c r="O222" i="1"/>
  <c r="O58" i="1"/>
  <c r="O49" i="1"/>
  <c r="O59" i="1"/>
  <c r="O161" i="1"/>
  <c r="O98" i="1"/>
  <c r="O123" i="1"/>
  <c r="O66" i="1"/>
  <c r="O166" i="1"/>
  <c r="O33" i="1"/>
  <c r="O48" i="1"/>
  <c r="O179" i="1"/>
  <c r="O184" i="1"/>
  <c r="O212" i="1"/>
  <c r="O114" i="1"/>
  <c r="O210" i="1"/>
  <c r="O172" i="1"/>
  <c r="O165" i="1"/>
  <c r="O79" i="1"/>
  <c r="O111" i="1"/>
  <c r="O198" i="1"/>
  <c r="O107" i="1"/>
  <c r="O200" i="1"/>
  <c r="O96" i="1"/>
  <c r="O23" i="1"/>
  <c r="O146" i="1"/>
  <c r="K174" i="1"/>
  <c r="O89" i="1" l="1"/>
  <c r="O93" i="1"/>
  <c r="C15" i="1"/>
  <c r="O57" i="1"/>
  <c r="C18" i="1" l="1"/>
  <c r="F18" i="1"/>
  <c r="F19" i="1" s="1"/>
</calcChain>
</file>

<file path=xl/sharedStrings.xml><?xml version="1.0" encoding="utf-8"?>
<sst xmlns="http://schemas.openxmlformats.org/spreadsheetml/2006/main" count="1906" uniqueCount="664">
  <si>
    <t>JAVSO..47..105</t>
  </si>
  <si>
    <t>IBVS 6244</t>
  </si>
  <si>
    <t>BAD?</t>
  </si>
  <si>
    <t>IBVS 6196</t>
  </si>
  <si>
    <t>0.0084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</si>
  <si>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</si>
  <si>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</si>
  <si>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</si>
  <si>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</si>
  <si>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</si>
  <si>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</si>
  <si>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</si>
  <si>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</si>
  <si>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</si>
  <si>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</si>
  <si>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</si>
  <si>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</si>
  <si>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</si>
  <si>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</si>
  <si>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</si>
  <si>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</si>
  <si>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</si>
  <si>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</si>
  <si>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</si>
  <si>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</si>
  <si>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</si>
  <si>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</si>
  <si>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</si>
  <si>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</si>
  <si>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</si>
  <si>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</si>
  <si>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</si>
  <si>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</si>
  <si>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pg</t>
  </si>
  <si>
    <t>BAV-M 38</t>
  </si>
  <si>
    <t>K</t>
  </si>
  <si>
    <t>v</t>
  </si>
  <si>
    <t>BAV-M 39</t>
  </si>
  <si>
    <t>Paschke A</t>
  </si>
  <si>
    <t>BBSAG Bull.81</t>
  </si>
  <si>
    <t>B</t>
  </si>
  <si>
    <t>BAV-M 46</t>
  </si>
  <si>
    <t>Peter H</t>
  </si>
  <si>
    <t>BBSAG Bull.92</t>
  </si>
  <si>
    <t>BBSAG Bull.98</t>
  </si>
  <si>
    <t>BBSAG Bull.99</t>
  </si>
  <si>
    <t>phe</t>
  </si>
  <si>
    <t>BAV-M 60</t>
  </si>
  <si>
    <t>V</t>
  </si>
  <si>
    <t>BBSAG Bull.100</t>
  </si>
  <si>
    <t>BBSAG Bull.102</t>
  </si>
  <si>
    <t>IBVS 5583</t>
  </si>
  <si>
    <t>I</t>
  </si>
  <si>
    <t>EA/SD</t>
  </si>
  <si>
    <t>IBVS 5657</t>
  </si>
  <si>
    <t>IBVS 5694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</si>
  <si>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</si>
  <si>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</si>
  <si>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</si>
  <si>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</si>
  <si>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</si>
  <si>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</si>
  <si>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</si>
  <si>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</si>
  <si>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</si>
  <si>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IBVS 5960</t>
  </si>
  <si>
    <t>OEJV 0001</t>
  </si>
  <si>
    <t>vis</t>
  </si>
  <si>
    <t>JAVSO..36..171</t>
  </si>
  <si>
    <t>JAVSO..40....1</t>
  </si>
  <si>
    <t>JAVSO..36..186</t>
  </si>
  <si>
    <t>JAVSO..38..183</t>
  </si>
  <si>
    <t>JAVSO..39..177</t>
  </si>
  <si>
    <t>II</t>
  </si>
  <si>
    <t>IBVS 6042</t>
  </si>
  <si>
    <t>OEJV 0160</t>
  </si>
  <si>
    <t>IBVS 6070</t>
  </si>
  <si>
    <t>JAVSO..41..328</t>
  </si>
  <si>
    <t>JAVSO..41..122</t>
  </si>
  <si>
    <t>JAV0SO..40..975</t>
  </si>
  <si>
    <t>IBVS 6118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</si>
  <si>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</si>
  <si>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</si>
  <si>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</si>
  <si>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</si>
  <si>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</si>
  <si>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</si>
  <si>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</si>
  <si>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</si>
  <si>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</si>
  <si>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 -0.003 </t>
  </si>
  <si>
    <t>F </t>
  </si>
  <si>
    <t>2414993.677 </t>
  </si>
  <si>
    <t> 05.12.1899 04:14 </t>
  </si>
  <si>
    <t> 0.051 </t>
  </si>
  <si>
    <t>P </t>
  </si>
  <si>
    <t> H.Bauernfeind </t>
  </si>
  <si>
    <t> VB 7.72 </t>
  </si>
  <si>
    <t>2415057.503 </t>
  </si>
  <si>
    <t> 07.02.1900 00:04 </t>
  </si>
  <si>
    <t> 0.085 </t>
  </si>
  <si>
    <t>2415403.618 </t>
  </si>
  <si>
    <t> 19.01.1901 02:49 </t>
  </si>
  <si>
    <t> 0.095 </t>
  </si>
  <si>
    <t>2415673.745 </t>
  </si>
  <si>
    <t> 16.10.1901 05:52 </t>
  </si>
  <si>
    <t> 0.125 </t>
  </si>
  <si>
    <t>2415685.846 </t>
  </si>
  <si>
    <t> 28.10.1901 08:18 </t>
  </si>
  <si>
    <t> 0.010 </t>
  </si>
  <si>
    <t>2415760.562 </t>
  </si>
  <si>
    <t> 11.01.1902 01:29 </t>
  </si>
  <si>
    <t> 0.076 </t>
  </si>
  <si>
    <t>2415962.782 </t>
  </si>
  <si>
    <t> 01.08.1902 06:46 </t>
  </si>
  <si>
    <t> 0.063 </t>
  </si>
  <si>
    <t>2416102.641 </t>
  </si>
  <si>
    <t> 19.12.1902 03:23 </t>
  </si>
  <si>
    <t> 0.122 </t>
  </si>
  <si>
    <t>2416125.600 </t>
  </si>
  <si>
    <t> 11.01.1903 02:24 </t>
  </si>
  <si>
    <t> 0.008 </t>
  </si>
  <si>
    <t>2416490.682 </t>
  </si>
  <si>
    <t> 11.01.1904 04:22 </t>
  </si>
  <si>
    <t> -0.017 </t>
  </si>
  <si>
    <t>2417045.773 </t>
  </si>
  <si>
    <t> 19.07.1905 06:33 </t>
  </si>
  <si>
    <t> -0.050 </t>
  </si>
  <si>
    <t>2417140.807 </t>
  </si>
  <si>
    <t> 22.10.1905 07:22 </t>
  </si>
  <si>
    <t> -0.025 </t>
  </si>
  <si>
    <t>2417276.518 </t>
  </si>
  <si>
    <t> 07.03.1906 00:25 </t>
  </si>
  <si>
    <t> -0.042 </t>
  </si>
  <si>
    <t>2417291.586 </t>
  </si>
  <si>
    <t> 22.03.1906 02:03 </t>
  </si>
  <si>
    <t> 0.096 </t>
  </si>
  <si>
    <t>2417801.818 </t>
  </si>
  <si>
    <t> 14.08.1907 07:37 </t>
  </si>
  <si>
    <t> -0.006 </t>
  </si>
  <si>
    <t>2417808.715 </t>
  </si>
  <si>
    <t> 21.08.1907 05:09 </t>
  </si>
  <si>
    <t> 0.104 </t>
  </si>
  <si>
    <t>2417831.581 </t>
  </si>
  <si>
    <t> 13.09.1907 01:56 </t>
  </si>
  <si>
    <t> -0.103 </t>
  </si>
  <si>
    <t>2417850.766 </t>
  </si>
  <si>
    <t> 02.10.1907 06:23 </t>
  </si>
  <si>
    <t> 0.080 </t>
  </si>
  <si>
    <t>2418013.522 </t>
  </si>
  <si>
    <t> 13.03.1908 00:31 </t>
  </si>
  <si>
    <t> -0.037 </t>
  </si>
  <si>
    <t>2418682.640 </t>
  </si>
  <si>
    <t> 11.01.1910 03:21 </t>
  </si>
  <si>
    <t> -0.055 </t>
  </si>
  <si>
    <t>2418746.558 </t>
  </si>
  <si>
    <t> 16.03.1910 01:23 </t>
  </si>
  <si>
    <t> 0.072 </t>
  </si>
  <si>
    <t>2418895.787 </t>
  </si>
  <si>
    <t> 12.08.1910 06:53 </t>
  </si>
  <si>
    <t> 0.001 </t>
  </si>
  <si>
    <t>2420524.558 </t>
  </si>
  <si>
    <t> 27.01.1915 01:23 </t>
  </si>
  <si>
    <t> 0.044 </t>
  </si>
  <si>
    <t>2420596.534 </t>
  </si>
  <si>
    <t> 09.04.1915 00:48 </t>
  </si>
  <si>
    <t>2420923.552 </t>
  </si>
  <si>
    <t> 01.03.1916 01:14 </t>
  </si>
  <si>
    <t> -0.000 </t>
  </si>
  <si>
    <t>2421045.665 </t>
  </si>
  <si>
    <t> 01.07.1916 03:57 </t>
  </si>
  <si>
    <t>2421140.756 </t>
  </si>
  <si>
    <t> 04.10.1916 06:08 </t>
  </si>
  <si>
    <t> 0.040 </t>
  </si>
  <si>
    <t>2421163.818 </t>
  </si>
  <si>
    <t> 27.10.1916 07:37 </t>
  </si>
  <si>
    <t> 0.028 </t>
  </si>
  <si>
    <t>2421212.581 </t>
  </si>
  <si>
    <t> 15.12.1916 01:56 </t>
  </si>
  <si>
    <t> -0.070 </t>
  </si>
  <si>
    <t>2421843.763 </t>
  </si>
  <si>
    <t> 07.09.1918 06:18 </t>
  </si>
  <si>
    <t> -0.020 </t>
  </si>
  <si>
    <t>2422200.735 </t>
  </si>
  <si>
    <t> 30.08.1919 05:38 </t>
  </si>
  <si>
    <t> -0.011 </t>
  </si>
  <si>
    <t>2422287.588 </t>
  </si>
  <si>
    <t> 25.11.1919 02:06 </t>
  </si>
  <si>
    <t> -0.024 </t>
  </si>
  <si>
    <t>2422408.527 </t>
  </si>
  <si>
    <t> 25.03.1920 00:38 </t>
  </si>
  <si>
    <t> 0.118 </t>
  </si>
  <si>
    <t>2422599.784 </t>
  </si>
  <si>
    <t> 02.10.1920 06:48 </t>
  </si>
  <si>
    <t>2422674.569 </t>
  </si>
  <si>
    <t> 16.12.1920 01:39 </t>
  </si>
  <si>
    <t> 0.135 </t>
  </si>
  <si>
    <t>2422693.506 </t>
  </si>
  <si>
    <t> 04.01.1921 00:08 </t>
  </si>
  <si>
    <t> 0.070 </t>
  </si>
  <si>
    <t>2422716.558 </t>
  </si>
  <si>
    <t> 27.01.1921 01:23 </t>
  </si>
  <si>
    <t> 0.048 </t>
  </si>
  <si>
    <t>2422724.738 </t>
  </si>
  <si>
    <t> 04.02.1921 05:42 </t>
  </si>
  <si>
    <t> 0.084 </t>
  </si>
  <si>
    <t>2422937.787 </t>
  </si>
  <si>
    <t> 05.09.1921 06:53 </t>
  </si>
  <si>
    <t> 0.042 </t>
  </si>
  <si>
    <t>2423009.688 </t>
  </si>
  <si>
    <t> 16.11.1921 04:30 </t>
  </si>
  <si>
    <t> 0.007 </t>
  </si>
  <si>
    <t>2423381.616 </t>
  </si>
  <si>
    <t> 23.11.1922 02:47 </t>
  </si>
  <si>
    <t>2423385.628 </t>
  </si>
  <si>
    <t> 27.11.1922 03:04 </t>
  </si>
  <si>
    <t>2423697.785 </t>
  </si>
  <si>
    <t> 05.10.1923 06:50 </t>
  </si>
  <si>
    <t> -0.033 </t>
  </si>
  <si>
    <t>2424016.828 </t>
  </si>
  <si>
    <t> 19.08.1924 07:52 </t>
  </si>
  <si>
    <t>2424088.689 </t>
  </si>
  <si>
    <t> 30.10.1924 04:32 </t>
  </si>
  <si>
    <t>2424118.598 </t>
  </si>
  <si>
    <t> 29.11.1924 02:21 </t>
  </si>
  <si>
    <t> 0.025 </t>
  </si>
  <si>
    <t>2424118.641 </t>
  </si>
  <si>
    <t> 29.11.1924 03:23 </t>
  </si>
  <si>
    <t> 0.068 </t>
  </si>
  <si>
    <t>2424118.676 </t>
  </si>
  <si>
    <t> 29.11.1924 04:13 </t>
  </si>
  <si>
    <t> 0.103 </t>
  </si>
  <si>
    <t>2424392.791 </t>
  </si>
  <si>
    <t> 30.08.1925 06:59 </t>
  </si>
  <si>
    <t> 0.049 </t>
  </si>
  <si>
    <t>2424392.832 </t>
  </si>
  <si>
    <t> 30.08.1925 07:58 </t>
  </si>
  <si>
    <t> 0.090 </t>
  </si>
  <si>
    <t>2424415.741 </t>
  </si>
  <si>
    <t> 22.09.1925 05:47 </t>
  </si>
  <si>
    <t> -0.075 </t>
  </si>
  <si>
    <t>2424415.783 </t>
  </si>
  <si>
    <t> 22.09.1925 06:47 </t>
  </si>
  <si>
    <t>2424415.827 </t>
  </si>
  <si>
    <t> 22.09.1925 07:50 </t>
  </si>
  <si>
    <t> 0.011 </t>
  </si>
  <si>
    <t>2424449.724 </t>
  </si>
  <si>
    <t> 26.10.1925 05:22 </t>
  </si>
  <si>
    <t> -0.023 </t>
  </si>
  <si>
    <t>2424449.766 </t>
  </si>
  <si>
    <t> 26.10.1925 06:23 </t>
  </si>
  <si>
    <t> 0.019 </t>
  </si>
  <si>
    <t>2424449.807 </t>
  </si>
  <si>
    <t> 26.10.1925 07:22 </t>
  </si>
  <si>
    <t> 0.060 </t>
  </si>
  <si>
    <t>2424483.659 </t>
  </si>
  <si>
    <t> 29.11.1925 03:48 </t>
  </si>
  <si>
    <t>2424806.759 </t>
  </si>
  <si>
    <t> 18.10.1926 06:12 </t>
  </si>
  <si>
    <t>2425129.769 </t>
  </si>
  <si>
    <t> 06.09.1927 06:27 </t>
  </si>
  <si>
    <t>2425129.804 </t>
  </si>
  <si>
    <t> 06.09.1927 07:17 </t>
  </si>
  <si>
    <t>2425239.576 </t>
  </si>
  <si>
    <t> 25.12.1927 01:49 </t>
  </si>
  <si>
    <t> -0.104 </t>
  </si>
  <si>
    <t>2425562.702 </t>
  </si>
  <si>
    <t> 12.11.1928 04:50 </t>
  </si>
  <si>
    <t> -0.009 </t>
  </si>
  <si>
    <t>2425645.540 </t>
  </si>
  <si>
    <t> 03.02.1929 00:57 </t>
  </si>
  <si>
    <t> 0.035 </t>
  </si>
  <si>
    <t> Strohmeier&amp;Knigge </t>
  </si>
  <si>
    <t> VB 5.6 </t>
  </si>
  <si>
    <t>2425865.440 </t>
  </si>
  <si>
    <t> 10.09.1929 22:33 </t>
  </si>
  <si>
    <t> 0.057 </t>
  </si>
  <si>
    <t>2425957.561 </t>
  </si>
  <si>
    <t> 12.12.1929 01:27 </t>
  </si>
  <si>
    <t> -0.117 </t>
  </si>
  <si>
    <t>2426032.329 </t>
  </si>
  <si>
    <t> 24.02.1930 19:53 </t>
  </si>
  <si>
    <t>2426120.503 </t>
  </si>
  <si>
    <t> 24.05.1930 00:04 </t>
  </si>
  <si>
    <t> -0.048 </t>
  </si>
  <si>
    <t>2426408.397 </t>
  </si>
  <si>
    <t> 07.03.1931 21:31 </t>
  </si>
  <si>
    <t> 0.105 </t>
  </si>
  <si>
    <t>2426569.826 </t>
  </si>
  <si>
    <t> 16.08.1931 07:49 </t>
  </si>
  <si>
    <t> 0.018 </t>
  </si>
  <si>
    <t>2426572.511 </t>
  </si>
  <si>
    <t> 19.08.1931 00:15 </t>
  </si>
  <si>
    <t>2426572.539 </t>
  </si>
  <si>
    <t> 19.08.1931 00:56 </t>
  </si>
  <si>
    <t> 0.017 </t>
  </si>
  <si>
    <t>2426592.785 </t>
  </si>
  <si>
    <t> 08.09.1931 06:50 </t>
  </si>
  <si>
    <t> -0.097 </t>
  </si>
  <si>
    <t>2426618.672 </t>
  </si>
  <si>
    <t> 04.10.1931 04:07 </t>
  </si>
  <si>
    <t> 0.002 </t>
  </si>
  <si>
    <t>2426632.278 </t>
  </si>
  <si>
    <t> 17.10.1931 18:40 </t>
  </si>
  <si>
    <t> 0.036 </t>
  </si>
  <si>
    <t>2426632.300 </t>
  </si>
  <si>
    <t> 17.10.1931 19:12 </t>
  </si>
  <si>
    <t> 0.058 </t>
  </si>
  <si>
    <t>2426632.307 </t>
  </si>
  <si>
    <t> 17.10.1931 19:22 </t>
  </si>
  <si>
    <t> 0.065 </t>
  </si>
  <si>
    <t>2426659.393 </t>
  </si>
  <si>
    <t> 13.11.1931 21:25 </t>
  </si>
  <si>
    <t> 0.005 </t>
  </si>
  <si>
    <t>2426671.628 </t>
  </si>
  <si>
    <t> 26.11.1931 03:04 </t>
  </si>
  <si>
    <t>2426705.545 </t>
  </si>
  <si>
    <t> 30.12.1931 01:04 </t>
  </si>
  <si>
    <t>2426739.464 </t>
  </si>
  <si>
    <t> 01.02.1932 23:08 </t>
  </si>
  <si>
    <t>2426781.528 </t>
  </si>
  <si>
    <t> 15.03.1932 00:40 </t>
  </si>
  <si>
    <t> -0.015 </t>
  </si>
  <si>
    <t>2427002.822 </t>
  </si>
  <si>
    <t> 22.10.1932 07:43 </t>
  </si>
  <si>
    <t>2427017.668 </t>
  </si>
  <si>
    <t> 06.11.1932 04:01 </t>
  </si>
  <si>
    <t> -0.040 </t>
  </si>
  <si>
    <t>2427031.317 </t>
  </si>
  <si>
    <t> 19.11.1932 19:36 </t>
  </si>
  <si>
    <t>2427039.412 </t>
  </si>
  <si>
    <t> 27.11.1932 21:53 </t>
  </si>
  <si>
    <t> -0.012 </t>
  </si>
  <si>
    <t>2427043.445 </t>
  </si>
  <si>
    <t> 01.12.1932 22:40 </t>
  </si>
  <si>
    <t> -0.051 </t>
  </si>
  <si>
    <t>2427104.492 </t>
  </si>
  <si>
    <t> 31.01.1933 23:48 </t>
  </si>
  <si>
    <t> -0.081 </t>
  </si>
  <si>
    <t>2427153.419 </t>
  </si>
  <si>
    <t> 21.03.1933 22:03 </t>
  </si>
  <si>
    <t> -0.016 </t>
  </si>
  <si>
    <t>2427321.767 </t>
  </si>
  <si>
    <t> 06.09.1933 06:24 </t>
  </si>
  <si>
    <t> 0.030 </t>
  </si>
  <si>
    <t>2427396.316 </t>
  </si>
  <si>
    <t> 19.11.1933 19:35 </t>
  </si>
  <si>
    <t> -0.071 </t>
  </si>
  <si>
    <t>2427404.607 </t>
  </si>
  <si>
    <t> 28.11.1933 02:34 </t>
  </si>
  <si>
    <t>2427408.643 </t>
  </si>
  <si>
    <t> 02.12.1933 03:25 </t>
  </si>
  <si>
    <t>2427628.448 </t>
  </si>
  <si>
    <t> 09.07.1934 22:45 </t>
  </si>
  <si>
    <t>2427666.447 </t>
  </si>
  <si>
    <t> 16.08.1934 22:43 </t>
  </si>
  <si>
    <t>2427814.513 </t>
  </si>
  <si>
    <t> 12.01.1935 00:18 </t>
  </si>
  <si>
    <t> 0.086 </t>
  </si>
  <si>
    <t>2428039.813 </t>
  </si>
  <si>
    <t> 25.08.1935 07:30 </t>
  </si>
  <si>
    <t> 0.078 </t>
  </si>
  <si>
    <t>2428141.545 </t>
  </si>
  <si>
    <t> 05.12.1935 01:04 </t>
  </si>
  <si>
    <t> 0.015 </t>
  </si>
  <si>
    <t>2428182.308 </t>
  </si>
  <si>
    <t> 14.01.1936 19:23 </t>
  </si>
  <si>
    <t>2428220.309 </t>
  </si>
  <si>
    <t> 21.02.1936 19:24 </t>
  </si>
  <si>
    <t>2428422.567 </t>
  </si>
  <si>
    <t> 11.09.1936 01:36 </t>
  </si>
  <si>
    <t> 0.081 </t>
  </si>
  <si>
    <t>2428502.591 </t>
  </si>
  <si>
    <t> 30.11.1936 02:11 </t>
  </si>
  <si>
    <t> 0.026 </t>
  </si>
  <si>
    <t>2428848.615 </t>
  </si>
  <si>
    <t> 11.11.1937 02:45 </t>
  </si>
  <si>
    <t> -0.054 </t>
  </si>
  <si>
    <t>2429079.493 </t>
  </si>
  <si>
    <t> 29.06.1938 23:49 </t>
  </si>
  <si>
    <t> 0.087 </t>
  </si>
  <si>
    <t>2429152.752 </t>
  </si>
  <si>
    <t> 11.09.1938 06:02 </t>
  </si>
  <si>
    <t> 0.054 </t>
  </si>
  <si>
    <t>2429193.385 </t>
  </si>
  <si>
    <t> 21.10.1938 21:14 </t>
  </si>
  <si>
    <t> -0.032 </t>
  </si>
  <si>
    <t>2429224.557 </t>
  </si>
  <si>
    <t> 22.11.1938 01:22 </t>
  </si>
  <si>
    <t> -0.077 </t>
  </si>
  <si>
    <t>2429493.478 </t>
  </si>
  <si>
    <t> 17.08.1939 23:28 </t>
  </si>
  <si>
    <t>2429596.609 </t>
  </si>
  <si>
    <t> 29.11.1939 02:36 </t>
  </si>
  <si>
    <t> 0.082 </t>
  </si>
  <si>
    <t>2429672.592 </t>
  </si>
  <si>
    <t> 13.02.1940 02:12 </t>
  </si>
  <si>
    <t>2429927.705 </t>
  </si>
  <si>
    <t> 25.10.1940 04:55 </t>
  </si>
  <si>
    <t> 0.004 </t>
  </si>
  <si>
    <t>2430273.721 </t>
  </si>
  <si>
    <t> 06.10.1941 05:18 </t>
  </si>
  <si>
    <t> -0.085 </t>
  </si>
  <si>
    <t>2430303.625 </t>
  </si>
  <si>
    <t> 05.11.1941 03:00 </t>
  </si>
  <si>
    <t> -0.041 </t>
  </si>
  <si>
    <t>2430303.656 </t>
  </si>
  <si>
    <t> 05.11.1941 03:44 </t>
  </si>
  <si>
    <t> -0.010 </t>
  </si>
  <si>
    <t>2430348.508 </t>
  </si>
  <si>
    <t> 20.12.1941 00:11 </t>
  </si>
  <si>
    <t> 0.052 </t>
  </si>
  <si>
    <t>2430367.498 </t>
  </si>
  <si>
    <t> 07.01.1942 23:57 </t>
  </si>
  <si>
    <t>2430596.794 </t>
  </si>
  <si>
    <t> 25.08.1942 07:03 </t>
  </si>
  <si>
    <t> -0.043 </t>
  </si>
  <si>
    <t>2430596.831 </t>
  </si>
  <si>
    <t> 25.08.1942 07:56 </t>
  </si>
  <si>
    <t>2430641.652 </t>
  </si>
  <si>
    <t> 09.10.1942 03:38 </t>
  </si>
  <si>
    <t>2430686.512 </t>
  </si>
  <si>
    <t> 23.11.1942 00:17 </t>
  </si>
  <si>
    <t>2430983.585 </t>
  </si>
  <si>
    <t> 16.09.1943 02:02 </t>
  </si>
  <si>
    <t>2431329.812 </t>
  </si>
  <si>
    <t> 27.08.1944 07:29 </t>
  </si>
  <si>
    <t>2431344.771 </t>
  </si>
  <si>
    <t> 11.09.1944 06:30 </t>
  </si>
  <si>
    <t> 0.077 </t>
  </si>
  <si>
    <t>2432803.701 </t>
  </si>
  <si>
    <t> 09.09.1948 04:49 </t>
  </si>
  <si>
    <t> -0.062 </t>
  </si>
  <si>
    <t>2433243.573 </t>
  </si>
  <si>
    <t> 23.11.1949 01:45 </t>
  </si>
  <si>
    <t>2434284.653 </t>
  </si>
  <si>
    <t> 29.09.1952 03:40 </t>
  </si>
  <si>
    <t>2436453.545 </t>
  </si>
  <si>
    <t> 07.09.1958 01:04 </t>
  </si>
  <si>
    <t> 0.075 </t>
  </si>
  <si>
    <t>2443330.755 </t>
  </si>
  <si>
    <t> 06.07.1977 06:07 </t>
  </si>
  <si>
    <t>V </t>
  </si>
  <si>
    <t> D.Ruokonen </t>
  </si>
  <si>
    <t> AOEB 9 </t>
  </si>
  <si>
    <t>2443330.775 </t>
  </si>
  <si>
    <t> 06.07.1977 06:36 </t>
  </si>
  <si>
    <t> 0.003 </t>
  </si>
  <si>
    <t> G.Samolyk </t>
  </si>
  <si>
    <t>2443778.657 </t>
  </si>
  <si>
    <t> 27.09.1978 03:46 </t>
  </si>
  <si>
    <t>2444238.778 </t>
  </si>
  <si>
    <t> 31.12.1979 06:40 </t>
  </si>
  <si>
    <t>2445609.576 </t>
  </si>
  <si>
    <t> 02.10.1983 01:49 </t>
  </si>
  <si>
    <t> -0.058 </t>
  </si>
  <si>
    <t> P.Frank </t>
  </si>
  <si>
    <t>BAVM 38 </t>
  </si>
  <si>
    <t>2445939.430 </t>
  </si>
  <si>
    <t> 26.08.1984 22:19 </t>
  </si>
  <si>
    <t> -0.021 </t>
  </si>
  <si>
    <t> W.Braune </t>
  </si>
  <si>
    <t>BAVM 39 </t>
  </si>
  <si>
    <t>2446657.405 </t>
  </si>
  <si>
    <t> 14.08.1986 21:43 </t>
  </si>
  <si>
    <t> A.Paschke </t>
  </si>
  <si>
    <t> BBS 81 </t>
  </si>
  <si>
    <t>2446828.466 </t>
  </si>
  <si>
    <t> 01.02.1987 23:11 </t>
  </si>
  <si>
    <t> B.Koch </t>
  </si>
  <si>
    <t>BAVM 46 </t>
  </si>
  <si>
    <t>2447770.367 </t>
  </si>
  <si>
    <t> 31.08.1989 20:48 </t>
  </si>
  <si>
    <t> -0.045 </t>
  </si>
  <si>
    <t> H.Peter </t>
  </si>
  <si>
    <t> BBS 92 </t>
  </si>
  <si>
    <t>2448219.634 </t>
  </si>
  <si>
    <t> 24.11.1990 03:12 </t>
  </si>
  <si>
    <t> -0.036 </t>
  </si>
  <si>
    <t>2448492.434 </t>
  </si>
  <si>
    <t> 23.08.1991 22:24 </t>
  </si>
  <si>
    <t> -0.047 </t>
  </si>
  <si>
    <t> BBS 98 </t>
  </si>
  <si>
    <t>2448507.368 </t>
  </si>
  <si>
    <t> 07.09.1991 20:49 </t>
  </si>
  <si>
    <t> BBS 99 </t>
  </si>
  <si>
    <t>2448557.5828 </t>
  </si>
  <si>
    <t> 28.10.1991 01:59 </t>
  </si>
  <si>
    <t> -0.0477 </t>
  </si>
  <si>
    <t>E </t>
  </si>
  <si>
    <t> F.Agerer </t>
  </si>
  <si>
    <t>BAVM 60 </t>
  </si>
  <si>
    <t>2448557.5843 </t>
  </si>
  <si>
    <t> 28.10.1991 02:01 </t>
  </si>
  <si>
    <t> -0.0462 </t>
  </si>
  <si>
    <t>B;V</t>
  </si>
  <si>
    <t>2448564.357 </t>
  </si>
  <si>
    <t> 03.11.1991 20:34 </t>
  </si>
  <si>
    <t> -0.060 </t>
  </si>
  <si>
    <t>2448598.292 </t>
  </si>
  <si>
    <t> 07.12.1991 19:00 </t>
  </si>
  <si>
    <t> -0.057 </t>
  </si>
  <si>
    <t> BBS 100 </t>
  </si>
  <si>
    <t>2448636.302 </t>
  </si>
  <si>
    <t> 14.01.1992 19:14 </t>
  </si>
  <si>
    <t>2448868.362 </t>
  </si>
  <si>
    <t> 02.09.1992 20:41 </t>
  </si>
  <si>
    <t> -0.084 </t>
  </si>
  <si>
    <t> BBS 102 </t>
  </si>
  <si>
    <t>2448936.266 </t>
  </si>
  <si>
    <t> 09.11.1992 18:23 </t>
  </si>
  <si>
    <t> -0.044 </t>
  </si>
  <si>
    <t>2451486.5710 </t>
  </si>
  <si>
    <t> 04.11.1999 01:42 </t>
  </si>
  <si>
    <t> -0.0546 </t>
  </si>
  <si>
    <t>C </t>
  </si>
  <si>
    <t>ns</t>
  </si>
  <si>
    <t>2451490.638 </t>
  </si>
  <si>
    <t> 08.11.1999 03:18 </t>
  </si>
  <si>
    <t> -0.059 </t>
  </si>
  <si>
    <t> S.Cook </t>
  </si>
  <si>
    <t>2451919.5400 </t>
  </si>
  <si>
    <t> 10.01.2001 00:57 </t>
  </si>
  <si>
    <t> -0.0557 </t>
  </si>
  <si>
    <t>2452204.5686 </t>
  </si>
  <si>
    <t> 22.10.2001 01:38 </t>
  </si>
  <si>
    <t> -0.0545 </t>
  </si>
  <si>
    <t>2452367.4357 </t>
  </si>
  <si>
    <t> 02.04.2002 22:27 </t>
  </si>
  <si>
    <t> -0.0601 </t>
  </si>
  <si>
    <t>?</t>
  </si>
  <si>
    <t> M.Zejda </t>
  </si>
  <si>
    <t>IBVS 5583 </t>
  </si>
  <si>
    <t>2452550.670 </t>
  </si>
  <si>
    <t> 03.10.2002 04:04 </t>
  </si>
  <si>
    <t> S.Dvorak </t>
  </si>
  <si>
    <t>2452979.5672 </t>
  </si>
  <si>
    <t> 06.12.2003 01:36 </t>
  </si>
  <si>
    <t> -0.0587 </t>
  </si>
  <si>
    <t>2453256.431 </t>
  </si>
  <si>
    <t> 07.09.2004 22:20 </t>
  </si>
  <si>
    <t> -0.079 </t>
  </si>
  <si>
    <t> R.Meyer </t>
  </si>
  <si>
    <t>BAVM 174 </t>
  </si>
  <si>
    <t>2453381.3200 </t>
  </si>
  <si>
    <t> 10.01.2005 19:40 </t>
  </si>
  <si>
    <t> -0.0588 </t>
  </si>
  <si>
    <t>o</t>
  </si>
  <si>
    <t>BAVM 173 </t>
  </si>
  <si>
    <t>2453644.6300 </t>
  </si>
  <si>
    <t> 01.10.2005 03:07 </t>
  </si>
  <si>
    <t> -0.0597 </t>
  </si>
  <si>
    <t> AOEB 12 </t>
  </si>
  <si>
    <t>2453700.2809 </t>
  </si>
  <si>
    <t> 25.11.2005 18:44 </t>
  </si>
  <si>
    <t> -0.0570 </t>
  </si>
  <si>
    <t> C.-H.Kim et al. </t>
  </si>
  <si>
    <t>IBVS 5694 </t>
  </si>
  <si>
    <t>2453994.8043 </t>
  </si>
  <si>
    <t> 16.09.2006 07:18 </t>
  </si>
  <si>
    <t> -0.0619 </t>
  </si>
  <si>
    <t>2454388.417 </t>
  </si>
  <si>
    <t> 14.10.2007 22:00 </t>
  </si>
  <si>
    <t>OEJV 0116 </t>
  </si>
  <si>
    <t>2454389.7703 </t>
  </si>
  <si>
    <t> 16.10.2007 06:29 </t>
  </si>
  <si>
    <t> -0.0623 </t>
  </si>
  <si>
    <t> J.Bialozynski </t>
  </si>
  <si>
    <t>JAAVSO 36(2);171 </t>
  </si>
  <si>
    <t>2454674.7954 </t>
  </si>
  <si>
    <t> 27.07.2008 07:05 </t>
  </si>
  <si>
    <t> -0.0645 </t>
  </si>
  <si>
    <t>JAAVSO 36(2);186 </t>
  </si>
  <si>
    <t>2455175.6288 </t>
  </si>
  <si>
    <t> 10.12.2009 03:05 </t>
  </si>
  <si>
    <t> -0.0649 </t>
  </si>
  <si>
    <t> R.Poklar </t>
  </si>
  <si>
    <t> JAAVSO 38;120 </t>
  </si>
  <si>
    <t>2455209.5601 </t>
  </si>
  <si>
    <t> 13.01.2010 01:26 </t>
  </si>
  <si>
    <t> -0.0654 </t>
  </si>
  <si>
    <t>2455479.6565 </t>
  </si>
  <si>
    <t> 10.10.2010 03:45 </t>
  </si>
  <si>
    <t> -0.0663 </t>
  </si>
  <si>
    <t> JAAVSO 39;177 </t>
  </si>
  <si>
    <t>2455517.6612 </t>
  </si>
  <si>
    <t> 17.11.2010 03:52 </t>
  </si>
  <si>
    <t> -0.0653 </t>
  </si>
  <si>
    <t> R.Diethelm </t>
  </si>
  <si>
    <t>IBVS 5960 </t>
  </si>
  <si>
    <t>2455798.6136 </t>
  </si>
  <si>
    <t> 25.08.2011 02:43 </t>
  </si>
  <si>
    <t> -0.0684 </t>
  </si>
  <si>
    <t> N.Simmons </t>
  </si>
  <si>
    <t> JAAVSO 40;975 </t>
  </si>
  <si>
    <t>2455836.6183 </t>
  </si>
  <si>
    <t> 02.10.2011 02:50 </t>
  </si>
  <si>
    <t> -0.0673 </t>
  </si>
  <si>
    <t>2455844.7634 </t>
  </si>
  <si>
    <t> 10.10.2011 06:19 </t>
  </si>
  <si>
    <t> -0.0658 </t>
  </si>
  <si>
    <t> K.Menzies </t>
  </si>
  <si>
    <t>2455889.5527 </t>
  </si>
  <si>
    <t> 24.11.2011 01:15 </t>
  </si>
  <si>
    <t> -0.0666 </t>
  </si>
  <si>
    <t>2456186.7936 </t>
  </si>
  <si>
    <t> 16.09.2012 07:02 </t>
  </si>
  <si>
    <t> JAAVSO 41;122 </t>
  </si>
  <si>
    <t>2456196.29575 </t>
  </si>
  <si>
    <t> 25.09.2012 19:05 </t>
  </si>
  <si>
    <t> -0.06721 </t>
  </si>
  <si>
    <t> M.Urbanik </t>
  </si>
  <si>
    <t>OEJV 0160 </t>
  </si>
  <si>
    <t>2456219.3689 </t>
  </si>
  <si>
    <t> 18.10.2012 20:51 </t>
  </si>
  <si>
    <t> -0.0677 </t>
  </si>
  <si>
    <t>-I</t>
  </si>
  <si>
    <t>BAVM 231 </t>
  </si>
  <si>
    <t>2456254.6574 </t>
  </si>
  <si>
    <t> 23.11.2012 03:46 </t>
  </si>
  <si>
    <t>22552</t>
  </si>
  <si>
    <t> -0.0683 </t>
  </si>
  <si>
    <t>IBVS 6042 </t>
  </si>
  <si>
    <t>2456256.0168 </t>
  </si>
  <si>
    <t> 24.11.2012 12:24 </t>
  </si>
  <si>
    <t>22553</t>
  </si>
  <si>
    <t> -0.0662 </t>
  </si>
  <si>
    <t>Rc</t>
  </si>
  <si>
    <t> K.Shiokawa </t>
  </si>
  <si>
    <t>VSB 55 </t>
  </si>
  <si>
    <t>2456528.8256 </t>
  </si>
  <si>
    <t> 24.08.2013 07:48 </t>
  </si>
  <si>
    <t>22754</t>
  </si>
  <si>
    <t> -0.0692 </t>
  </si>
  <si>
    <t> JAAVSO 41;328 </t>
  </si>
  <si>
    <t>2456584.4698 </t>
  </si>
  <si>
    <t> 18.10.2013 23:16 </t>
  </si>
  <si>
    <t>22795</t>
  </si>
  <si>
    <t> -0.0732 </t>
  </si>
  <si>
    <t>BAVM 234 </t>
  </si>
  <si>
    <t>2456592.6182 </t>
  </si>
  <si>
    <t> 27.10.2013 02:50 </t>
  </si>
  <si>
    <t>22801</t>
  </si>
  <si>
    <t> -0.0685 </t>
  </si>
  <si>
    <t>2456933.2915 </t>
  </si>
  <si>
    <t> 02.10.2014 18:59 </t>
  </si>
  <si>
    <t>23052</t>
  </si>
  <si>
    <t> -0.0707 </t>
  </si>
  <si>
    <t>BAVM 239 </t>
  </si>
  <si>
    <t>OEJV 0116</t>
  </si>
  <si>
    <t>JAVSO..44..164</t>
  </si>
  <si>
    <t>JAVSO..44…69</t>
  </si>
  <si>
    <t>JAVSO..45..121</t>
  </si>
  <si>
    <t>JAVSO..46…79 (2018)</t>
  </si>
  <si>
    <t>JAVSO..48…87</t>
  </si>
  <si>
    <t>JAVSO, 48, 87</t>
  </si>
  <si>
    <t>JAVSO, 49, 108</t>
  </si>
  <si>
    <t>JBAV, 60</t>
  </si>
  <si>
    <t>JAVSO, 50, 133</t>
  </si>
  <si>
    <t>V0380 Cas / GSC 04307-01121</t>
  </si>
  <si>
    <t>JAAVSO 51, 2023</t>
  </si>
  <si>
    <t>05/12/1899</t>
  </si>
  <si>
    <t>JAAVSO 51, 138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</si>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</sst>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5" fillId="0" borderId="0"/>
    <xf numFmtId="0" fontId="14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88">
    <xf numFmtId="0" fontId="0" fillId="0" borderId="0" xfId="0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3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14" fontId="1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top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4" fillId="24" borderId="18" xfId="0" applyFont="1" applyFill="1" applyBorder="1" applyAlignment="1">
      <alignment horizontal="left" vertical="top" wrapText="1" inden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right" vertical="top" wrapText="1"/>
    </xf>
    <xf numFmtId="0" fontId="17" fillId="24" borderId="18" xfId="38" applyFill="1" applyBorder="1" applyAlignment="1" applyProtection="1">
      <alignment horizontal="righ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0" xfId="42" applyFont="1" applyAlignment="1">
      <alignment wrapText="1"/>
    </xf>
    <xf numFmtId="0" fontId="34" fillId="0" borderId="0" xfId="42" applyFont="1" applyAlignment="1">
      <alignment horizontal="center" wrapText="1"/>
    </xf>
    <xf numFmtId="0" fontId="34" fillId="0" borderId="0" xfId="42" applyFont="1" applyAlignment="1">
      <alignment horizontal="left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42" applyFont="1" applyAlignment="1">
      <alignment horizontal="left" vertical="center"/>
    </xf>
    <xf numFmtId="0" fontId="35" fillId="0" borderId="0" xfId="42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0" xfId="42" applyFont="1"/>
    <xf numFmtId="0" fontId="4" fillId="0" borderId="0" xfId="42" applyFont="1" applyAlignment="1">
      <alignment horizontal="center" wrapText="1"/>
    </xf>
    <xf numFmtId="0" fontId="4" fillId="0" borderId="0" xfId="42" applyFont="1" applyAlignment="1">
      <alignment horizontal="left" wrapText="1"/>
    </xf>
    <xf numFmtId="0" fontId="4" fillId="0" borderId="0" xfId="42" applyFont="1" applyAlignment="1">
      <alignment horizontal="left"/>
    </xf>
    <xf numFmtId="0" fontId="4" fillId="0" borderId="0" xfId="42" applyFont="1" applyAlignment="1">
      <alignment horizontal="center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/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/>
    <xf numFmtId="166" fontId="38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V0380 Cas - O-C Diagr.</a:t>
            </a:r>
          </a:p>
        </c:rich>
      </c:tx>
      <c:layout>
        <c:manualLayout>
          <c:xMode val="edge"/>
          <c:yMode val="edge"/>
          <c:x val="0.3596479851783233"/>
          <c:y val="3.3846029982448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2097841042511"/>
          <c:y val="0.14769252958613219"/>
          <c:w val="0.78458911225946137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ED-42E9-8A55-2B40C9CEC98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6">
                    <c:v>0</c:v>
                  </c:pt>
                  <c:pt idx="137">
                    <c:v>8.0000000000000002E-3</c:v>
                  </c:pt>
                  <c:pt idx="138">
                    <c:v>5.0000000000000001E-3</c:v>
                  </c:pt>
                  <c:pt idx="140">
                    <c:v>0</c:v>
                  </c:pt>
                  <c:pt idx="142">
                    <c:v>0</c:v>
                  </c:pt>
                  <c:pt idx="143">
                    <c:v>7.0000000000000001E-3</c:v>
                  </c:pt>
                  <c:pt idx="144">
                    <c:v>6.0000000000000001E-3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5.0000000000000001E-3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4.5999999999999999E-3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5.9999999999999995E-4</c:v>
                  </c:pt>
                  <c:pt idx="157">
                    <c:v>0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0</c:v>
                  </c:pt>
                  <c:pt idx="161">
                    <c:v>8.0000000000000002E-3</c:v>
                  </c:pt>
                  <c:pt idx="162">
                    <c:v>0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4.0000000000000002E-4</c:v>
                  </c:pt>
                  <c:pt idx="166">
                    <c:v>2.0000000000000001E-4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2.9999999999999997E-4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  <c:pt idx="172">
                    <c:v>2.0000000000000001E-4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5.0000000000000001E-4</c:v>
                  </c:pt>
                  <c:pt idx="176">
                    <c:v>5.0000000000000001E-4</c:v>
                  </c:pt>
                  <c:pt idx="177">
                    <c:v>0</c:v>
                  </c:pt>
                  <c:pt idx="178">
                    <c:v>5.0000000000000001E-4</c:v>
                  </c:pt>
                  <c:pt idx="179">
                    <c:v>2.9999999999999997E-4</c:v>
                  </c:pt>
                  <c:pt idx="180">
                    <c:v>3.8E-3</c:v>
                  </c:pt>
                  <c:pt idx="181">
                    <c:v>3.0000000000000003E-4</c:v>
                  </c:pt>
                  <c:pt idx="182">
                    <c:v>0</c:v>
                  </c:pt>
                  <c:pt idx="183">
                    <c:v>5.9999999999999995E-4</c:v>
                  </c:pt>
                  <c:pt idx="184">
                    <c:v>7.1000000000000004E-3</c:v>
                  </c:pt>
                  <c:pt idx="185">
                    <c:v>1.2999999999999999E-3</c:v>
                  </c:pt>
                  <c:pt idx="186">
                    <c:v>3.3E-3</c:v>
                  </c:pt>
                  <c:pt idx="187">
                    <c:v>0</c:v>
                  </c:pt>
                  <c:pt idx="188">
                    <c:v>2.0000000000000001E-4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1.8E-3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2.0000000000000001E-4</c:v>
                  </c:pt>
                  <c:pt idx="199">
                    <c:v>8.9999999999999998E-4</c:v>
                  </c:pt>
                  <c:pt idx="200">
                    <c:v>1.5E-3</c:v>
                  </c:pt>
                  <c:pt idx="201">
                    <c:v>2.0000000000000001E-4</c:v>
                  </c:pt>
                  <c:pt idx="202">
                    <c:v>5.9999999999999995E-4</c:v>
                  </c:pt>
                  <c:pt idx="203">
                    <c:v>2.0000000000000001E-4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6">
                    <c:v>0</c:v>
                  </c:pt>
                  <c:pt idx="137">
                    <c:v>8.0000000000000002E-3</c:v>
                  </c:pt>
                  <c:pt idx="138">
                    <c:v>5.0000000000000001E-3</c:v>
                  </c:pt>
                  <c:pt idx="140">
                    <c:v>0</c:v>
                  </c:pt>
                  <c:pt idx="142">
                    <c:v>0</c:v>
                  </c:pt>
                  <c:pt idx="143">
                    <c:v>7.0000000000000001E-3</c:v>
                  </c:pt>
                  <c:pt idx="144">
                    <c:v>6.0000000000000001E-3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5.0000000000000001E-3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4.5999999999999999E-3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5.9999999999999995E-4</c:v>
                  </c:pt>
                  <c:pt idx="157">
                    <c:v>0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0</c:v>
                  </c:pt>
                  <c:pt idx="161">
                    <c:v>8.0000000000000002E-3</c:v>
                  </c:pt>
                  <c:pt idx="162">
                    <c:v>0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4.0000000000000002E-4</c:v>
                  </c:pt>
                  <c:pt idx="166">
                    <c:v>2.0000000000000001E-4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2.9999999999999997E-4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  <c:pt idx="172">
                    <c:v>2.0000000000000001E-4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5.0000000000000001E-4</c:v>
                  </c:pt>
                  <c:pt idx="176">
                    <c:v>5.0000000000000001E-4</c:v>
                  </c:pt>
                  <c:pt idx="177">
                    <c:v>0</c:v>
                  </c:pt>
                  <c:pt idx="178">
                    <c:v>5.0000000000000001E-4</c:v>
                  </c:pt>
                  <c:pt idx="179">
                    <c:v>2.9999999999999997E-4</c:v>
                  </c:pt>
                  <c:pt idx="180">
                    <c:v>3.8E-3</c:v>
                  </c:pt>
                  <c:pt idx="181">
                    <c:v>3.0000000000000003E-4</c:v>
                  </c:pt>
                  <c:pt idx="182">
                    <c:v>0</c:v>
                  </c:pt>
                  <c:pt idx="183">
                    <c:v>5.9999999999999995E-4</c:v>
                  </c:pt>
                  <c:pt idx="184">
                    <c:v>7.1000000000000004E-3</c:v>
                  </c:pt>
                  <c:pt idx="185">
                    <c:v>1.2999999999999999E-3</c:v>
                  </c:pt>
                  <c:pt idx="186">
                    <c:v>3.3E-3</c:v>
                  </c:pt>
                  <c:pt idx="187">
                    <c:v>0</c:v>
                  </c:pt>
                  <c:pt idx="188">
                    <c:v>2.0000000000000001E-4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1.8E-3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2.0000000000000001E-4</c:v>
                  </c:pt>
                  <c:pt idx="199">
                    <c:v>8.9999999999999998E-4</c:v>
                  </c:pt>
                  <c:pt idx="200">
                    <c:v>1.5E-3</c:v>
                  </c:pt>
                  <c:pt idx="201">
                    <c:v>2.0000000000000001E-4</c:v>
                  </c:pt>
                  <c:pt idx="202">
                    <c:v>5.9999999999999995E-4</c:v>
                  </c:pt>
                  <c:pt idx="20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5.0503999998909421E-2</c:v>
                </c:pt>
                <c:pt idx="1">
                  <c:v>8.4672999999384047E-2</c:v>
                </c:pt>
                <c:pt idx="2">
                  <c:v>9.5057999998971354E-2</c:v>
                </c:pt>
                <c:pt idx="3">
                  <c:v>0.12473099999988335</c:v>
                </c:pt>
                <c:pt idx="4">
                  <c:v>1.0273999998389627E-2</c:v>
                </c:pt>
                <c:pt idx="5">
                  <c:v>7.6258999997662613E-2</c:v>
                </c:pt>
                <c:pt idx="6">
                  <c:v>6.2581999998656102E-2</c:v>
                </c:pt>
                <c:pt idx="7">
                  <c:v>0.1224629999978788</c:v>
                </c:pt>
                <c:pt idx="8">
                  <c:v>7.8219999995781109E-3</c:v>
                </c:pt>
                <c:pt idx="9">
                  <c:v>-1.6615000000456348E-2</c:v>
                </c:pt>
                <c:pt idx="10">
                  <c:v>-5.027200000040466E-2</c:v>
                </c:pt>
                <c:pt idx="11">
                  <c:v>-2.5381999999808613E-2</c:v>
                </c:pt>
                <c:pt idx="12">
                  <c:v>-4.1681999999127584E-2</c:v>
                </c:pt>
                <c:pt idx="13">
                  <c:v>9.6314999998867279E-2</c:v>
                </c:pt>
                <c:pt idx="14">
                  <c:v>-6.3330000011774246E-3</c:v>
                </c:pt>
                <c:pt idx="15">
                  <c:v>0.10430199999973411</c:v>
                </c:pt>
                <c:pt idx="16">
                  <c:v>-0.10333900000114227</c:v>
                </c:pt>
                <c:pt idx="17">
                  <c:v>7.9838999998173676E-2</c:v>
                </c:pt>
                <c:pt idx="18">
                  <c:v>-3.692100000262144E-2</c:v>
                </c:pt>
                <c:pt idx="19">
                  <c:v>-5.4510000001755543E-2</c:v>
                </c:pt>
                <c:pt idx="20">
                  <c:v>7.1658999997453066E-2</c:v>
                </c:pt>
                <c:pt idx="21">
                  <c:v>6.2899999829824083E-4</c:v>
                </c:pt>
                <c:pt idx="22">
                  <c:v>4.4029000000591623E-2</c:v>
                </c:pt>
                <c:pt idx="23">
                  <c:v>8.4559999999328284E-2</c:v>
                </c:pt>
                <c:pt idx="24">
                  <c:v>-2.3300000248127617E-4</c:v>
                </c:pt>
                <c:pt idx="25">
                  <c:v>-4.1803000000072643E-2</c:v>
                </c:pt>
                <c:pt idx="26">
                  <c:v>4.0087000001221895E-2</c:v>
                </c:pt>
                <c:pt idx="27">
                  <c:v>2.844599999662023E-2</c:v>
                </c:pt>
                <c:pt idx="28">
                  <c:v>-7.0382000001700362E-2</c:v>
                </c:pt>
                <c:pt idx="29">
                  <c:v>-2.0327000001998385E-2</c:v>
                </c:pt>
                <c:pt idx="30">
                  <c:v>-1.1126000001240755E-2</c:v>
                </c:pt>
                <c:pt idx="31">
                  <c:v>-2.3598000003403286E-2</c:v>
                </c:pt>
                <c:pt idx="32">
                  <c:v>0.11810499999774038</c:v>
                </c:pt>
                <c:pt idx="33">
                  <c:v>-3.8800000038463622E-4</c:v>
                </c:pt>
                <c:pt idx="34">
                  <c:v>0.13459700000021257</c:v>
                </c:pt>
                <c:pt idx="35">
                  <c:v>6.9774999999935972E-2</c:v>
                </c:pt>
                <c:pt idx="36">
                  <c:v>4.8134000000572996E-2</c:v>
                </c:pt>
                <c:pt idx="37">
                  <c:v>8.4495999999489868E-2</c:v>
                </c:pt>
                <c:pt idx="38">
                  <c:v>4.1634999997768318E-2</c:v>
                </c:pt>
                <c:pt idx="39">
                  <c:v>7.1659999957773834E-3</c:v>
                </c:pt>
                <c:pt idx="40">
                  <c:v>4.2364000000816304E-2</c:v>
                </c:pt>
                <c:pt idx="41">
                  <c:v>-1.7455000001064036E-2</c:v>
                </c:pt>
                <c:pt idx="42">
                  <c:v>-3.3245000002352754E-2</c:v>
                </c:pt>
                <c:pt idx="43">
                  <c:v>5.0599999998667045E-2</c:v>
                </c:pt>
                <c:pt idx="44">
                  <c:v>-2.3869000004197005E-2</c:v>
                </c:pt>
                <c:pt idx="45">
                  <c:v>2.5125000000116415E-2</c:v>
                </c:pt>
                <c:pt idx="46">
                  <c:v>6.8124999997962732E-2</c:v>
                </c:pt>
                <c:pt idx="47">
                  <c:v>0.10312499999781721</c:v>
                </c:pt>
                <c:pt idx="48">
                  <c:v>4.8978999999235384E-2</c:v>
                </c:pt>
                <c:pt idx="49">
                  <c:v>8.9978999996674247E-2</c:v>
                </c:pt>
                <c:pt idx="50">
                  <c:v>-7.4661999999079853E-2</c:v>
                </c:pt>
                <c:pt idx="51">
                  <c:v>-3.2662000001437264E-2</c:v>
                </c:pt>
                <c:pt idx="52">
                  <c:v>1.1338000000250759E-2</c:v>
                </c:pt>
                <c:pt idx="53">
                  <c:v>-2.3487000002205605E-2</c:v>
                </c:pt>
                <c:pt idx="54">
                  <c:v>1.8512999999074964E-2</c:v>
                </c:pt>
                <c:pt idx="55">
                  <c:v>5.9513000000151806E-2</c:v>
                </c:pt>
                <c:pt idx="56">
                  <c:v>-2.0312000000558328E-2</c:v>
                </c:pt>
                <c:pt idx="57">
                  <c:v>4.87139999968349E-2</c:v>
                </c:pt>
                <c:pt idx="58">
                  <c:v>2.7739999997720588E-2</c:v>
                </c:pt>
                <c:pt idx="59">
                  <c:v>6.2739999997575069E-2</c:v>
                </c:pt>
                <c:pt idx="60">
                  <c:v>-0.10437300000194227</c:v>
                </c:pt>
                <c:pt idx="61">
                  <c:v>-9.346999999252148E-3</c:v>
                </c:pt>
                <c:pt idx="63">
                  <c:v>3.4999999999854481E-2</c:v>
                </c:pt>
                <c:pt idx="64">
                  <c:v>5.6773999996948987E-2</c:v>
                </c:pt>
                <c:pt idx="65">
                  <c:v>-0.11679000000003725</c:v>
                </c:pt>
                <c:pt idx="66">
                  <c:v>1.1950000007345807E-3</c:v>
                </c:pt>
                <c:pt idx="67">
                  <c:v>-4.754999999931897E-2</c:v>
                </c:pt>
                <c:pt idx="68">
                  <c:v>0.10457400000086636</c:v>
                </c:pt>
                <c:pt idx="69">
                  <c:v>1.8087000000377884E-2</c:v>
                </c:pt>
                <c:pt idx="70">
                  <c:v>-1.1459000001195818E-2</c:v>
                </c:pt>
                <c:pt idx="71">
                  <c:v>1.6541000000870554E-2</c:v>
                </c:pt>
                <c:pt idx="72">
                  <c:v>-9.6553999999741791E-2</c:v>
                </c:pt>
                <c:pt idx="73">
                  <c:v>2.2589999971387442E-3</c:v>
                </c:pt>
                <c:pt idx="74">
                  <c:v>3.5528999997040955E-2</c:v>
                </c:pt>
                <c:pt idx="75">
                  <c:v>5.7528999997884966E-2</c:v>
                </c:pt>
                <c:pt idx="76">
                  <c:v>6.4528999999311054E-2</c:v>
                </c:pt>
                <c:pt idx="77">
                  <c:v>5.0689999989117496E-3</c:v>
                </c:pt>
                <c:pt idx="78">
                  <c:v>2.4612000001070555E-2</c:v>
                </c:pt>
                <c:pt idx="79">
                  <c:v>9.7869999954127707E-3</c:v>
                </c:pt>
                <c:pt idx="80">
                  <c:v>-3.0380000025616027E-3</c:v>
                </c:pt>
                <c:pt idx="81">
                  <c:v>-1.4501000001473585E-2</c:v>
                </c:pt>
                <c:pt idx="82">
                  <c:v>4.3999999998050043E-2</c:v>
                </c:pt>
                <c:pt idx="83">
                  <c:v>-4.0002999998250743E-2</c:v>
                </c:pt>
                <c:pt idx="84">
                  <c:v>3.6266999999497784E-2</c:v>
                </c:pt>
                <c:pt idx="85">
                  <c:v>-1.2371000000712229E-2</c:v>
                </c:pt>
                <c:pt idx="86">
                  <c:v>-5.1190000001952285E-2</c:v>
                </c:pt>
                <c:pt idx="87">
                  <c:v>-8.1475000002683373E-2</c:v>
                </c:pt>
                <c:pt idx="88">
                  <c:v>-1.6303000000334578E-2</c:v>
                </c:pt>
                <c:pt idx="89">
                  <c:v>2.9844999997294508E-2</c:v>
                </c:pt>
                <c:pt idx="90">
                  <c:v>-7.1170000002894085E-2</c:v>
                </c:pt>
                <c:pt idx="91">
                  <c:v>7.6192000000446569E-2</c:v>
                </c:pt>
                <c:pt idx="92">
                  <c:v>4.0372999999817694E-2</c:v>
                </c:pt>
                <c:pt idx="93">
                  <c:v>-3.2853000000613974E-2</c:v>
                </c:pt>
                <c:pt idx="94">
                  <c:v>-3.749700000116718E-2</c:v>
                </c:pt>
                <c:pt idx="95">
                  <c:v>8.5745999997016042E-2</c:v>
                </c:pt>
                <c:pt idx="96">
                  <c:v>7.8427999997074949E-2</c:v>
                </c:pt>
                <c:pt idx="97">
                  <c:v>1.4952999998058658E-2</c:v>
                </c:pt>
                <c:pt idx="98">
                  <c:v>5.9763000001112232E-2</c:v>
                </c:pt>
                <c:pt idx="99">
                  <c:v>5.711900000096648E-2</c:v>
                </c:pt>
                <c:pt idx="100">
                  <c:v>8.1441999998787651E-2</c:v>
                </c:pt>
                <c:pt idx="101">
                  <c:v>2.6334999998653075E-2</c:v>
                </c:pt>
                <c:pt idx="102">
                  <c:v>-5.4280000000289874E-2</c:v>
                </c:pt>
                <c:pt idx="103">
                  <c:v>8.7309999998979038E-2</c:v>
                </c:pt>
                <c:pt idx="104">
                  <c:v>5.3567999999359017E-2</c:v>
                </c:pt>
                <c:pt idx="105">
                  <c:v>-3.1622000002244022E-2</c:v>
                </c:pt>
                <c:pt idx="106">
                  <c:v>-7.6901000000361819E-2</c:v>
                </c:pt>
                <c:pt idx="107">
                  <c:v>0.10404499999640393</c:v>
                </c:pt>
                <c:pt idx="108">
                  <c:v>8.2297000000835396E-2</c:v>
                </c:pt>
                <c:pt idx="109">
                  <c:v>5.8009000000311062E-2</c:v>
                </c:pt>
                <c:pt idx="110">
                  <c:v>3.6849999996775296E-3</c:v>
                </c:pt>
                <c:pt idx="111">
                  <c:v>-8.4930000000895234E-2</c:v>
                </c:pt>
                <c:pt idx="112">
                  <c:v>-4.0936000001238426E-2</c:v>
                </c:pt>
                <c:pt idx="113">
                  <c:v>-9.9360000021988526E-3</c:v>
                </c:pt>
                <c:pt idx="114">
                  <c:v>5.205500000010943E-2</c:v>
                </c:pt>
                <c:pt idx="115">
                  <c:v>4.0232999999716412E-2</c:v>
                </c:pt>
                <c:pt idx="116">
                  <c:v>-4.2903999998088693E-2</c:v>
                </c:pt>
                <c:pt idx="117">
                  <c:v>-5.9040000014647376E-3</c:v>
                </c:pt>
                <c:pt idx="118">
                  <c:v>2.5086999998165993E-2</c:v>
                </c:pt>
                <c:pt idx="119">
                  <c:v>9.5077999998466112E-2</c:v>
                </c:pt>
                <c:pt idx="120">
                  <c:v>-7.4709000000439119E-2</c:v>
                </c:pt>
                <c:pt idx="121">
                  <c:v>4.7676000001956709E-2</c:v>
                </c:pt>
                <c:pt idx="122">
                  <c:v>7.6672999999573221E-2</c:v>
                </c:pt>
                <c:pt idx="123">
                  <c:v>-6.1801999996532686E-2</c:v>
                </c:pt>
                <c:pt idx="124">
                  <c:v>5.3745999997772742E-2</c:v>
                </c:pt>
                <c:pt idx="125">
                  <c:v>0.10535499999969034</c:v>
                </c:pt>
                <c:pt idx="126">
                  <c:v>7.510099999490194E-2</c:v>
                </c:pt>
                <c:pt idx="127">
                  <c:v>-1.719000000593951E-2</c:v>
                </c:pt>
                <c:pt idx="128">
                  <c:v>2.8099999981350265E-3</c:v>
                </c:pt>
                <c:pt idx="129">
                  <c:v>-1.5279999999620486E-2</c:v>
                </c:pt>
                <c:pt idx="130">
                  <c:v>-9.8270000016782433E-3</c:v>
                </c:pt>
                <c:pt idx="131">
                  <c:v>-5.755700000008801E-2</c:v>
                </c:pt>
                <c:pt idx="132">
                  <c:v>-2.0896000001812354E-2</c:v>
                </c:pt>
                <c:pt idx="133">
                  <c:v>-4.3313000001944602E-2</c:v>
                </c:pt>
                <c:pt idx="134">
                  <c:v>1.2889999998151325E-3</c:v>
                </c:pt>
                <c:pt idx="135">
                  <c:v>-4.5173000005888753E-2</c:v>
                </c:pt>
                <c:pt idx="136">
                  <c:v>-3.5536000003048684E-2</c:v>
                </c:pt>
                <c:pt idx="137">
                  <c:v>-4.7408999998879153E-2</c:v>
                </c:pt>
                <c:pt idx="138">
                  <c:v>-4.3411999999079853E-2</c:v>
                </c:pt>
                <c:pt idx="139">
                  <c:v>-4.8512999994272832E-2</c:v>
                </c:pt>
                <c:pt idx="141">
                  <c:v>-4.6512999993865378E-2</c:v>
                </c:pt>
                <c:pt idx="143">
                  <c:v>-5.9878000000026077E-2</c:v>
                </c:pt>
                <c:pt idx="144">
                  <c:v>-5.6702999994740821E-2</c:v>
                </c:pt>
                <c:pt idx="145">
                  <c:v>-5.0346999996691011E-2</c:v>
                </c:pt>
                <c:pt idx="146">
                  <c:v>-8.4029999998165295E-2</c:v>
                </c:pt>
                <c:pt idx="147">
                  <c:v>-4.3679999995219987E-2</c:v>
                </c:pt>
                <c:pt idx="148">
                  <c:v>-5.4646999997203238E-2</c:v>
                </c:pt>
                <c:pt idx="149">
                  <c:v>-5.946599999879254E-2</c:v>
                </c:pt>
                <c:pt idx="150">
                  <c:v>-5.5734000001393724E-2</c:v>
                </c:pt>
                <c:pt idx="162">
                  <c:v>-5.8321000004070811E-2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ED-42E9-8A55-2B40C9CEC98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40">
                  <c:v>-4.7712999999930616E-2</c:v>
                </c:pt>
                <c:pt idx="142">
                  <c:v>-4.6212999994168058E-2</c:v>
                </c:pt>
                <c:pt idx="156">
                  <c:v>-5.8754999998200219E-2</c:v>
                </c:pt>
                <c:pt idx="180">
                  <c:v>-6.7697999998927116E-2</c:v>
                </c:pt>
                <c:pt idx="185">
                  <c:v>-6.8473000006633811E-2</c:v>
                </c:pt>
                <c:pt idx="186">
                  <c:v>-7.0696000002499204E-2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ED-42E9-8A55-2B40C9CEC98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51">
                  <c:v>-5.4464000000734814E-2</c:v>
                </c:pt>
                <c:pt idx="152">
                  <c:v>-6.0123999995994382E-2</c:v>
                </c:pt>
                <c:pt idx="153">
                  <c:v>-5.7679000005009584E-2</c:v>
                </c:pt>
                <c:pt idx="154">
                  <c:v>-5.8747000002767891E-2</c:v>
                </c:pt>
                <c:pt idx="157">
                  <c:v>-5.9717000003729481E-2</c:v>
                </c:pt>
                <c:pt idx="158">
                  <c:v>-5.7010000004083849E-2</c:v>
                </c:pt>
                <c:pt idx="159">
                  <c:v>-5.7010000004083849E-2</c:v>
                </c:pt>
                <c:pt idx="160">
                  <c:v>-6.1850999991293065E-2</c:v>
                </c:pt>
                <c:pt idx="163">
                  <c:v>-6.229400000302121E-2</c:v>
                </c:pt>
                <c:pt idx="164">
                  <c:v>-6.4524000001256354E-2</c:v>
                </c:pt>
                <c:pt idx="165">
                  <c:v>-6.4860999998927582E-2</c:v>
                </c:pt>
                <c:pt idx="166">
                  <c:v>-6.5386000002035871E-2</c:v>
                </c:pt>
                <c:pt idx="167">
                  <c:v>-6.6313000002992339E-2</c:v>
                </c:pt>
                <c:pt idx="168">
                  <c:v>-6.5256999994744547E-2</c:v>
                </c:pt>
                <c:pt idx="169">
                  <c:v>-6.8368000007467344E-2</c:v>
                </c:pt>
                <c:pt idx="170">
                  <c:v>-6.8368000007467344E-2</c:v>
                </c:pt>
                <c:pt idx="171">
                  <c:v>-6.7311999999219552E-2</c:v>
                </c:pt>
                <c:pt idx="172">
                  <c:v>-6.7311999999219552E-2</c:v>
                </c:pt>
                <c:pt idx="173">
                  <c:v>-6.5849999991769437E-2</c:v>
                </c:pt>
                <c:pt idx="174">
                  <c:v>-6.5849999991769437E-2</c:v>
                </c:pt>
                <c:pt idx="175">
                  <c:v>-6.6558999998960644E-2</c:v>
                </c:pt>
                <c:pt idx="176">
                  <c:v>-6.6558999998960644E-2</c:v>
                </c:pt>
                <c:pt idx="177">
                  <c:v>-6.8445999997493345E-2</c:v>
                </c:pt>
                <c:pt idx="178">
                  <c:v>-6.83459999927436E-2</c:v>
                </c:pt>
                <c:pt idx="179">
                  <c:v>-6.7207000007329043E-2</c:v>
                </c:pt>
                <c:pt idx="181">
                  <c:v>-6.8296000004920643E-2</c:v>
                </c:pt>
                <c:pt idx="182">
                  <c:v>-6.6168999997898936E-2</c:v>
                </c:pt>
                <c:pt idx="183">
                  <c:v>-6.9242000005033333E-2</c:v>
                </c:pt>
                <c:pt idx="187">
                  <c:v>-6.9285999998101033E-2</c:v>
                </c:pt>
                <c:pt idx="188">
                  <c:v>-7.0431000007374678E-2</c:v>
                </c:pt>
                <c:pt idx="189">
                  <c:v>-6.9419999999809079E-2</c:v>
                </c:pt>
                <c:pt idx="190">
                  <c:v>-7.1910999999090564E-2</c:v>
                </c:pt>
                <c:pt idx="192">
                  <c:v>-7.2965999999723863E-2</c:v>
                </c:pt>
                <c:pt idx="193">
                  <c:v>-7.2797999993781559E-2</c:v>
                </c:pt>
                <c:pt idx="194">
                  <c:v>-7.3693999998795334E-2</c:v>
                </c:pt>
                <c:pt idx="195">
                  <c:v>-7.6199000002816319E-2</c:v>
                </c:pt>
                <c:pt idx="196">
                  <c:v>-7.4086999993596692E-2</c:v>
                </c:pt>
                <c:pt idx="197">
                  <c:v>-7.4086999993596692E-2</c:v>
                </c:pt>
                <c:pt idx="198">
                  <c:v>-7.5782999992952682E-2</c:v>
                </c:pt>
                <c:pt idx="199">
                  <c:v>-7.4151999993773643E-2</c:v>
                </c:pt>
                <c:pt idx="200">
                  <c:v>-7.8258999994432088E-2</c:v>
                </c:pt>
                <c:pt idx="201">
                  <c:v>-7.6976000003924128E-2</c:v>
                </c:pt>
                <c:pt idx="202">
                  <c:v>-7.5477999991562683E-2</c:v>
                </c:pt>
                <c:pt idx="203">
                  <c:v>-7.7543999992485624E-2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ED-42E9-8A55-2B40C9CEC98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ED-42E9-8A55-2B40C9CEC98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ED-42E9-8A55-2B40C9CEC98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ED-42E9-8A55-2B40C9CEC98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4.4683309604366658E-2</c:v>
                </c:pt>
                <c:pt idx="1">
                  <c:v>4.4509647119707146E-2</c:v>
                </c:pt>
                <c:pt idx="2">
                  <c:v>4.3567435766767262E-2</c:v>
                </c:pt>
                <c:pt idx="3">
                  <c:v>4.2832141416825939E-2</c:v>
                </c:pt>
                <c:pt idx="4">
                  <c:v>4.2798886898486876E-2</c:v>
                </c:pt>
                <c:pt idx="5">
                  <c:v>4.2595664841970429E-2</c:v>
                </c:pt>
                <c:pt idx="6">
                  <c:v>4.2045117816134972E-2</c:v>
                </c:pt>
                <c:pt idx="7">
                  <c:v>4.1664538328476899E-2</c:v>
                </c:pt>
                <c:pt idx="8">
                  <c:v>4.1601724238280902E-2</c:v>
                </c:pt>
                <c:pt idx="9">
                  <c:v>4.0607783634591374E-2</c:v>
                </c:pt>
                <c:pt idx="10">
                  <c:v>3.9096550523405438E-2</c:v>
                </c:pt>
                <c:pt idx="11">
                  <c:v>3.8837904269657234E-2</c:v>
                </c:pt>
                <c:pt idx="12">
                  <c:v>3.8468409621445508E-2</c:v>
                </c:pt>
                <c:pt idx="13">
                  <c:v>3.8427765210142219E-2</c:v>
                </c:pt>
                <c:pt idx="14">
                  <c:v>3.7038465332866151E-2</c:v>
                </c:pt>
                <c:pt idx="15">
                  <c:v>3.7019990600455563E-2</c:v>
                </c:pt>
                <c:pt idx="16">
                  <c:v>3.6957176510259572E-2</c:v>
                </c:pt>
                <c:pt idx="17">
                  <c:v>3.6905447259509928E-2</c:v>
                </c:pt>
                <c:pt idx="18">
                  <c:v>3.6462053681655865E-2</c:v>
                </c:pt>
                <c:pt idx="19">
                  <c:v>3.4640445065972081E-2</c:v>
                </c:pt>
                <c:pt idx="20">
                  <c:v>3.4466782581312569E-2</c:v>
                </c:pt>
                <c:pt idx="21">
                  <c:v>3.4060338468279674E-2</c:v>
                </c:pt>
                <c:pt idx="22">
                  <c:v>2.9626402689739026E-2</c:v>
                </c:pt>
                <c:pt idx="23">
                  <c:v>2.9430570526186813E-2</c:v>
                </c:pt>
                <c:pt idx="24">
                  <c:v>2.8540088423996565E-2</c:v>
                </c:pt>
                <c:pt idx="25">
                  <c:v>2.8207543240606016E-2</c:v>
                </c:pt>
                <c:pt idx="26">
                  <c:v>2.7948896986857812E-2</c:v>
                </c:pt>
                <c:pt idx="27">
                  <c:v>2.7886082896661821E-2</c:v>
                </c:pt>
                <c:pt idx="28">
                  <c:v>2.7753064823305598E-2</c:v>
                </c:pt>
                <c:pt idx="29">
                  <c:v>2.6034914709121094E-2</c:v>
                </c:pt>
                <c:pt idx="30">
                  <c:v>2.5063143784324268E-2</c:v>
                </c:pt>
                <c:pt idx="31">
                  <c:v>2.4826667209468769E-2</c:v>
                </c:pt>
                <c:pt idx="32">
                  <c:v>2.4497816972560336E-2</c:v>
                </c:pt>
                <c:pt idx="33">
                  <c:v>2.3976829518581808E-2</c:v>
                </c:pt>
                <c:pt idx="34">
                  <c:v>2.3773607462065364E-2</c:v>
                </c:pt>
                <c:pt idx="35">
                  <c:v>2.3721878211315724E-2</c:v>
                </c:pt>
                <c:pt idx="36">
                  <c:v>2.3659064121119729E-2</c:v>
                </c:pt>
                <c:pt idx="37">
                  <c:v>2.3636894442227024E-2</c:v>
                </c:pt>
                <c:pt idx="38">
                  <c:v>2.3056787844534625E-2</c:v>
                </c:pt>
                <c:pt idx="39">
                  <c:v>2.2860955680982412E-2</c:v>
                </c:pt>
                <c:pt idx="40">
                  <c:v>2.1848540344882296E-2</c:v>
                </c:pt>
                <c:pt idx="41">
                  <c:v>2.1837455505435945E-2</c:v>
                </c:pt>
                <c:pt idx="42">
                  <c:v>2.0987617814548987E-2</c:v>
                </c:pt>
                <c:pt idx="43">
                  <c:v>2.0119305391251441E-2</c:v>
                </c:pt>
                <c:pt idx="44">
                  <c:v>1.9923473227699232E-2</c:v>
                </c:pt>
                <c:pt idx="45">
                  <c:v>1.9842184405092653E-2</c:v>
                </c:pt>
                <c:pt idx="46">
                  <c:v>1.9842184405092653E-2</c:v>
                </c:pt>
                <c:pt idx="47">
                  <c:v>1.9842184405092653E-2</c:v>
                </c:pt>
                <c:pt idx="48">
                  <c:v>1.9095805215704975E-2</c:v>
                </c:pt>
                <c:pt idx="49">
                  <c:v>1.9095805215704975E-2</c:v>
                </c:pt>
                <c:pt idx="50">
                  <c:v>1.9032991125508981E-2</c:v>
                </c:pt>
                <c:pt idx="51">
                  <c:v>1.9032991125508981E-2</c:v>
                </c:pt>
                <c:pt idx="52">
                  <c:v>1.9032991125508981E-2</c:v>
                </c:pt>
                <c:pt idx="53">
                  <c:v>1.8940617463456051E-2</c:v>
                </c:pt>
                <c:pt idx="54">
                  <c:v>1.8940617463456051E-2</c:v>
                </c:pt>
                <c:pt idx="55">
                  <c:v>1.8940617463456051E-2</c:v>
                </c:pt>
                <c:pt idx="56">
                  <c:v>1.8848243801403122E-2</c:v>
                </c:pt>
                <c:pt idx="57">
                  <c:v>1.7968846538659225E-2</c:v>
                </c:pt>
                <c:pt idx="58">
                  <c:v>1.7089449275915328E-2</c:v>
                </c:pt>
                <c:pt idx="59">
                  <c:v>1.7089449275915328E-2</c:v>
                </c:pt>
                <c:pt idx="60">
                  <c:v>1.6790158610863835E-2</c:v>
                </c:pt>
                <c:pt idx="61">
                  <c:v>1.5910761348119938E-2</c:v>
                </c:pt>
                <c:pt idx="62">
                  <c:v>1.5685369612710789E-2</c:v>
                </c:pt>
                <c:pt idx="63">
                  <c:v>1.5685369612710789E-2</c:v>
                </c:pt>
                <c:pt idx="64">
                  <c:v>1.5086788282607802E-2</c:v>
                </c:pt>
                <c:pt idx="65">
                  <c:v>1.4835531921823832E-2</c:v>
                </c:pt>
                <c:pt idx="66">
                  <c:v>1.4632309865307384E-2</c:v>
                </c:pt>
                <c:pt idx="67">
                  <c:v>1.4392138343969766E-2</c:v>
                </c:pt>
                <c:pt idx="68">
                  <c:v>1.3608809689760918E-2</c:v>
                </c:pt>
                <c:pt idx="69">
                  <c:v>1.316911105838897E-2</c:v>
                </c:pt>
                <c:pt idx="70">
                  <c:v>1.3161721165424734E-2</c:v>
                </c:pt>
                <c:pt idx="71">
                  <c:v>1.3161721165424734E-2</c:v>
                </c:pt>
                <c:pt idx="72">
                  <c:v>1.3106296968192977E-2</c:v>
                </c:pt>
                <c:pt idx="73">
                  <c:v>1.3036092985032749E-2</c:v>
                </c:pt>
                <c:pt idx="74">
                  <c:v>1.2999143520211576E-2</c:v>
                </c:pt>
                <c:pt idx="75">
                  <c:v>1.2999143520211576E-2</c:v>
                </c:pt>
                <c:pt idx="76">
                  <c:v>1.2999143520211576E-2</c:v>
                </c:pt>
                <c:pt idx="77">
                  <c:v>1.2925244590569233E-2</c:v>
                </c:pt>
                <c:pt idx="78">
                  <c:v>1.2891990072230179E-2</c:v>
                </c:pt>
                <c:pt idx="79">
                  <c:v>1.2799616410177248E-2</c:v>
                </c:pt>
                <c:pt idx="80">
                  <c:v>1.2707242748124318E-2</c:v>
                </c:pt>
                <c:pt idx="81">
                  <c:v>1.2592699407178684E-2</c:v>
                </c:pt>
                <c:pt idx="82">
                  <c:v>1.1990423130593579E-2</c:v>
                </c:pt>
                <c:pt idx="83">
                  <c:v>1.194977871929029E-2</c:v>
                </c:pt>
                <c:pt idx="84">
                  <c:v>1.1912829254469117E-2</c:v>
                </c:pt>
                <c:pt idx="85">
                  <c:v>1.1890659575576414E-2</c:v>
                </c:pt>
                <c:pt idx="86">
                  <c:v>1.1879574736130064E-2</c:v>
                </c:pt>
                <c:pt idx="87">
                  <c:v>1.1713302144434789E-2</c:v>
                </c:pt>
                <c:pt idx="88">
                  <c:v>1.1580284071078568E-2</c:v>
                </c:pt>
                <c:pt idx="89">
                  <c:v>1.1122110707296035E-2</c:v>
                </c:pt>
                <c:pt idx="90">
                  <c:v>1.0918888650779588E-2</c:v>
                </c:pt>
                <c:pt idx="91">
                  <c:v>1.0896718971886885E-2</c:v>
                </c:pt>
                <c:pt idx="92">
                  <c:v>1.0885634132440532E-2</c:v>
                </c:pt>
                <c:pt idx="93">
                  <c:v>1.0287052802337545E-2</c:v>
                </c:pt>
                <c:pt idx="94">
                  <c:v>1.0183594300838263E-2</c:v>
                </c:pt>
                <c:pt idx="95">
                  <c:v>9.7808451342874872E-3</c:v>
                </c:pt>
                <c:pt idx="96">
                  <c:v>9.1674840182560304E-3</c:v>
                </c:pt>
                <c:pt idx="97">
                  <c:v>8.8903630320972399E-3</c:v>
                </c:pt>
                <c:pt idx="98">
                  <c:v>8.7795146376337223E-3</c:v>
                </c:pt>
                <c:pt idx="99">
                  <c:v>8.676056136134442E-3</c:v>
                </c:pt>
                <c:pt idx="100">
                  <c:v>8.1255091102989778E-3</c:v>
                </c:pt>
                <c:pt idx="101">
                  <c:v>7.9075072678540612E-3</c:v>
                </c:pt>
                <c:pt idx="102">
                  <c:v>6.965295914914172E-3</c:v>
                </c:pt>
                <c:pt idx="103">
                  <c:v>6.3371550129542476E-3</c:v>
                </c:pt>
                <c:pt idx="104">
                  <c:v>6.1376279029199173E-3</c:v>
                </c:pt>
                <c:pt idx="105">
                  <c:v>6.0267795084564015E-3</c:v>
                </c:pt>
                <c:pt idx="106">
                  <c:v>5.9417957393677057E-3</c:v>
                </c:pt>
                <c:pt idx="107">
                  <c:v>5.2101963359084975E-3</c:v>
                </c:pt>
                <c:pt idx="108">
                  <c:v>4.92938040326759E-3</c:v>
                </c:pt>
                <c:pt idx="109">
                  <c:v>4.7224634002690259E-3</c:v>
                </c:pt>
                <c:pt idx="110">
                  <c:v>4.0278134616309903E-3</c:v>
                </c:pt>
                <c:pt idx="111">
                  <c:v>3.085602108691101E-3</c:v>
                </c:pt>
                <c:pt idx="112">
                  <c:v>3.0043132860845222E-3</c:v>
                </c:pt>
                <c:pt idx="113">
                  <c:v>3.0043132860845222E-3</c:v>
                </c:pt>
                <c:pt idx="114">
                  <c:v>2.8823800521746556E-3</c:v>
                </c:pt>
                <c:pt idx="115">
                  <c:v>2.8306508014250137E-3</c:v>
                </c:pt>
                <c:pt idx="116">
                  <c:v>2.2062048459472062E-3</c:v>
                </c:pt>
                <c:pt idx="117">
                  <c:v>2.2062048459472062E-3</c:v>
                </c:pt>
                <c:pt idx="118">
                  <c:v>2.0842716120373379E-3</c:v>
                </c:pt>
                <c:pt idx="119">
                  <c:v>1.9623383781274695E-3</c:v>
                </c:pt>
                <c:pt idx="120">
                  <c:v>1.1531450985438011E-3</c:v>
                </c:pt>
                <c:pt idx="121">
                  <c:v>2.109337456039119E-4</c:v>
                </c:pt>
                <c:pt idx="122">
                  <c:v>1.7028933430062246E-4</c:v>
                </c:pt>
                <c:pt idx="123">
                  <c:v>-3.8017781339753781E-3</c:v>
                </c:pt>
                <c:pt idx="124">
                  <c:v>-4.9989407941813564E-3</c:v>
                </c:pt>
                <c:pt idx="125">
                  <c:v>-7.8329647459652561E-3</c:v>
                </c:pt>
                <c:pt idx="126">
                  <c:v>-1.3737489224388558E-2</c:v>
                </c:pt>
                <c:pt idx="127">
                  <c:v>-3.2459783049276464E-2</c:v>
                </c:pt>
                <c:pt idx="128">
                  <c:v>-3.2459783049276464E-2</c:v>
                </c:pt>
                <c:pt idx="129">
                  <c:v>-3.367911538837514E-2</c:v>
                </c:pt>
                <c:pt idx="130">
                  <c:v>-3.4931702245812879E-2</c:v>
                </c:pt>
                <c:pt idx="131">
                  <c:v>-3.866359819275126E-2</c:v>
                </c:pt>
                <c:pt idx="132">
                  <c:v>-3.9561470187905741E-2</c:v>
                </c:pt>
                <c:pt idx="133">
                  <c:v>-4.1516096876945748E-2</c:v>
                </c:pt>
                <c:pt idx="134">
                  <c:v>-4.1981660133692512E-2</c:v>
                </c:pt>
                <c:pt idx="135">
                  <c:v>-4.4545952992281861E-2</c:v>
                </c:pt>
                <c:pt idx="136">
                  <c:v>-4.5768980277862657E-2</c:v>
                </c:pt>
                <c:pt idx="137">
                  <c:v>-4.6511664520768214E-2</c:v>
                </c:pt>
                <c:pt idx="138">
                  <c:v>-4.6552308932071504E-2</c:v>
                </c:pt>
                <c:pt idx="139">
                  <c:v>-4.668902195190984E-2</c:v>
                </c:pt>
                <c:pt idx="140">
                  <c:v>-4.668902195190984E-2</c:v>
                </c:pt>
                <c:pt idx="141">
                  <c:v>-4.668902195190984E-2</c:v>
                </c:pt>
                <c:pt idx="142">
                  <c:v>-4.668902195190984E-2</c:v>
                </c:pt>
                <c:pt idx="143">
                  <c:v>-4.6707496684320428E-2</c:v>
                </c:pt>
                <c:pt idx="144">
                  <c:v>-4.6799870346373361E-2</c:v>
                </c:pt>
                <c:pt idx="145">
                  <c:v>-4.6903328847872641E-2</c:v>
                </c:pt>
                <c:pt idx="146">
                  <c:v>-4.7535164696314677E-2</c:v>
                </c:pt>
                <c:pt idx="147">
                  <c:v>-4.7719912020420543E-2</c:v>
                </c:pt>
                <c:pt idx="148">
                  <c:v>-5.4662716460318783E-2</c:v>
                </c:pt>
                <c:pt idx="149">
                  <c:v>-5.4673801299765137E-2</c:v>
                </c:pt>
                <c:pt idx="150">
                  <c:v>-5.5841404388114177E-2</c:v>
                </c:pt>
                <c:pt idx="151">
                  <c:v>-5.661734314935879E-2</c:v>
                </c:pt>
                <c:pt idx="152">
                  <c:v>-5.7060736727212846E-2</c:v>
                </c:pt>
                <c:pt idx="153">
                  <c:v>-5.7559554502298674E-2</c:v>
                </c:pt>
                <c:pt idx="154">
                  <c:v>-5.8727157590647713E-2</c:v>
                </c:pt>
                <c:pt idx="155">
                  <c:v>-5.9480926672999618E-2</c:v>
                </c:pt>
                <c:pt idx="156">
                  <c:v>-5.9820861749354415E-2</c:v>
                </c:pt>
                <c:pt idx="157">
                  <c:v>-6.0537681366885143E-2</c:v>
                </c:pt>
                <c:pt idx="158">
                  <c:v>-6.0689174172651947E-2</c:v>
                </c:pt>
                <c:pt idx="159">
                  <c:v>-6.0689174172651947E-2</c:v>
                </c:pt>
                <c:pt idx="160">
                  <c:v>-6.1490977559271381E-2</c:v>
                </c:pt>
                <c:pt idx="161">
                  <c:v>-6.2471985850273512E-2</c:v>
                </c:pt>
                <c:pt idx="162">
                  <c:v>-6.2562512039085375E-2</c:v>
                </c:pt>
                <c:pt idx="163">
                  <c:v>-6.2566206985567502E-2</c:v>
                </c:pt>
                <c:pt idx="164">
                  <c:v>-6.3342145746812115E-2</c:v>
                </c:pt>
                <c:pt idx="165">
                  <c:v>-6.4705580998713361E-2</c:v>
                </c:pt>
                <c:pt idx="166">
                  <c:v>-6.4797954660766294E-2</c:v>
                </c:pt>
                <c:pt idx="167">
                  <c:v>-6.5533249010707617E-2</c:v>
                </c:pt>
                <c:pt idx="168">
                  <c:v>-6.5636707512206904E-2</c:v>
                </c:pt>
                <c:pt idx="169">
                  <c:v>-6.6401561434005163E-2</c:v>
                </c:pt>
                <c:pt idx="170">
                  <c:v>-6.6401561434005163E-2</c:v>
                </c:pt>
                <c:pt idx="171">
                  <c:v>-6.6505019935504436E-2</c:v>
                </c:pt>
                <c:pt idx="172">
                  <c:v>-6.6505019935504436E-2</c:v>
                </c:pt>
                <c:pt idx="173">
                  <c:v>-6.6527189614397145E-2</c:v>
                </c:pt>
                <c:pt idx="174">
                  <c:v>-6.6527189614397145E-2</c:v>
                </c:pt>
                <c:pt idx="175">
                  <c:v>-6.6649122848307013E-2</c:v>
                </c:pt>
                <c:pt idx="176">
                  <c:v>-6.6649122848307013E-2</c:v>
                </c:pt>
                <c:pt idx="177">
                  <c:v>-6.7458316127890688E-2</c:v>
                </c:pt>
                <c:pt idx="178">
                  <c:v>-6.7458316127890688E-2</c:v>
                </c:pt>
                <c:pt idx="179">
                  <c:v>-6.7484180753265496E-2</c:v>
                </c:pt>
                <c:pt idx="180">
                  <c:v>-6.7546994843461494E-2</c:v>
                </c:pt>
                <c:pt idx="181">
                  <c:v>-6.7643063451996541E-2</c:v>
                </c:pt>
                <c:pt idx="182">
                  <c:v>-6.7646758398478654E-2</c:v>
                </c:pt>
                <c:pt idx="183">
                  <c:v>-6.8389442641384218E-2</c:v>
                </c:pt>
                <c:pt idx="184">
                  <c:v>-6.8540935447151022E-2</c:v>
                </c:pt>
                <c:pt idx="185">
                  <c:v>-6.856310512604373E-2</c:v>
                </c:pt>
                <c:pt idx="186">
                  <c:v>-6.9490536693055147E-2</c:v>
                </c:pt>
                <c:pt idx="187">
                  <c:v>-7.0340374383942111E-2</c:v>
                </c:pt>
                <c:pt idx="188">
                  <c:v>-7.0580545905279721E-2</c:v>
                </c:pt>
                <c:pt idx="189">
                  <c:v>-7.129367057632835E-2</c:v>
                </c:pt>
                <c:pt idx="190">
                  <c:v>-7.15412319906302E-2</c:v>
                </c:pt>
                <c:pt idx="191">
                  <c:v>-7.2398459574481391E-2</c:v>
                </c:pt>
                <c:pt idx="192">
                  <c:v>-7.2409544413927746E-2</c:v>
                </c:pt>
                <c:pt idx="193">
                  <c:v>-7.2719919918425593E-2</c:v>
                </c:pt>
                <c:pt idx="194">
                  <c:v>-7.3651046431919123E-2</c:v>
                </c:pt>
                <c:pt idx="195">
                  <c:v>-7.4334611531110817E-2</c:v>
                </c:pt>
                <c:pt idx="196">
                  <c:v>-7.4541528534109378E-2</c:v>
                </c:pt>
                <c:pt idx="197">
                  <c:v>-7.4541528534109378E-2</c:v>
                </c:pt>
                <c:pt idx="198">
                  <c:v>-7.5472655047602907E-2</c:v>
                </c:pt>
                <c:pt idx="199">
                  <c:v>-7.5668487211155128E-2</c:v>
                </c:pt>
                <c:pt idx="200">
                  <c:v>-7.6255983701811761E-2</c:v>
                </c:pt>
                <c:pt idx="201">
                  <c:v>-7.6363137149793162E-2</c:v>
                </c:pt>
                <c:pt idx="202">
                  <c:v>-7.737555248589327E-2</c:v>
                </c:pt>
                <c:pt idx="203">
                  <c:v>-7.7530740238142201E-2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ED-42E9-8A55-2B40C9CEC98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155">
                  <c:v>-7.8638999999384396E-2</c:v>
                </c:pt>
                <c:pt idx="161">
                  <c:v>0.1948675000021467</c:v>
                </c:pt>
                <c:pt idx="184">
                  <c:v>-7.3234999996202532E-2</c:v>
                </c:pt>
                <c:pt idx="191">
                  <c:v>-7.6547000004211441E-2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ED-42E9-8A55-2B40C9CEC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8000"/>
        <c:axId val="1"/>
      </c:scatterChart>
      <c:valAx>
        <c:axId val="882918000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264448336252189"/>
              <c:y val="0.91692307692307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5"/>
          <c:min val="-0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539404553415062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8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565674255691769E-3"/>
          <c:y val="0.9046153846153846"/>
          <c:w val="0.79684763572679507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V0380 Cas - O-C Diagr.</a:t>
            </a:r>
          </a:p>
        </c:rich>
      </c:tx>
      <c:layout>
        <c:manualLayout>
          <c:xMode val="edge"/>
          <c:yMode val="edge"/>
          <c:x val="0.35706267994033786"/>
          <c:y val="3.3742255572285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34965034965034"/>
          <c:y val="0.14723926380368099"/>
          <c:w val="0.79195804195804198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A8-4215-A315-4B671A4A9D3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6">
                    <c:v>0</c:v>
                  </c:pt>
                  <c:pt idx="137">
                    <c:v>8.0000000000000002E-3</c:v>
                  </c:pt>
                  <c:pt idx="138">
                    <c:v>5.0000000000000001E-3</c:v>
                  </c:pt>
                  <c:pt idx="140">
                    <c:v>0</c:v>
                  </c:pt>
                  <c:pt idx="142">
                    <c:v>0</c:v>
                  </c:pt>
                  <c:pt idx="143">
                    <c:v>7.0000000000000001E-3</c:v>
                  </c:pt>
                  <c:pt idx="144">
                    <c:v>6.0000000000000001E-3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5.0000000000000001E-3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4.5999999999999999E-3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5.9999999999999995E-4</c:v>
                  </c:pt>
                  <c:pt idx="157">
                    <c:v>0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0</c:v>
                  </c:pt>
                  <c:pt idx="161">
                    <c:v>8.0000000000000002E-3</c:v>
                  </c:pt>
                  <c:pt idx="162">
                    <c:v>0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4.0000000000000002E-4</c:v>
                  </c:pt>
                  <c:pt idx="166">
                    <c:v>2.0000000000000001E-4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2.9999999999999997E-4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  <c:pt idx="172">
                    <c:v>2.0000000000000001E-4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5.0000000000000001E-4</c:v>
                  </c:pt>
                  <c:pt idx="176">
                    <c:v>5.0000000000000001E-4</c:v>
                  </c:pt>
                  <c:pt idx="177">
                    <c:v>0</c:v>
                  </c:pt>
                  <c:pt idx="178">
                    <c:v>5.0000000000000001E-4</c:v>
                  </c:pt>
                  <c:pt idx="179">
                    <c:v>2.9999999999999997E-4</c:v>
                  </c:pt>
                  <c:pt idx="180">
                    <c:v>3.8E-3</c:v>
                  </c:pt>
                  <c:pt idx="181">
                    <c:v>3.0000000000000003E-4</c:v>
                  </c:pt>
                  <c:pt idx="182">
                    <c:v>0</c:v>
                  </c:pt>
                  <c:pt idx="183">
                    <c:v>5.9999999999999995E-4</c:v>
                  </c:pt>
                  <c:pt idx="184">
                    <c:v>7.1000000000000004E-3</c:v>
                  </c:pt>
                  <c:pt idx="185">
                    <c:v>1.2999999999999999E-3</c:v>
                  </c:pt>
                  <c:pt idx="186">
                    <c:v>3.3E-3</c:v>
                  </c:pt>
                  <c:pt idx="187">
                    <c:v>0</c:v>
                  </c:pt>
                  <c:pt idx="188">
                    <c:v>2.0000000000000001E-4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1.8E-3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2.0000000000000001E-4</c:v>
                  </c:pt>
                  <c:pt idx="199">
                    <c:v>8.9999999999999998E-4</c:v>
                  </c:pt>
                  <c:pt idx="200">
                    <c:v>1.5E-3</c:v>
                  </c:pt>
                  <c:pt idx="201">
                    <c:v>2.0000000000000001E-4</c:v>
                  </c:pt>
                  <c:pt idx="202">
                    <c:v>5.9999999999999995E-4</c:v>
                  </c:pt>
                  <c:pt idx="203">
                    <c:v>2.0000000000000001E-4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6">
                    <c:v>0</c:v>
                  </c:pt>
                  <c:pt idx="137">
                    <c:v>8.0000000000000002E-3</c:v>
                  </c:pt>
                  <c:pt idx="138">
                    <c:v>5.0000000000000001E-3</c:v>
                  </c:pt>
                  <c:pt idx="140">
                    <c:v>0</c:v>
                  </c:pt>
                  <c:pt idx="142">
                    <c:v>0</c:v>
                  </c:pt>
                  <c:pt idx="143">
                    <c:v>7.0000000000000001E-3</c:v>
                  </c:pt>
                  <c:pt idx="144">
                    <c:v>6.0000000000000001E-3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5.0000000000000001E-3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4.5999999999999999E-3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5.9999999999999995E-4</c:v>
                  </c:pt>
                  <c:pt idx="157">
                    <c:v>0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0</c:v>
                  </c:pt>
                  <c:pt idx="161">
                    <c:v>8.0000000000000002E-3</c:v>
                  </c:pt>
                  <c:pt idx="162">
                    <c:v>0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4.0000000000000002E-4</c:v>
                  </c:pt>
                  <c:pt idx="166">
                    <c:v>2.0000000000000001E-4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2.9999999999999997E-4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  <c:pt idx="172">
                    <c:v>2.0000000000000001E-4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5.0000000000000001E-4</c:v>
                  </c:pt>
                  <c:pt idx="176">
                    <c:v>5.0000000000000001E-4</c:v>
                  </c:pt>
                  <c:pt idx="177">
                    <c:v>0</c:v>
                  </c:pt>
                  <c:pt idx="178">
                    <c:v>5.0000000000000001E-4</c:v>
                  </c:pt>
                  <c:pt idx="179">
                    <c:v>2.9999999999999997E-4</c:v>
                  </c:pt>
                  <c:pt idx="180">
                    <c:v>3.8E-3</c:v>
                  </c:pt>
                  <c:pt idx="181">
                    <c:v>3.0000000000000003E-4</c:v>
                  </c:pt>
                  <c:pt idx="182">
                    <c:v>0</c:v>
                  </c:pt>
                  <c:pt idx="183">
                    <c:v>5.9999999999999995E-4</c:v>
                  </c:pt>
                  <c:pt idx="184">
                    <c:v>7.1000000000000004E-3</c:v>
                  </c:pt>
                  <c:pt idx="185">
                    <c:v>1.2999999999999999E-3</c:v>
                  </c:pt>
                  <c:pt idx="186">
                    <c:v>3.3E-3</c:v>
                  </c:pt>
                  <c:pt idx="187">
                    <c:v>0</c:v>
                  </c:pt>
                  <c:pt idx="188">
                    <c:v>2.0000000000000001E-4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1.8E-3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2.0000000000000001E-4</c:v>
                  </c:pt>
                  <c:pt idx="199">
                    <c:v>8.9999999999999998E-4</c:v>
                  </c:pt>
                  <c:pt idx="200">
                    <c:v>1.5E-3</c:v>
                  </c:pt>
                  <c:pt idx="201">
                    <c:v>2.0000000000000001E-4</c:v>
                  </c:pt>
                  <c:pt idx="202">
                    <c:v>5.9999999999999995E-4</c:v>
                  </c:pt>
                  <c:pt idx="20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5.0503999998909421E-2</c:v>
                </c:pt>
                <c:pt idx="1">
                  <c:v>8.4672999999384047E-2</c:v>
                </c:pt>
                <c:pt idx="2">
                  <c:v>9.5057999998971354E-2</c:v>
                </c:pt>
                <c:pt idx="3">
                  <c:v>0.12473099999988335</c:v>
                </c:pt>
                <c:pt idx="4">
                  <c:v>1.0273999998389627E-2</c:v>
                </c:pt>
                <c:pt idx="5">
                  <c:v>7.6258999997662613E-2</c:v>
                </c:pt>
                <c:pt idx="6">
                  <c:v>6.2581999998656102E-2</c:v>
                </c:pt>
                <c:pt idx="7">
                  <c:v>0.1224629999978788</c:v>
                </c:pt>
                <c:pt idx="8">
                  <c:v>7.8219999995781109E-3</c:v>
                </c:pt>
                <c:pt idx="9">
                  <c:v>-1.6615000000456348E-2</c:v>
                </c:pt>
                <c:pt idx="10">
                  <c:v>-5.027200000040466E-2</c:v>
                </c:pt>
                <c:pt idx="11">
                  <c:v>-2.5381999999808613E-2</c:v>
                </c:pt>
                <c:pt idx="12">
                  <c:v>-4.1681999999127584E-2</c:v>
                </c:pt>
                <c:pt idx="13">
                  <c:v>9.6314999998867279E-2</c:v>
                </c:pt>
                <c:pt idx="14">
                  <c:v>-6.3330000011774246E-3</c:v>
                </c:pt>
                <c:pt idx="15">
                  <c:v>0.10430199999973411</c:v>
                </c:pt>
                <c:pt idx="16">
                  <c:v>-0.10333900000114227</c:v>
                </c:pt>
                <c:pt idx="17">
                  <c:v>7.9838999998173676E-2</c:v>
                </c:pt>
                <c:pt idx="18">
                  <c:v>-3.692100000262144E-2</c:v>
                </c:pt>
                <c:pt idx="19">
                  <c:v>-5.4510000001755543E-2</c:v>
                </c:pt>
                <c:pt idx="20">
                  <c:v>7.1658999997453066E-2</c:v>
                </c:pt>
                <c:pt idx="21">
                  <c:v>6.2899999829824083E-4</c:v>
                </c:pt>
                <c:pt idx="22">
                  <c:v>4.4029000000591623E-2</c:v>
                </c:pt>
                <c:pt idx="23">
                  <c:v>8.4559999999328284E-2</c:v>
                </c:pt>
                <c:pt idx="24">
                  <c:v>-2.3300000248127617E-4</c:v>
                </c:pt>
                <c:pt idx="25">
                  <c:v>-4.1803000000072643E-2</c:v>
                </c:pt>
                <c:pt idx="26">
                  <c:v>4.0087000001221895E-2</c:v>
                </c:pt>
                <c:pt idx="27">
                  <c:v>2.844599999662023E-2</c:v>
                </c:pt>
                <c:pt idx="28">
                  <c:v>-7.0382000001700362E-2</c:v>
                </c:pt>
                <c:pt idx="29">
                  <c:v>-2.0327000001998385E-2</c:v>
                </c:pt>
                <c:pt idx="30">
                  <c:v>-1.1126000001240755E-2</c:v>
                </c:pt>
                <c:pt idx="31">
                  <c:v>-2.3598000003403286E-2</c:v>
                </c:pt>
                <c:pt idx="32">
                  <c:v>0.11810499999774038</c:v>
                </c:pt>
                <c:pt idx="33">
                  <c:v>-3.8800000038463622E-4</c:v>
                </c:pt>
                <c:pt idx="34">
                  <c:v>0.13459700000021257</c:v>
                </c:pt>
                <c:pt idx="35">
                  <c:v>6.9774999999935972E-2</c:v>
                </c:pt>
                <c:pt idx="36">
                  <c:v>4.8134000000572996E-2</c:v>
                </c:pt>
                <c:pt idx="37">
                  <c:v>8.4495999999489868E-2</c:v>
                </c:pt>
                <c:pt idx="38">
                  <c:v>4.1634999997768318E-2</c:v>
                </c:pt>
                <c:pt idx="39">
                  <c:v>7.1659999957773834E-3</c:v>
                </c:pt>
                <c:pt idx="40">
                  <c:v>4.2364000000816304E-2</c:v>
                </c:pt>
                <c:pt idx="41">
                  <c:v>-1.7455000001064036E-2</c:v>
                </c:pt>
                <c:pt idx="42">
                  <c:v>-3.3245000002352754E-2</c:v>
                </c:pt>
                <c:pt idx="43">
                  <c:v>5.0599999998667045E-2</c:v>
                </c:pt>
                <c:pt idx="44">
                  <c:v>-2.3869000004197005E-2</c:v>
                </c:pt>
                <c:pt idx="45">
                  <c:v>2.5125000000116415E-2</c:v>
                </c:pt>
                <c:pt idx="46">
                  <c:v>6.8124999997962732E-2</c:v>
                </c:pt>
                <c:pt idx="47">
                  <c:v>0.10312499999781721</c:v>
                </c:pt>
                <c:pt idx="48">
                  <c:v>4.8978999999235384E-2</c:v>
                </c:pt>
                <c:pt idx="49">
                  <c:v>8.9978999996674247E-2</c:v>
                </c:pt>
                <c:pt idx="50">
                  <c:v>-7.4661999999079853E-2</c:v>
                </c:pt>
                <c:pt idx="51">
                  <c:v>-3.2662000001437264E-2</c:v>
                </c:pt>
                <c:pt idx="52">
                  <c:v>1.1338000000250759E-2</c:v>
                </c:pt>
                <c:pt idx="53">
                  <c:v>-2.3487000002205605E-2</c:v>
                </c:pt>
                <c:pt idx="54">
                  <c:v>1.8512999999074964E-2</c:v>
                </c:pt>
                <c:pt idx="55">
                  <c:v>5.9513000000151806E-2</c:v>
                </c:pt>
                <c:pt idx="56">
                  <c:v>-2.0312000000558328E-2</c:v>
                </c:pt>
                <c:pt idx="57">
                  <c:v>4.87139999968349E-2</c:v>
                </c:pt>
                <c:pt idx="58">
                  <c:v>2.7739999997720588E-2</c:v>
                </c:pt>
                <c:pt idx="59">
                  <c:v>6.2739999997575069E-2</c:v>
                </c:pt>
                <c:pt idx="60">
                  <c:v>-0.10437300000194227</c:v>
                </c:pt>
                <c:pt idx="61">
                  <c:v>-9.346999999252148E-3</c:v>
                </c:pt>
                <c:pt idx="63">
                  <c:v>3.4999999999854481E-2</c:v>
                </c:pt>
                <c:pt idx="64">
                  <c:v>5.6773999996948987E-2</c:v>
                </c:pt>
                <c:pt idx="65">
                  <c:v>-0.11679000000003725</c:v>
                </c:pt>
                <c:pt idx="66">
                  <c:v>1.1950000007345807E-3</c:v>
                </c:pt>
                <c:pt idx="67">
                  <c:v>-4.754999999931897E-2</c:v>
                </c:pt>
                <c:pt idx="68">
                  <c:v>0.10457400000086636</c:v>
                </c:pt>
                <c:pt idx="69">
                  <c:v>1.8087000000377884E-2</c:v>
                </c:pt>
                <c:pt idx="70">
                  <c:v>-1.1459000001195818E-2</c:v>
                </c:pt>
                <c:pt idx="71">
                  <c:v>1.6541000000870554E-2</c:v>
                </c:pt>
                <c:pt idx="72">
                  <c:v>-9.6553999999741791E-2</c:v>
                </c:pt>
                <c:pt idx="73">
                  <c:v>2.2589999971387442E-3</c:v>
                </c:pt>
                <c:pt idx="74">
                  <c:v>3.5528999997040955E-2</c:v>
                </c:pt>
                <c:pt idx="75">
                  <c:v>5.7528999997884966E-2</c:v>
                </c:pt>
                <c:pt idx="76">
                  <c:v>6.4528999999311054E-2</c:v>
                </c:pt>
                <c:pt idx="77">
                  <c:v>5.0689999989117496E-3</c:v>
                </c:pt>
                <c:pt idx="78">
                  <c:v>2.4612000001070555E-2</c:v>
                </c:pt>
                <c:pt idx="79">
                  <c:v>9.7869999954127707E-3</c:v>
                </c:pt>
                <c:pt idx="80">
                  <c:v>-3.0380000025616027E-3</c:v>
                </c:pt>
                <c:pt idx="81">
                  <c:v>-1.4501000001473585E-2</c:v>
                </c:pt>
                <c:pt idx="82">
                  <c:v>4.3999999998050043E-2</c:v>
                </c:pt>
                <c:pt idx="83">
                  <c:v>-4.0002999998250743E-2</c:v>
                </c:pt>
                <c:pt idx="84">
                  <c:v>3.6266999999497784E-2</c:v>
                </c:pt>
                <c:pt idx="85">
                  <c:v>-1.2371000000712229E-2</c:v>
                </c:pt>
                <c:pt idx="86">
                  <c:v>-5.1190000001952285E-2</c:v>
                </c:pt>
                <c:pt idx="87">
                  <c:v>-8.1475000002683373E-2</c:v>
                </c:pt>
                <c:pt idx="88">
                  <c:v>-1.6303000000334578E-2</c:v>
                </c:pt>
                <c:pt idx="89">
                  <c:v>2.9844999997294508E-2</c:v>
                </c:pt>
                <c:pt idx="90">
                  <c:v>-7.1170000002894085E-2</c:v>
                </c:pt>
                <c:pt idx="91">
                  <c:v>7.6192000000446569E-2</c:v>
                </c:pt>
                <c:pt idx="92">
                  <c:v>4.0372999999817694E-2</c:v>
                </c:pt>
                <c:pt idx="93">
                  <c:v>-3.2853000000613974E-2</c:v>
                </c:pt>
                <c:pt idx="94">
                  <c:v>-3.749700000116718E-2</c:v>
                </c:pt>
                <c:pt idx="95">
                  <c:v>8.5745999997016042E-2</c:v>
                </c:pt>
                <c:pt idx="96">
                  <c:v>7.8427999997074949E-2</c:v>
                </c:pt>
                <c:pt idx="97">
                  <c:v>1.4952999998058658E-2</c:v>
                </c:pt>
                <c:pt idx="98">
                  <c:v>5.9763000001112232E-2</c:v>
                </c:pt>
                <c:pt idx="99">
                  <c:v>5.711900000096648E-2</c:v>
                </c:pt>
                <c:pt idx="100">
                  <c:v>8.1441999998787651E-2</c:v>
                </c:pt>
                <c:pt idx="101">
                  <c:v>2.6334999998653075E-2</c:v>
                </c:pt>
                <c:pt idx="102">
                  <c:v>-5.4280000000289874E-2</c:v>
                </c:pt>
                <c:pt idx="103">
                  <c:v>8.7309999998979038E-2</c:v>
                </c:pt>
                <c:pt idx="104">
                  <c:v>5.3567999999359017E-2</c:v>
                </c:pt>
                <c:pt idx="105">
                  <c:v>-3.1622000002244022E-2</c:v>
                </c:pt>
                <c:pt idx="106">
                  <c:v>-7.6901000000361819E-2</c:v>
                </c:pt>
                <c:pt idx="107">
                  <c:v>0.10404499999640393</c:v>
                </c:pt>
                <c:pt idx="108">
                  <c:v>8.2297000000835396E-2</c:v>
                </c:pt>
                <c:pt idx="109">
                  <c:v>5.8009000000311062E-2</c:v>
                </c:pt>
                <c:pt idx="110">
                  <c:v>3.6849999996775296E-3</c:v>
                </c:pt>
                <c:pt idx="111">
                  <c:v>-8.4930000000895234E-2</c:v>
                </c:pt>
                <c:pt idx="112">
                  <c:v>-4.0936000001238426E-2</c:v>
                </c:pt>
                <c:pt idx="113">
                  <c:v>-9.9360000021988526E-3</c:v>
                </c:pt>
                <c:pt idx="114">
                  <c:v>5.205500000010943E-2</c:v>
                </c:pt>
                <c:pt idx="115">
                  <c:v>4.0232999999716412E-2</c:v>
                </c:pt>
                <c:pt idx="116">
                  <c:v>-4.2903999998088693E-2</c:v>
                </c:pt>
                <c:pt idx="117">
                  <c:v>-5.9040000014647376E-3</c:v>
                </c:pt>
                <c:pt idx="118">
                  <c:v>2.5086999998165993E-2</c:v>
                </c:pt>
                <c:pt idx="119">
                  <c:v>9.5077999998466112E-2</c:v>
                </c:pt>
                <c:pt idx="120">
                  <c:v>-7.4709000000439119E-2</c:v>
                </c:pt>
                <c:pt idx="121">
                  <c:v>4.7676000001956709E-2</c:v>
                </c:pt>
                <c:pt idx="122">
                  <c:v>7.6672999999573221E-2</c:v>
                </c:pt>
                <c:pt idx="123">
                  <c:v>-6.1801999996532686E-2</c:v>
                </c:pt>
                <c:pt idx="124">
                  <c:v>5.3745999997772742E-2</c:v>
                </c:pt>
                <c:pt idx="125">
                  <c:v>0.10535499999969034</c:v>
                </c:pt>
                <c:pt idx="126">
                  <c:v>7.510099999490194E-2</c:v>
                </c:pt>
                <c:pt idx="127">
                  <c:v>-1.719000000593951E-2</c:v>
                </c:pt>
                <c:pt idx="128">
                  <c:v>2.8099999981350265E-3</c:v>
                </c:pt>
                <c:pt idx="129">
                  <c:v>-1.5279999999620486E-2</c:v>
                </c:pt>
                <c:pt idx="130">
                  <c:v>-9.8270000016782433E-3</c:v>
                </c:pt>
                <c:pt idx="131">
                  <c:v>-5.755700000008801E-2</c:v>
                </c:pt>
                <c:pt idx="132">
                  <c:v>-2.0896000001812354E-2</c:v>
                </c:pt>
                <c:pt idx="133">
                  <c:v>-4.3313000001944602E-2</c:v>
                </c:pt>
                <c:pt idx="134">
                  <c:v>1.2889999998151325E-3</c:v>
                </c:pt>
                <c:pt idx="135">
                  <c:v>-4.5173000005888753E-2</c:v>
                </c:pt>
                <c:pt idx="136">
                  <c:v>-3.5536000003048684E-2</c:v>
                </c:pt>
                <c:pt idx="137">
                  <c:v>-4.7408999998879153E-2</c:v>
                </c:pt>
                <c:pt idx="138">
                  <c:v>-4.3411999999079853E-2</c:v>
                </c:pt>
                <c:pt idx="139">
                  <c:v>-4.8512999994272832E-2</c:v>
                </c:pt>
                <c:pt idx="141">
                  <c:v>-4.6512999993865378E-2</c:v>
                </c:pt>
                <c:pt idx="143">
                  <c:v>-5.9878000000026077E-2</c:v>
                </c:pt>
                <c:pt idx="144">
                  <c:v>-5.6702999994740821E-2</c:v>
                </c:pt>
                <c:pt idx="145">
                  <c:v>-5.0346999996691011E-2</c:v>
                </c:pt>
                <c:pt idx="146">
                  <c:v>-8.4029999998165295E-2</c:v>
                </c:pt>
                <c:pt idx="147">
                  <c:v>-4.3679999995219987E-2</c:v>
                </c:pt>
                <c:pt idx="148">
                  <c:v>-5.4646999997203238E-2</c:v>
                </c:pt>
                <c:pt idx="149">
                  <c:v>-5.946599999879254E-2</c:v>
                </c:pt>
                <c:pt idx="150">
                  <c:v>-5.5734000001393724E-2</c:v>
                </c:pt>
                <c:pt idx="162">
                  <c:v>-5.8321000004070811E-2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A8-4215-A315-4B671A4A9D3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40">
                  <c:v>-4.7712999999930616E-2</c:v>
                </c:pt>
                <c:pt idx="142">
                  <c:v>-4.6212999994168058E-2</c:v>
                </c:pt>
                <c:pt idx="156">
                  <c:v>-5.8754999998200219E-2</c:v>
                </c:pt>
                <c:pt idx="180">
                  <c:v>-6.7697999998927116E-2</c:v>
                </c:pt>
                <c:pt idx="185">
                  <c:v>-6.8473000006633811E-2</c:v>
                </c:pt>
                <c:pt idx="186">
                  <c:v>-7.0696000002499204E-2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A8-4215-A315-4B671A4A9D3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51">
                  <c:v>-5.4464000000734814E-2</c:v>
                </c:pt>
                <c:pt idx="152">
                  <c:v>-6.0123999995994382E-2</c:v>
                </c:pt>
                <c:pt idx="153">
                  <c:v>-5.7679000005009584E-2</c:v>
                </c:pt>
                <c:pt idx="154">
                  <c:v>-5.8747000002767891E-2</c:v>
                </c:pt>
                <c:pt idx="157">
                  <c:v>-5.9717000003729481E-2</c:v>
                </c:pt>
                <c:pt idx="158">
                  <c:v>-5.7010000004083849E-2</c:v>
                </c:pt>
                <c:pt idx="159">
                  <c:v>-5.7010000004083849E-2</c:v>
                </c:pt>
                <c:pt idx="160">
                  <c:v>-6.1850999991293065E-2</c:v>
                </c:pt>
                <c:pt idx="163">
                  <c:v>-6.229400000302121E-2</c:v>
                </c:pt>
                <c:pt idx="164">
                  <c:v>-6.4524000001256354E-2</c:v>
                </c:pt>
                <c:pt idx="165">
                  <c:v>-6.4860999998927582E-2</c:v>
                </c:pt>
                <c:pt idx="166">
                  <c:v>-6.5386000002035871E-2</c:v>
                </c:pt>
                <c:pt idx="167">
                  <c:v>-6.6313000002992339E-2</c:v>
                </c:pt>
                <c:pt idx="168">
                  <c:v>-6.5256999994744547E-2</c:v>
                </c:pt>
                <c:pt idx="169">
                  <c:v>-6.8368000007467344E-2</c:v>
                </c:pt>
                <c:pt idx="170">
                  <c:v>-6.8368000007467344E-2</c:v>
                </c:pt>
                <c:pt idx="171">
                  <c:v>-6.7311999999219552E-2</c:v>
                </c:pt>
                <c:pt idx="172">
                  <c:v>-6.7311999999219552E-2</c:v>
                </c:pt>
                <c:pt idx="173">
                  <c:v>-6.5849999991769437E-2</c:v>
                </c:pt>
                <c:pt idx="174">
                  <c:v>-6.5849999991769437E-2</c:v>
                </c:pt>
                <c:pt idx="175">
                  <c:v>-6.6558999998960644E-2</c:v>
                </c:pt>
                <c:pt idx="176">
                  <c:v>-6.6558999998960644E-2</c:v>
                </c:pt>
                <c:pt idx="177">
                  <c:v>-6.8445999997493345E-2</c:v>
                </c:pt>
                <c:pt idx="178">
                  <c:v>-6.83459999927436E-2</c:v>
                </c:pt>
                <c:pt idx="179">
                  <c:v>-6.7207000007329043E-2</c:v>
                </c:pt>
                <c:pt idx="181">
                  <c:v>-6.8296000004920643E-2</c:v>
                </c:pt>
                <c:pt idx="182">
                  <c:v>-6.6168999997898936E-2</c:v>
                </c:pt>
                <c:pt idx="183">
                  <c:v>-6.9242000005033333E-2</c:v>
                </c:pt>
                <c:pt idx="187">
                  <c:v>-6.9285999998101033E-2</c:v>
                </c:pt>
                <c:pt idx="188">
                  <c:v>-7.0431000007374678E-2</c:v>
                </c:pt>
                <c:pt idx="189">
                  <c:v>-6.9419999999809079E-2</c:v>
                </c:pt>
                <c:pt idx="190">
                  <c:v>-7.1910999999090564E-2</c:v>
                </c:pt>
                <c:pt idx="192">
                  <c:v>-7.2965999999723863E-2</c:v>
                </c:pt>
                <c:pt idx="193">
                  <c:v>-7.2797999993781559E-2</c:v>
                </c:pt>
                <c:pt idx="194">
                  <c:v>-7.3693999998795334E-2</c:v>
                </c:pt>
                <c:pt idx="195">
                  <c:v>-7.6199000002816319E-2</c:v>
                </c:pt>
                <c:pt idx="196">
                  <c:v>-7.4086999993596692E-2</c:v>
                </c:pt>
                <c:pt idx="197">
                  <c:v>-7.4086999993596692E-2</c:v>
                </c:pt>
                <c:pt idx="198">
                  <c:v>-7.5782999992952682E-2</c:v>
                </c:pt>
                <c:pt idx="199">
                  <c:v>-7.4151999993773643E-2</c:v>
                </c:pt>
                <c:pt idx="200">
                  <c:v>-7.8258999994432088E-2</c:v>
                </c:pt>
                <c:pt idx="201">
                  <c:v>-7.6976000003924128E-2</c:v>
                </c:pt>
                <c:pt idx="202">
                  <c:v>-7.5477999991562683E-2</c:v>
                </c:pt>
                <c:pt idx="203">
                  <c:v>-7.7543999992485624E-2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A8-4215-A315-4B671A4A9D3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A8-4215-A315-4B671A4A9D3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A8-4215-A315-4B671A4A9D3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A8-4215-A315-4B671A4A9D3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4.4683309604366658E-2</c:v>
                </c:pt>
                <c:pt idx="1">
                  <c:v>4.4509647119707146E-2</c:v>
                </c:pt>
                <c:pt idx="2">
                  <c:v>4.3567435766767262E-2</c:v>
                </c:pt>
                <c:pt idx="3">
                  <c:v>4.2832141416825939E-2</c:v>
                </c:pt>
                <c:pt idx="4">
                  <c:v>4.2798886898486876E-2</c:v>
                </c:pt>
                <c:pt idx="5">
                  <c:v>4.2595664841970429E-2</c:v>
                </c:pt>
                <c:pt idx="6">
                  <c:v>4.2045117816134972E-2</c:v>
                </c:pt>
                <c:pt idx="7">
                  <c:v>4.1664538328476899E-2</c:v>
                </c:pt>
                <c:pt idx="8">
                  <c:v>4.1601724238280902E-2</c:v>
                </c:pt>
                <c:pt idx="9">
                  <c:v>4.0607783634591374E-2</c:v>
                </c:pt>
                <c:pt idx="10">
                  <c:v>3.9096550523405438E-2</c:v>
                </c:pt>
                <c:pt idx="11">
                  <c:v>3.8837904269657234E-2</c:v>
                </c:pt>
                <c:pt idx="12">
                  <c:v>3.8468409621445508E-2</c:v>
                </c:pt>
                <c:pt idx="13">
                  <c:v>3.8427765210142219E-2</c:v>
                </c:pt>
                <c:pt idx="14">
                  <c:v>3.7038465332866151E-2</c:v>
                </c:pt>
                <c:pt idx="15">
                  <c:v>3.7019990600455563E-2</c:v>
                </c:pt>
                <c:pt idx="16">
                  <c:v>3.6957176510259572E-2</c:v>
                </c:pt>
                <c:pt idx="17">
                  <c:v>3.6905447259509928E-2</c:v>
                </c:pt>
                <c:pt idx="18">
                  <c:v>3.6462053681655865E-2</c:v>
                </c:pt>
                <c:pt idx="19">
                  <c:v>3.4640445065972081E-2</c:v>
                </c:pt>
                <c:pt idx="20">
                  <c:v>3.4466782581312569E-2</c:v>
                </c:pt>
                <c:pt idx="21">
                  <c:v>3.4060338468279674E-2</c:v>
                </c:pt>
                <c:pt idx="22">
                  <c:v>2.9626402689739026E-2</c:v>
                </c:pt>
                <c:pt idx="23">
                  <c:v>2.9430570526186813E-2</c:v>
                </c:pt>
                <c:pt idx="24">
                  <c:v>2.8540088423996565E-2</c:v>
                </c:pt>
                <c:pt idx="25">
                  <c:v>2.8207543240606016E-2</c:v>
                </c:pt>
                <c:pt idx="26">
                  <c:v>2.7948896986857812E-2</c:v>
                </c:pt>
                <c:pt idx="27">
                  <c:v>2.7886082896661821E-2</c:v>
                </c:pt>
                <c:pt idx="28">
                  <c:v>2.7753064823305598E-2</c:v>
                </c:pt>
                <c:pt idx="29">
                  <c:v>2.6034914709121094E-2</c:v>
                </c:pt>
                <c:pt idx="30">
                  <c:v>2.5063143784324268E-2</c:v>
                </c:pt>
                <c:pt idx="31">
                  <c:v>2.4826667209468769E-2</c:v>
                </c:pt>
                <c:pt idx="32">
                  <c:v>2.4497816972560336E-2</c:v>
                </c:pt>
                <c:pt idx="33">
                  <c:v>2.3976829518581808E-2</c:v>
                </c:pt>
                <c:pt idx="34">
                  <c:v>2.3773607462065364E-2</c:v>
                </c:pt>
                <c:pt idx="35">
                  <c:v>2.3721878211315724E-2</c:v>
                </c:pt>
                <c:pt idx="36">
                  <c:v>2.3659064121119729E-2</c:v>
                </c:pt>
                <c:pt idx="37">
                  <c:v>2.3636894442227024E-2</c:v>
                </c:pt>
                <c:pt idx="38">
                  <c:v>2.3056787844534625E-2</c:v>
                </c:pt>
                <c:pt idx="39">
                  <c:v>2.2860955680982412E-2</c:v>
                </c:pt>
                <c:pt idx="40">
                  <c:v>2.1848540344882296E-2</c:v>
                </c:pt>
                <c:pt idx="41">
                  <c:v>2.1837455505435945E-2</c:v>
                </c:pt>
                <c:pt idx="42">
                  <c:v>2.0987617814548987E-2</c:v>
                </c:pt>
                <c:pt idx="43">
                  <c:v>2.0119305391251441E-2</c:v>
                </c:pt>
                <c:pt idx="44">
                  <c:v>1.9923473227699232E-2</c:v>
                </c:pt>
                <c:pt idx="45">
                  <c:v>1.9842184405092653E-2</c:v>
                </c:pt>
                <c:pt idx="46">
                  <c:v>1.9842184405092653E-2</c:v>
                </c:pt>
                <c:pt idx="47">
                  <c:v>1.9842184405092653E-2</c:v>
                </c:pt>
                <c:pt idx="48">
                  <c:v>1.9095805215704975E-2</c:v>
                </c:pt>
                <c:pt idx="49">
                  <c:v>1.9095805215704975E-2</c:v>
                </c:pt>
                <c:pt idx="50">
                  <c:v>1.9032991125508981E-2</c:v>
                </c:pt>
                <c:pt idx="51">
                  <c:v>1.9032991125508981E-2</c:v>
                </c:pt>
                <c:pt idx="52">
                  <c:v>1.9032991125508981E-2</c:v>
                </c:pt>
                <c:pt idx="53">
                  <c:v>1.8940617463456051E-2</c:v>
                </c:pt>
                <c:pt idx="54">
                  <c:v>1.8940617463456051E-2</c:v>
                </c:pt>
                <c:pt idx="55">
                  <c:v>1.8940617463456051E-2</c:v>
                </c:pt>
                <c:pt idx="56">
                  <c:v>1.8848243801403122E-2</c:v>
                </c:pt>
                <c:pt idx="57">
                  <c:v>1.7968846538659225E-2</c:v>
                </c:pt>
                <c:pt idx="58">
                  <c:v>1.7089449275915328E-2</c:v>
                </c:pt>
                <c:pt idx="59">
                  <c:v>1.7089449275915328E-2</c:v>
                </c:pt>
                <c:pt idx="60">
                  <c:v>1.6790158610863835E-2</c:v>
                </c:pt>
                <c:pt idx="61">
                  <c:v>1.5910761348119938E-2</c:v>
                </c:pt>
                <c:pt idx="62">
                  <c:v>1.5685369612710789E-2</c:v>
                </c:pt>
                <c:pt idx="63">
                  <c:v>1.5685369612710789E-2</c:v>
                </c:pt>
                <c:pt idx="64">
                  <c:v>1.5086788282607802E-2</c:v>
                </c:pt>
                <c:pt idx="65">
                  <c:v>1.4835531921823832E-2</c:v>
                </c:pt>
                <c:pt idx="66">
                  <c:v>1.4632309865307384E-2</c:v>
                </c:pt>
                <c:pt idx="67">
                  <c:v>1.4392138343969766E-2</c:v>
                </c:pt>
                <c:pt idx="68">
                  <c:v>1.3608809689760918E-2</c:v>
                </c:pt>
                <c:pt idx="69">
                  <c:v>1.316911105838897E-2</c:v>
                </c:pt>
                <c:pt idx="70">
                  <c:v>1.3161721165424734E-2</c:v>
                </c:pt>
                <c:pt idx="71">
                  <c:v>1.3161721165424734E-2</c:v>
                </c:pt>
                <c:pt idx="72">
                  <c:v>1.3106296968192977E-2</c:v>
                </c:pt>
                <c:pt idx="73">
                  <c:v>1.3036092985032749E-2</c:v>
                </c:pt>
                <c:pt idx="74">
                  <c:v>1.2999143520211576E-2</c:v>
                </c:pt>
                <c:pt idx="75">
                  <c:v>1.2999143520211576E-2</c:v>
                </c:pt>
                <c:pt idx="76">
                  <c:v>1.2999143520211576E-2</c:v>
                </c:pt>
                <c:pt idx="77">
                  <c:v>1.2925244590569233E-2</c:v>
                </c:pt>
                <c:pt idx="78">
                  <c:v>1.2891990072230179E-2</c:v>
                </c:pt>
                <c:pt idx="79">
                  <c:v>1.2799616410177248E-2</c:v>
                </c:pt>
                <c:pt idx="80">
                  <c:v>1.2707242748124318E-2</c:v>
                </c:pt>
                <c:pt idx="81">
                  <c:v>1.2592699407178684E-2</c:v>
                </c:pt>
                <c:pt idx="82">
                  <c:v>1.1990423130593579E-2</c:v>
                </c:pt>
                <c:pt idx="83">
                  <c:v>1.194977871929029E-2</c:v>
                </c:pt>
                <c:pt idx="84">
                  <c:v>1.1912829254469117E-2</c:v>
                </c:pt>
                <c:pt idx="85">
                  <c:v>1.1890659575576414E-2</c:v>
                </c:pt>
                <c:pt idx="86">
                  <c:v>1.1879574736130064E-2</c:v>
                </c:pt>
                <c:pt idx="87">
                  <c:v>1.1713302144434789E-2</c:v>
                </c:pt>
                <c:pt idx="88">
                  <c:v>1.1580284071078568E-2</c:v>
                </c:pt>
                <c:pt idx="89">
                  <c:v>1.1122110707296035E-2</c:v>
                </c:pt>
                <c:pt idx="90">
                  <c:v>1.0918888650779588E-2</c:v>
                </c:pt>
                <c:pt idx="91">
                  <c:v>1.0896718971886885E-2</c:v>
                </c:pt>
                <c:pt idx="92">
                  <c:v>1.0885634132440532E-2</c:v>
                </c:pt>
                <c:pt idx="93">
                  <c:v>1.0287052802337545E-2</c:v>
                </c:pt>
                <c:pt idx="94">
                  <c:v>1.0183594300838263E-2</c:v>
                </c:pt>
                <c:pt idx="95">
                  <c:v>9.7808451342874872E-3</c:v>
                </c:pt>
                <c:pt idx="96">
                  <c:v>9.1674840182560304E-3</c:v>
                </c:pt>
                <c:pt idx="97">
                  <c:v>8.8903630320972399E-3</c:v>
                </c:pt>
                <c:pt idx="98">
                  <c:v>8.7795146376337223E-3</c:v>
                </c:pt>
                <c:pt idx="99">
                  <c:v>8.676056136134442E-3</c:v>
                </c:pt>
                <c:pt idx="100">
                  <c:v>8.1255091102989778E-3</c:v>
                </c:pt>
                <c:pt idx="101">
                  <c:v>7.9075072678540612E-3</c:v>
                </c:pt>
                <c:pt idx="102">
                  <c:v>6.965295914914172E-3</c:v>
                </c:pt>
                <c:pt idx="103">
                  <c:v>6.3371550129542476E-3</c:v>
                </c:pt>
                <c:pt idx="104">
                  <c:v>6.1376279029199173E-3</c:v>
                </c:pt>
                <c:pt idx="105">
                  <c:v>6.0267795084564015E-3</c:v>
                </c:pt>
                <c:pt idx="106">
                  <c:v>5.9417957393677057E-3</c:v>
                </c:pt>
                <c:pt idx="107">
                  <c:v>5.2101963359084975E-3</c:v>
                </c:pt>
                <c:pt idx="108">
                  <c:v>4.92938040326759E-3</c:v>
                </c:pt>
                <c:pt idx="109">
                  <c:v>4.7224634002690259E-3</c:v>
                </c:pt>
                <c:pt idx="110">
                  <c:v>4.0278134616309903E-3</c:v>
                </c:pt>
                <c:pt idx="111">
                  <c:v>3.085602108691101E-3</c:v>
                </c:pt>
                <c:pt idx="112">
                  <c:v>3.0043132860845222E-3</c:v>
                </c:pt>
                <c:pt idx="113">
                  <c:v>3.0043132860845222E-3</c:v>
                </c:pt>
                <c:pt idx="114">
                  <c:v>2.8823800521746556E-3</c:v>
                </c:pt>
                <c:pt idx="115">
                  <c:v>2.8306508014250137E-3</c:v>
                </c:pt>
                <c:pt idx="116">
                  <c:v>2.2062048459472062E-3</c:v>
                </c:pt>
                <c:pt idx="117">
                  <c:v>2.2062048459472062E-3</c:v>
                </c:pt>
                <c:pt idx="118">
                  <c:v>2.0842716120373379E-3</c:v>
                </c:pt>
                <c:pt idx="119">
                  <c:v>1.9623383781274695E-3</c:v>
                </c:pt>
                <c:pt idx="120">
                  <c:v>1.1531450985438011E-3</c:v>
                </c:pt>
                <c:pt idx="121">
                  <c:v>2.109337456039119E-4</c:v>
                </c:pt>
                <c:pt idx="122">
                  <c:v>1.7028933430062246E-4</c:v>
                </c:pt>
                <c:pt idx="123">
                  <c:v>-3.8017781339753781E-3</c:v>
                </c:pt>
                <c:pt idx="124">
                  <c:v>-4.9989407941813564E-3</c:v>
                </c:pt>
                <c:pt idx="125">
                  <c:v>-7.8329647459652561E-3</c:v>
                </c:pt>
                <c:pt idx="126">
                  <c:v>-1.3737489224388558E-2</c:v>
                </c:pt>
                <c:pt idx="127">
                  <c:v>-3.2459783049276464E-2</c:v>
                </c:pt>
                <c:pt idx="128">
                  <c:v>-3.2459783049276464E-2</c:v>
                </c:pt>
                <c:pt idx="129">
                  <c:v>-3.367911538837514E-2</c:v>
                </c:pt>
                <c:pt idx="130">
                  <c:v>-3.4931702245812879E-2</c:v>
                </c:pt>
                <c:pt idx="131">
                  <c:v>-3.866359819275126E-2</c:v>
                </c:pt>
                <c:pt idx="132">
                  <c:v>-3.9561470187905741E-2</c:v>
                </c:pt>
                <c:pt idx="133">
                  <c:v>-4.1516096876945748E-2</c:v>
                </c:pt>
                <c:pt idx="134">
                  <c:v>-4.1981660133692512E-2</c:v>
                </c:pt>
                <c:pt idx="135">
                  <c:v>-4.4545952992281861E-2</c:v>
                </c:pt>
                <c:pt idx="136">
                  <c:v>-4.5768980277862657E-2</c:v>
                </c:pt>
                <c:pt idx="137">
                  <c:v>-4.6511664520768214E-2</c:v>
                </c:pt>
                <c:pt idx="138">
                  <c:v>-4.6552308932071504E-2</c:v>
                </c:pt>
                <c:pt idx="139">
                  <c:v>-4.668902195190984E-2</c:v>
                </c:pt>
                <c:pt idx="140">
                  <c:v>-4.668902195190984E-2</c:v>
                </c:pt>
                <c:pt idx="141">
                  <c:v>-4.668902195190984E-2</c:v>
                </c:pt>
                <c:pt idx="142">
                  <c:v>-4.668902195190984E-2</c:v>
                </c:pt>
                <c:pt idx="143">
                  <c:v>-4.6707496684320428E-2</c:v>
                </c:pt>
                <c:pt idx="144">
                  <c:v>-4.6799870346373361E-2</c:v>
                </c:pt>
                <c:pt idx="145">
                  <c:v>-4.6903328847872641E-2</c:v>
                </c:pt>
                <c:pt idx="146">
                  <c:v>-4.7535164696314677E-2</c:v>
                </c:pt>
                <c:pt idx="147">
                  <c:v>-4.7719912020420543E-2</c:v>
                </c:pt>
                <c:pt idx="148">
                  <c:v>-5.4662716460318783E-2</c:v>
                </c:pt>
                <c:pt idx="149">
                  <c:v>-5.4673801299765137E-2</c:v>
                </c:pt>
                <c:pt idx="150">
                  <c:v>-5.5841404388114177E-2</c:v>
                </c:pt>
                <c:pt idx="151">
                  <c:v>-5.661734314935879E-2</c:v>
                </c:pt>
                <c:pt idx="152">
                  <c:v>-5.7060736727212846E-2</c:v>
                </c:pt>
                <c:pt idx="153">
                  <c:v>-5.7559554502298674E-2</c:v>
                </c:pt>
                <c:pt idx="154">
                  <c:v>-5.8727157590647713E-2</c:v>
                </c:pt>
                <c:pt idx="155">
                  <c:v>-5.9480926672999618E-2</c:v>
                </c:pt>
                <c:pt idx="156">
                  <c:v>-5.9820861749354415E-2</c:v>
                </c:pt>
                <c:pt idx="157">
                  <c:v>-6.0537681366885143E-2</c:v>
                </c:pt>
                <c:pt idx="158">
                  <c:v>-6.0689174172651947E-2</c:v>
                </c:pt>
                <c:pt idx="159">
                  <c:v>-6.0689174172651947E-2</c:v>
                </c:pt>
                <c:pt idx="160">
                  <c:v>-6.1490977559271381E-2</c:v>
                </c:pt>
                <c:pt idx="161">
                  <c:v>-6.2471985850273512E-2</c:v>
                </c:pt>
                <c:pt idx="162">
                  <c:v>-6.2562512039085375E-2</c:v>
                </c:pt>
                <c:pt idx="163">
                  <c:v>-6.2566206985567502E-2</c:v>
                </c:pt>
                <c:pt idx="164">
                  <c:v>-6.3342145746812115E-2</c:v>
                </c:pt>
                <c:pt idx="165">
                  <c:v>-6.4705580998713361E-2</c:v>
                </c:pt>
                <c:pt idx="166">
                  <c:v>-6.4797954660766294E-2</c:v>
                </c:pt>
                <c:pt idx="167">
                  <c:v>-6.5533249010707617E-2</c:v>
                </c:pt>
                <c:pt idx="168">
                  <c:v>-6.5636707512206904E-2</c:v>
                </c:pt>
                <c:pt idx="169">
                  <c:v>-6.6401561434005163E-2</c:v>
                </c:pt>
                <c:pt idx="170">
                  <c:v>-6.6401561434005163E-2</c:v>
                </c:pt>
                <c:pt idx="171">
                  <c:v>-6.6505019935504436E-2</c:v>
                </c:pt>
                <c:pt idx="172">
                  <c:v>-6.6505019935504436E-2</c:v>
                </c:pt>
                <c:pt idx="173">
                  <c:v>-6.6527189614397145E-2</c:v>
                </c:pt>
                <c:pt idx="174">
                  <c:v>-6.6527189614397145E-2</c:v>
                </c:pt>
                <c:pt idx="175">
                  <c:v>-6.6649122848307013E-2</c:v>
                </c:pt>
                <c:pt idx="176">
                  <c:v>-6.6649122848307013E-2</c:v>
                </c:pt>
                <c:pt idx="177">
                  <c:v>-6.7458316127890688E-2</c:v>
                </c:pt>
                <c:pt idx="178">
                  <c:v>-6.7458316127890688E-2</c:v>
                </c:pt>
                <c:pt idx="179">
                  <c:v>-6.7484180753265496E-2</c:v>
                </c:pt>
                <c:pt idx="180">
                  <c:v>-6.7546994843461494E-2</c:v>
                </c:pt>
                <c:pt idx="181">
                  <c:v>-6.7643063451996541E-2</c:v>
                </c:pt>
                <c:pt idx="182">
                  <c:v>-6.7646758398478654E-2</c:v>
                </c:pt>
                <c:pt idx="183">
                  <c:v>-6.8389442641384218E-2</c:v>
                </c:pt>
                <c:pt idx="184">
                  <c:v>-6.8540935447151022E-2</c:v>
                </c:pt>
                <c:pt idx="185">
                  <c:v>-6.856310512604373E-2</c:v>
                </c:pt>
                <c:pt idx="186">
                  <c:v>-6.9490536693055147E-2</c:v>
                </c:pt>
                <c:pt idx="187">
                  <c:v>-7.0340374383942111E-2</c:v>
                </c:pt>
                <c:pt idx="188">
                  <c:v>-7.0580545905279721E-2</c:v>
                </c:pt>
                <c:pt idx="189">
                  <c:v>-7.129367057632835E-2</c:v>
                </c:pt>
                <c:pt idx="190">
                  <c:v>-7.15412319906302E-2</c:v>
                </c:pt>
                <c:pt idx="191">
                  <c:v>-7.2398459574481391E-2</c:v>
                </c:pt>
                <c:pt idx="192">
                  <c:v>-7.2409544413927746E-2</c:v>
                </c:pt>
                <c:pt idx="193">
                  <c:v>-7.2719919918425593E-2</c:v>
                </c:pt>
                <c:pt idx="194">
                  <c:v>-7.3651046431919123E-2</c:v>
                </c:pt>
                <c:pt idx="195">
                  <c:v>-7.4334611531110817E-2</c:v>
                </c:pt>
                <c:pt idx="196">
                  <c:v>-7.4541528534109378E-2</c:v>
                </c:pt>
                <c:pt idx="197">
                  <c:v>-7.4541528534109378E-2</c:v>
                </c:pt>
                <c:pt idx="198">
                  <c:v>-7.5472655047602907E-2</c:v>
                </c:pt>
                <c:pt idx="199">
                  <c:v>-7.5668487211155128E-2</c:v>
                </c:pt>
                <c:pt idx="200">
                  <c:v>-7.6255983701811761E-2</c:v>
                </c:pt>
                <c:pt idx="201">
                  <c:v>-7.6363137149793162E-2</c:v>
                </c:pt>
                <c:pt idx="202">
                  <c:v>-7.737555248589327E-2</c:v>
                </c:pt>
                <c:pt idx="203">
                  <c:v>-7.7530740238142201E-2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A8-4215-A315-4B671A4A9D3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-7848</c:v>
                </c:pt>
                <c:pt idx="1">
                  <c:v>-7801</c:v>
                </c:pt>
                <c:pt idx="2">
                  <c:v>-7546</c:v>
                </c:pt>
                <c:pt idx="3">
                  <c:v>-7347</c:v>
                </c:pt>
                <c:pt idx="4">
                  <c:v>-7338</c:v>
                </c:pt>
                <c:pt idx="5">
                  <c:v>-7283</c:v>
                </c:pt>
                <c:pt idx="6">
                  <c:v>-7134</c:v>
                </c:pt>
                <c:pt idx="7">
                  <c:v>-7031</c:v>
                </c:pt>
                <c:pt idx="8">
                  <c:v>-7014</c:v>
                </c:pt>
                <c:pt idx="9">
                  <c:v>-6745</c:v>
                </c:pt>
                <c:pt idx="10">
                  <c:v>-6336</c:v>
                </c:pt>
                <c:pt idx="11">
                  <c:v>-6266</c:v>
                </c:pt>
                <c:pt idx="12">
                  <c:v>-6166</c:v>
                </c:pt>
                <c:pt idx="13">
                  <c:v>-6155</c:v>
                </c:pt>
                <c:pt idx="14">
                  <c:v>-5779</c:v>
                </c:pt>
                <c:pt idx="15">
                  <c:v>-5774</c:v>
                </c:pt>
                <c:pt idx="16">
                  <c:v>-5757</c:v>
                </c:pt>
                <c:pt idx="17">
                  <c:v>-5743</c:v>
                </c:pt>
                <c:pt idx="18">
                  <c:v>-5623</c:v>
                </c:pt>
                <c:pt idx="19">
                  <c:v>-5130</c:v>
                </c:pt>
                <c:pt idx="20">
                  <c:v>-5083</c:v>
                </c:pt>
                <c:pt idx="21">
                  <c:v>-4973</c:v>
                </c:pt>
                <c:pt idx="22">
                  <c:v>-3773</c:v>
                </c:pt>
                <c:pt idx="23">
                  <c:v>-3720</c:v>
                </c:pt>
                <c:pt idx="24">
                  <c:v>-3479</c:v>
                </c:pt>
                <c:pt idx="25">
                  <c:v>-3389</c:v>
                </c:pt>
                <c:pt idx="26">
                  <c:v>-3319</c:v>
                </c:pt>
                <c:pt idx="27">
                  <c:v>-3302</c:v>
                </c:pt>
                <c:pt idx="28">
                  <c:v>-3266</c:v>
                </c:pt>
                <c:pt idx="29">
                  <c:v>-2801</c:v>
                </c:pt>
                <c:pt idx="30">
                  <c:v>-2538</c:v>
                </c:pt>
                <c:pt idx="31">
                  <c:v>-2474</c:v>
                </c:pt>
                <c:pt idx="32">
                  <c:v>-2385</c:v>
                </c:pt>
                <c:pt idx="33">
                  <c:v>-2244</c:v>
                </c:pt>
                <c:pt idx="34">
                  <c:v>-2189</c:v>
                </c:pt>
                <c:pt idx="35">
                  <c:v>-2175</c:v>
                </c:pt>
                <c:pt idx="36">
                  <c:v>-2158</c:v>
                </c:pt>
                <c:pt idx="37">
                  <c:v>-2152</c:v>
                </c:pt>
                <c:pt idx="38">
                  <c:v>-1995</c:v>
                </c:pt>
                <c:pt idx="39">
                  <c:v>-1942</c:v>
                </c:pt>
                <c:pt idx="40">
                  <c:v>-1668</c:v>
                </c:pt>
                <c:pt idx="41">
                  <c:v>-1665</c:v>
                </c:pt>
                <c:pt idx="42">
                  <c:v>-1435</c:v>
                </c:pt>
                <c:pt idx="43">
                  <c:v>-1200</c:v>
                </c:pt>
                <c:pt idx="44">
                  <c:v>-1147</c:v>
                </c:pt>
                <c:pt idx="45">
                  <c:v>-1125</c:v>
                </c:pt>
                <c:pt idx="46">
                  <c:v>-1125</c:v>
                </c:pt>
                <c:pt idx="47">
                  <c:v>-1125</c:v>
                </c:pt>
                <c:pt idx="48">
                  <c:v>-923</c:v>
                </c:pt>
                <c:pt idx="49">
                  <c:v>-923</c:v>
                </c:pt>
                <c:pt idx="50">
                  <c:v>-906</c:v>
                </c:pt>
                <c:pt idx="51">
                  <c:v>-906</c:v>
                </c:pt>
                <c:pt idx="52">
                  <c:v>-906</c:v>
                </c:pt>
                <c:pt idx="53">
                  <c:v>-881</c:v>
                </c:pt>
                <c:pt idx="54">
                  <c:v>-881</c:v>
                </c:pt>
                <c:pt idx="55">
                  <c:v>-881</c:v>
                </c:pt>
                <c:pt idx="56">
                  <c:v>-856</c:v>
                </c:pt>
                <c:pt idx="57">
                  <c:v>-618</c:v>
                </c:pt>
                <c:pt idx="58">
                  <c:v>-380</c:v>
                </c:pt>
                <c:pt idx="59">
                  <c:v>-380</c:v>
                </c:pt>
                <c:pt idx="60">
                  <c:v>-299</c:v>
                </c:pt>
                <c:pt idx="61">
                  <c:v>-61</c:v>
                </c:pt>
                <c:pt idx="62">
                  <c:v>0</c:v>
                </c:pt>
                <c:pt idx="63">
                  <c:v>0</c:v>
                </c:pt>
                <c:pt idx="64">
                  <c:v>162</c:v>
                </c:pt>
                <c:pt idx="65">
                  <c:v>230</c:v>
                </c:pt>
                <c:pt idx="66">
                  <c:v>285</c:v>
                </c:pt>
                <c:pt idx="67">
                  <c:v>350</c:v>
                </c:pt>
                <c:pt idx="68">
                  <c:v>562</c:v>
                </c:pt>
                <c:pt idx="69">
                  <c:v>681</c:v>
                </c:pt>
                <c:pt idx="70">
                  <c:v>683</c:v>
                </c:pt>
                <c:pt idx="71">
                  <c:v>683</c:v>
                </c:pt>
                <c:pt idx="72">
                  <c:v>698</c:v>
                </c:pt>
                <c:pt idx="73">
                  <c:v>717</c:v>
                </c:pt>
                <c:pt idx="74">
                  <c:v>727</c:v>
                </c:pt>
                <c:pt idx="75">
                  <c:v>727</c:v>
                </c:pt>
                <c:pt idx="76">
                  <c:v>727</c:v>
                </c:pt>
                <c:pt idx="77">
                  <c:v>747</c:v>
                </c:pt>
                <c:pt idx="78">
                  <c:v>756</c:v>
                </c:pt>
                <c:pt idx="79">
                  <c:v>781</c:v>
                </c:pt>
                <c:pt idx="80">
                  <c:v>806</c:v>
                </c:pt>
                <c:pt idx="81">
                  <c:v>837</c:v>
                </c:pt>
                <c:pt idx="82">
                  <c:v>1000</c:v>
                </c:pt>
                <c:pt idx="83">
                  <c:v>1011</c:v>
                </c:pt>
                <c:pt idx="84">
                  <c:v>1021</c:v>
                </c:pt>
                <c:pt idx="85">
                  <c:v>1027</c:v>
                </c:pt>
                <c:pt idx="86">
                  <c:v>1030</c:v>
                </c:pt>
                <c:pt idx="87">
                  <c:v>1075</c:v>
                </c:pt>
                <c:pt idx="88">
                  <c:v>1111</c:v>
                </c:pt>
                <c:pt idx="89">
                  <c:v>1235</c:v>
                </c:pt>
                <c:pt idx="90">
                  <c:v>1290</c:v>
                </c:pt>
                <c:pt idx="91">
                  <c:v>1296</c:v>
                </c:pt>
                <c:pt idx="92">
                  <c:v>1299</c:v>
                </c:pt>
                <c:pt idx="93">
                  <c:v>1461</c:v>
                </c:pt>
                <c:pt idx="94">
                  <c:v>1489</c:v>
                </c:pt>
                <c:pt idx="95">
                  <c:v>1598</c:v>
                </c:pt>
                <c:pt idx="96">
                  <c:v>1764</c:v>
                </c:pt>
                <c:pt idx="97">
                  <c:v>1839</c:v>
                </c:pt>
                <c:pt idx="98">
                  <c:v>1869</c:v>
                </c:pt>
                <c:pt idx="99">
                  <c:v>1897</c:v>
                </c:pt>
                <c:pt idx="100">
                  <c:v>2046</c:v>
                </c:pt>
                <c:pt idx="101">
                  <c:v>2105</c:v>
                </c:pt>
                <c:pt idx="102">
                  <c:v>2360</c:v>
                </c:pt>
                <c:pt idx="103">
                  <c:v>2530</c:v>
                </c:pt>
                <c:pt idx="104">
                  <c:v>2584</c:v>
                </c:pt>
                <c:pt idx="105">
                  <c:v>2614</c:v>
                </c:pt>
                <c:pt idx="106">
                  <c:v>2637</c:v>
                </c:pt>
                <c:pt idx="107">
                  <c:v>2835</c:v>
                </c:pt>
                <c:pt idx="108">
                  <c:v>2911</c:v>
                </c:pt>
                <c:pt idx="109">
                  <c:v>2967</c:v>
                </c:pt>
                <c:pt idx="110">
                  <c:v>3155</c:v>
                </c:pt>
                <c:pt idx="111">
                  <c:v>3410</c:v>
                </c:pt>
                <c:pt idx="112">
                  <c:v>3432</c:v>
                </c:pt>
                <c:pt idx="113">
                  <c:v>3432</c:v>
                </c:pt>
                <c:pt idx="114">
                  <c:v>3465</c:v>
                </c:pt>
                <c:pt idx="115">
                  <c:v>3479</c:v>
                </c:pt>
                <c:pt idx="116">
                  <c:v>3648</c:v>
                </c:pt>
                <c:pt idx="117">
                  <c:v>3648</c:v>
                </c:pt>
                <c:pt idx="118">
                  <c:v>3681</c:v>
                </c:pt>
                <c:pt idx="119">
                  <c:v>3714</c:v>
                </c:pt>
                <c:pt idx="120">
                  <c:v>3933</c:v>
                </c:pt>
                <c:pt idx="121">
                  <c:v>4188</c:v>
                </c:pt>
                <c:pt idx="122">
                  <c:v>4199</c:v>
                </c:pt>
                <c:pt idx="123">
                  <c:v>5274</c:v>
                </c:pt>
                <c:pt idx="124">
                  <c:v>5598</c:v>
                </c:pt>
                <c:pt idx="125">
                  <c:v>6365</c:v>
                </c:pt>
                <c:pt idx="126">
                  <c:v>7963</c:v>
                </c:pt>
                <c:pt idx="127">
                  <c:v>13030</c:v>
                </c:pt>
                <c:pt idx="128">
                  <c:v>13030</c:v>
                </c:pt>
                <c:pt idx="129">
                  <c:v>13360</c:v>
                </c:pt>
                <c:pt idx="130">
                  <c:v>13699</c:v>
                </c:pt>
                <c:pt idx="131">
                  <c:v>14709</c:v>
                </c:pt>
                <c:pt idx="132">
                  <c:v>14952</c:v>
                </c:pt>
                <c:pt idx="133">
                  <c:v>15481</c:v>
                </c:pt>
                <c:pt idx="134">
                  <c:v>15607</c:v>
                </c:pt>
                <c:pt idx="135">
                  <c:v>16301</c:v>
                </c:pt>
                <c:pt idx="136">
                  <c:v>16632</c:v>
                </c:pt>
                <c:pt idx="137">
                  <c:v>16833</c:v>
                </c:pt>
                <c:pt idx="138">
                  <c:v>16844</c:v>
                </c:pt>
                <c:pt idx="139">
                  <c:v>16881</c:v>
                </c:pt>
                <c:pt idx="140">
                  <c:v>16881</c:v>
                </c:pt>
                <c:pt idx="141">
                  <c:v>16881</c:v>
                </c:pt>
                <c:pt idx="142">
                  <c:v>16881</c:v>
                </c:pt>
                <c:pt idx="143">
                  <c:v>16886</c:v>
                </c:pt>
                <c:pt idx="144">
                  <c:v>16911</c:v>
                </c:pt>
                <c:pt idx="145">
                  <c:v>16939</c:v>
                </c:pt>
                <c:pt idx="146">
                  <c:v>17110</c:v>
                </c:pt>
                <c:pt idx="147">
                  <c:v>17160</c:v>
                </c:pt>
                <c:pt idx="148">
                  <c:v>19039</c:v>
                </c:pt>
                <c:pt idx="149">
                  <c:v>19042</c:v>
                </c:pt>
                <c:pt idx="150">
                  <c:v>19358</c:v>
                </c:pt>
                <c:pt idx="151">
                  <c:v>19568</c:v>
                </c:pt>
                <c:pt idx="152">
                  <c:v>19688</c:v>
                </c:pt>
                <c:pt idx="153">
                  <c:v>19823</c:v>
                </c:pt>
                <c:pt idx="154">
                  <c:v>20139</c:v>
                </c:pt>
                <c:pt idx="155">
                  <c:v>20343</c:v>
                </c:pt>
                <c:pt idx="156">
                  <c:v>20435</c:v>
                </c:pt>
                <c:pt idx="157">
                  <c:v>20629</c:v>
                </c:pt>
                <c:pt idx="158">
                  <c:v>20670</c:v>
                </c:pt>
                <c:pt idx="159">
                  <c:v>20670</c:v>
                </c:pt>
                <c:pt idx="160">
                  <c:v>20887</c:v>
                </c:pt>
                <c:pt idx="161">
                  <c:v>21152.5</c:v>
                </c:pt>
                <c:pt idx="162">
                  <c:v>21177</c:v>
                </c:pt>
                <c:pt idx="163">
                  <c:v>21178</c:v>
                </c:pt>
                <c:pt idx="164">
                  <c:v>21388</c:v>
                </c:pt>
                <c:pt idx="165">
                  <c:v>21757</c:v>
                </c:pt>
                <c:pt idx="166">
                  <c:v>21782</c:v>
                </c:pt>
                <c:pt idx="167">
                  <c:v>21981</c:v>
                </c:pt>
                <c:pt idx="168">
                  <c:v>22009</c:v>
                </c:pt>
                <c:pt idx="169">
                  <c:v>22216</c:v>
                </c:pt>
                <c:pt idx="170">
                  <c:v>22216</c:v>
                </c:pt>
                <c:pt idx="171">
                  <c:v>22244</c:v>
                </c:pt>
                <c:pt idx="172">
                  <c:v>22244</c:v>
                </c:pt>
                <c:pt idx="173">
                  <c:v>22250</c:v>
                </c:pt>
                <c:pt idx="174">
                  <c:v>22250</c:v>
                </c:pt>
                <c:pt idx="175">
                  <c:v>22283</c:v>
                </c:pt>
                <c:pt idx="176">
                  <c:v>22283</c:v>
                </c:pt>
                <c:pt idx="177">
                  <c:v>22502</c:v>
                </c:pt>
                <c:pt idx="178">
                  <c:v>22502</c:v>
                </c:pt>
                <c:pt idx="179">
                  <c:v>22509</c:v>
                </c:pt>
                <c:pt idx="180">
                  <c:v>22526</c:v>
                </c:pt>
                <c:pt idx="181">
                  <c:v>22552</c:v>
                </c:pt>
                <c:pt idx="182">
                  <c:v>22553</c:v>
                </c:pt>
                <c:pt idx="183">
                  <c:v>22754</c:v>
                </c:pt>
                <c:pt idx="184">
                  <c:v>22795</c:v>
                </c:pt>
                <c:pt idx="185">
                  <c:v>22801</c:v>
                </c:pt>
                <c:pt idx="186">
                  <c:v>23052</c:v>
                </c:pt>
                <c:pt idx="187">
                  <c:v>23282</c:v>
                </c:pt>
                <c:pt idx="188">
                  <c:v>23347</c:v>
                </c:pt>
                <c:pt idx="189">
                  <c:v>23540</c:v>
                </c:pt>
                <c:pt idx="190">
                  <c:v>23607</c:v>
                </c:pt>
                <c:pt idx="191">
                  <c:v>23839</c:v>
                </c:pt>
                <c:pt idx="192">
                  <c:v>23842</c:v>
                </c:pt>
                <c:pt idx="193">
                  <c:v>23926</c:v>
                </c:pt>
                <c:pt idx="194">
                  <c:v>24178</c:v>
                </c:pt>
                <c:pt idx="195">
                  <c:v>24363</c:v>
                </c:pt>
                <c:pt idx="196">
                  <c:v>24419</c:v>
                </c:pt>
                <c:pt idx="197">
                  <c:v>24419</c:v>
                </c:pt>
                <c:pt idx="198">
                  <c:v>24671</c:v>
                </c:pt>
                <c:pt idx="199">
                  <c:v>24724</c:v>
                </c:pt>
                <c:pt idx="200">
                  <c:v>24883</c:v>
                </c:pt>
                <c:pt idx="201">
                  <c:v>24912</c:v>
                </c:pt>
                <c:pt idx="202">
                  <c:v>25186</c:v>
                </c:pt>
                <c:pt idx="203">
                  <c:v>25228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155">
                  <c:v>-7.8638999999384396E-2</c:v>
                </c:pt>
                <c:pt idx="161">
                  <c:v>0.1948675000021467</c:v>
                </c:pt>
                <c:pt idx="184">
                  <c:v>-7.3234999996202532E-2</c:v>
                </c:pt>
                <c:pt idx="191">
                  <c:v>-7.6547000004211441E-2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3A8-4215-A315-4B671A4A9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4392"/>
        <c:axId val="1"/>
      </c:scatterChart>
      <c:valAx>
        <c:axId val="882914392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2657342657342656"/>
              <c:y val="0.91717791411042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47552447552448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4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433566433566432E-2"/>
          <c:y val="0.92331288343558282"/>
          <c:w val="0.84090909090909094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9525</xdr:rowOff>
    </xdr:from>
    <xdr:to>
      <xdr:col>17</xdr:col>
      <xdr:colOff>314325</xdr:colOff>
      <xdr:row>18</xdr:row>
      <xdr:rowOff>38100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AF354E33-6699-D4ED-2D32-D7723B928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0</xdr:row>
      <xdr:rowOff>57150</xdr:rowOff>
    </xdr:from>
    <xdr:to>
      <xdr:col>27</xdr:col>
      <xdr:colOff>66675</xdr:colOff>
      <xdr:row>18</xdr:row>
      <xdr:rowOff>19050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ADD8F8A6-A311-6265-E6E8-660D204F8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73" TargetMode="External"/><Relationship Id="rId13" Type="http://schemas.openxmlformats.org/officeDocument/2006/relationships/hyperlink" Target="http://www.konkoly.hu/cgi-bin/IBVS?5960" TargetMode="External"/><Relationship Id="rId18" Type="http://schemas.openxmlformats.org/officeDocument/2006/relationships/hyperlink" Target="http://www.bav-astro.de/sfs/BAVM_link.php?BAVMnr=234" TargetMode="External"/><Relationship Id="rId3" Type="http://schemas.openxmlformats.org/officeDocument/2006/relationships/hyperlink" Target="http://www.bav-astro.de/sfs/BAVM_link.php?BAVMnr=46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bav-astro.de/sfs/BAVM_link.php?BAVMnr=174" TargetMode="External"/><Relationship Id="rId12" Type="http://schemas.openxmlformats.org/officeDocument/2006/relationships/hyperlink" Target="http://www.aavso.org/sites/default/files/jaavso/v36n2/186.pdf" TargetMode="External"/><Relationship Id="rId17" Type="http://schemas.openxmlformats.org/officeDocument/2006/relationships/hyperlink" Target="http://vsolj.cetus-net.org/vsoljno55.pdf" TargetMode="External"/><Relationship Id="rId2" Type="http://schemas.openxmlformats.org/officeDocument/2006/relationships/hyperlink" Target="http://www.bav-astro.de/sfs/BAVM_link.php?BAVMnr=39" TargetMode="External"/><Relationship Id="rId16" Type="http://schemas.openxmlformats.org/officeDocument/2006/relationships/hyperlink" Target="http://www.konkoly.hu/cgi-bin/IBVS?6042" TargetMode="External"/><Relationship Id="rId20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sfs/BAVM_link.php?BAVMnr=38" TargetMode="External"/><Relationship Id="rId6" Type="http://schemas.openxmlformats.org/officeDocument/2006/relationships/hyperlink" Target="http://www.konkoly.hu/cgi-bin/IBVS?5583" TargetMode="External"/><Relationship Id="rId11" Type="http://schemas.openxmlformats.org/officeDocument/2006/relationships/hyperlink" Target="http://www.aavso.org/sites/default/files/jaavso/v36n2/171.pdf" TargetMode="External"/><Relationship Id="rId5" Type="http://schemas.openxmlformats.org/officeDocument/2006/relationships/hyperlink" Target="http://www.bav-astro.de/sfs/BAVM_link.php?BAVMnr=60" TargetMode="External"/><Relationship Id="rId15" Type="http://schemas.openxmlformats.org/officeDocument/2006/relationships/hyperlink" Target="http://www.bav-astro.de/sfs/BAVM_link.php?BAVMnr=231" TargetMode="External"/><Relationship Id="rId10" Type="http://schemas.openxmlformats.org/officeDocument/2006/relationships/hyperlink" Target="http://var.astro.cz/oejv/issues/oejv0116.pdf" TargetMode="External"/><Relationship Id="rId19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bav-astro.de/sfs/BAVM_link.php?BAVMnr=60" TargetMode="External"/><Relationship Id="rId9" Type="http://schemas.openxmlformats.org/officeDocument/2006/relationships/hyperlink" Target="http://www.konkoly.hu/cgi-bin/IBVS?5694" TargetMode="External"/><Relationship Id="rId14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7"/>
  <sheetViews>
    <sheetView tabSelected="1" workbookViewId="0">
      <pane xSplit="14" ySplit="22" topLeftCell="O211" activePane="bottomRight" state="frozen"/>
      <selection pane="topRight" activeCell="O1" sqref="O1"/>
      <selection pane="bottomLeft" activeCell="A23" sqref="A23"/>
      <selection pane="bottomRight" activeCell="A224" sqref="A224"/>
    </sheetView>
  </sheetViews>
  <sheetFormatPr defaultColWidth="10.28515625" defaultRowHeight="12.75" x14ac:dyDescent="0.2"/>
  <cols>
    <col min="1" max="1" width="15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83" t="s">
        <v>659</v>
      </c>
    </row>
    <row r="2" spans="1:6" x14ac:dyDescent="0.2">
      <c r="A2" t="s">
        <v>29</v>
      </c>
      <c r="B2" s="7" t="s">
        <v>53</v>
      </c>
    </row>
    <row r="4" spans="1:6" ht="14.25" thickTop="1" thickBot="1" x14ac:dyDescent="0.25">
      <c r="A4" s="4" t="s">
        <v>5</v>
      </c>
      <c r="C4" s="1">
        <v>25645.505000000001</v>
      </c>
      <c r="D4" s="2">
        <v>1.357273</v>
      </c>
    </row>
    <row r="5" spans="1:6" ht="13.5" thickTop="1" x14ac:dyDescent="0.2">
      <c r="A5" s="10" t="s">
        <v>57</v>
      </c>
      <c r="B5" s="8"/>
      <c r="C5" s="11">
        <v>-9.5</v>
      </c>
      <c r="D5" s="8" t="s">
        <v>58</v>
      </c>
    </row>
    <row r="6" spans="1:6" x14ac:dyDescent="0.2">
      <c r="A6" s="4" t="s">
        <v>6</v>
      </c>
    </row>
    <row r="7" spans="1:6" x14ac:dyDescent="0.2">
      <c r="A7" t="s">
        <v>7</v>
      </c>
      <c r="C7">
        <v>25645.505000000001</v>
      </c>
    </row>
    <row r="8" spans="1:6" x14ac:dyDescent="0.2">
      <c r="A8" t="s">
        <v>8</v>
      </c>
      <c r="C8">
        <v>1.357273</v>
      </c>
    </row>
    <row r="9" spans="1:6" x14ac:dyDescent="0.2">
      <c r="A9" s="25" t="s">
        <v>62</v>
      </c>
      <c r="B9" s="26">
        <v>169</v>
      </c>
      <c r="C9" s="14" t="str">
        <f>"F"&amp;B9</f>
        <v>F169</v>
      </c>
      <c r="D9" s="15" t="str">
        <f>"G"&amp;B9</f>
        <v>G169</v>
      </c>
    </row>
    <row r="10" spans="1:6" ht="13.5" thickBot="1" x14ac:dyDescent="0.25">
      <c r="A10" s="8"/>
      <c r="B10" s="8"/>
      <c r="C10" s="3" t="s">
        <v>25</v>
      </c>
      <c r="D10" s="3" t="s">
        <v>26</v>
      </c>
      <c r="E10" s="8"/>
    </row>
    <row r="11" spans="1:6" x14ac:dyDescent="0.2">
      <c r="A11" s="8" t="s">
        <v>21</v>
      </c>
      <c r="B11" s="8"/>
      <c r="C11" s="12">
        <f ca="1">INTERCEPT(INDIRECT($D$9):G990,INDIRECT($C$9):F990)</f>
        <v>1.5685369612710789E-2</v>
      </c>
      <c r="D11" s="13"/>
      <c r="E11" s="8"/>
    </row>
    <row r="12" spans="1:6" x14ac:dyDescent="0.2">
      <c r="A12" s="8" t="s">
        <v>22</v>
      </c>
      <c r="B12" s="8"/>
      <c r="C12" s="12">
        <f ca="1">SLOPE(INDIRECT($D$9):G990,INDIRECT($C$9):F990)</f>
        <v>-3.6949464821172105E-6</v>
      </c>
      <c r="D12" s="13"/>
      <c r="E12" s="8"/>
    </row>
    <row r="13" spans="1:6" x14ac:dyDescent="0.2">
      <c r="A13" s="8" t="s">
        <v>24</v>
      </c>
      <c r="B13" s="8"/>
      <c r="C13" s="13" t="s">
        <v>19</v>
      </c>
    </row>
    <row r="14" spans="1:6" x14ac:dyDescent="0.2">
      <c r="A14" s="8"/>
      <c r="B14" s="8"/>
      <c r="C14" s="8"/>
    </row>
    <row r="15" spans="1:6" x14ac:dyDescent="0.2">
      <c r="A15" s="16" t="s">
        <v>23</v>
      </c>
      <c r="B15" s="8"/>
      <c r="C15" s="17">
        <f ca="1">(C7+C11)+(C8+C12)*INT(MAX(F21:F3531))</f>
        <v>59886.710713259759</v>
      </c>
      <c r="E15" s="18" t="s">
        <v>63</v>
      </c>
      <c r="F15" s="11">
        <v>1</v>
      </c>
    </row>
    <row r="16" spans="1:6" x14ac:dyDescent="0.2">
      <c r="A16" s="20" t="s">
        <v>9</v>
      </c>
      <c r="B16" s="8"/>
      <c r="C16" s="21">
        <f ca="1">+C8+C12</f>
        <v>1.3572693050535178</v>
      </c>
      <c r="E16" s="18" t="s">
        <v>59</v>
      </c>
      <c r="F16" s="19">
        <f ca="1">NOW()+15018.5+$C$5/24</f>
        <v>60328.799150347222</v>
      </c>
    </row>
    <row r="17" spans="1:21" ht="13.5" thickBot="1" x14ac:dyDescent="0.25">
      <c r="A17" s="18" t="s">
        <v>56</v>
      </c>
      <c r="B17" s="8"/>
      <c r="C17" s="8">
        <f>COUNT(C21:C2189)</f>
        <v>204</v>
      </c>
      <c r="E17" s="18" t="s">
        <v>64</v>
      </c>
      <c r="F17" s="19">
        <f ca="1">ROUND(2*(F16-$C$7)/$C$8,0)/2+F15</f>
        <v>25554.5</v>
      </c>
    </row>
    <row r="18" spans="1:21" ht="14.25" thickTop="1" thickBot="1" x14ac:dyDescent="0.25">
      <c r="A18" s="20" t="s">
        <v>10</v>
      </c>
      <c r="B18" s="8"/>
      <c r="C18" s="23">
        <f ca="1">+C15</f>
        <v>59886.710713259759</v>
      </c>
      <c r="D18" s="24">
        <f ca="1">+C16</f>
        <v>1.3572693050535178</v>
      </c>
      <c r="E18" s="18" t="s">
        <v>60</v>
      </c>
      <c r="F18" s="15">
        <f ca="1">ROUND(2*(F16-$C$15)/$C$16,0)/2+F15</f>
        <v>326.5</v>
      </c>
    </row>
    <row r="19" spans="1:21" ht="13.5" thickTop="1" x14ac:dyDescent="0.2">
      <c r="E19" s="18" t="s">
        <v>61</v>
      </c>
      <c r="F19" s="22">
        <f ca="1">+$C$15+$C$16*F18-15018.5-$C$5/24</f>
        <v>45311.754974693067</v>
      </c>
    </row>
    <row r="20" spans="1:21" ht="13.5" thickBot="1" x14ac:dyDescent="0.25">
      <c r="A20" s="3" t="s">
        <v>11</v>
      </c>
      <c r="B20" s="3" t="s">
        <v>12</v>
      </c>
      <c r="C20" s="3" t="s">
        <v>13</v>
      </c>
      <c r="D20" s="3" t="s">
        <v>18</v>
      </c>
      <c r="E20" s="3" t="s">
        <v>14</v>
      </c>
      <c r="F20" s="3" t="s">
        <v>15</v>
      </c>
      <c r="G20" s="3" t="s">
        <v>16</v>
      </c>
      <c r="H20" s="6" t="s">
        <v>33</v>
      </c>
      <c r="I20" s="6" t="s">
        <v>67</v>
      </c>
      <c r="J20" s="6" t="s">
        <v>86</v>
      </c>
      <c r="K20" s="6" t="s">
        <v>84</v>
      </c>
      <c r="L20" s="6" t="s">
        <v>30</v>
      </c>
      <c r="M20" s="6" t="s">
        <v>31</v>
      </c>
      <c r="N20" s="6" t="s">
        <v>32</v>
      </c>
      <c r="O20" s="6" t="s">
        <v>28</v>
      </c>
      <c r="P20" s="5" t="s">
        <v>27</v>
      </c>
      <c r="Q20" s="3" t="s">
        <v>20</v>
      </c>
      <c r="U20" s="71" t="s">
        <v>2</v>
      </c>
    </row>
    <row r="21" spans="1:21" x14ac:dyDescent="0.2">
      <c r="A21" s="59" t="s">
        <v>97</v>
      </c>
      <c r="B21" s="60" t="s">
        <v>52</v>
      </c>
      <c r="C21" s="59">
        <v>14993.677</v>
      </c>
      <c r="D21" s="59" t="s">
        <v>67</v>
      </c>
      <c r="E21" s="27">
        <f t="shared" ref="E21:E84" si="0">+(C21-C$7)/C$8</f>
        <v>-7847.9627900945516</v>
      </c>
      <c r="F21" s="27">
        <f t="shared" ref="F21:F84" si="1">ROUND(2*E21,0)/2</f>
        <v>-7848</v>
      </c>
      <c r="G21" s="27">
        <f t="shared" ref="G21:G52" si="2">+C21-(C$7+F21*C$8)</f>
        <v>5.0503999998909421E-2</v>
      </c>
      <c r="H21" s="27"/>
      <c r="I21" s="27">
        <f t="shared" ref="I21:I52" si="3">+G21</f>
        <v>5.0503999998909421E-2</v>
      </c>
      <c r="J21" s="27"/>
      <c r="L21" s="27"/>
      <c r="M21" s="27"/>
      <c r="N21" s="27"/>
      <c r="O21" s="27">
        <f t="shared" ref="O21:O84" ca="1" si="4">+C$11+C$12*F21</f>
        <v>4.4683309604366658E-2</v>
      </c>
      <c r="P21" s="27"/>
      <c r="Q21" s="86" t="s">
        <v>661</v>
      </c>
    </row>
    <row r="22" spans="1:21" x14ac:dyDescent="0.2">
      <c r="A22" s="59" t="s">
        <v>97</v>
      </c>
      <c r="B22" s="60" t="s">
        <v>52</v>
      </c>
      <c r="C22" s="59">
        <v>15057.503000000001</v>
      </c>
      <c r="D22" s="59" t="s">
        <v>67</v>
      </c>
      <c r="E22" s="27">
        <f t="shared" si="0"/>
        <v>-7800.937615350781</v>
      </c>
      <c r="F22" s="27">
        <f t="shared" si="1"/>
        <v>-7801</v>
      </c>
      <c r="G22" s="27">
        <f t="shared" si="2"/>
        <v>8.4672999999384047E-2</v>
      </c>
      <c r="H22" s="27"/>
      <c r="I22" s="27">
        <f t="shared" si="3"/>
        <v>8.4672999999384047E-2</v>
      </c>
      <c r="J22" s="27"/>
      <c r="L22" s="27"/>
      <c r="M22" s="27"/>
      <c r="N22" s="27"/>
      <c r="O22" s="27">
        <f t="shared" ca="1" si="4"/>
        <v>4.4509647119707146E-2</v>
      </c>
      <c r="P22" s="27"/>
      <c r="Q22" s="29">
        <f t="shared" ref="Q22:Q85" si="5">+C22-15018.5</f>
        <v>39.003000000000611</v>
      </c>
    </row>
    <row r="23" spans="1:21" x14ac:dyDescent="0.2">
      <c r="A23" s="59" t="s">
        <v>97</v>
      </c>
      <c r="B23" s="60" t="s">
        <v>52</v>
      </c>
      <c r="C23" s="59">
        <v>15403.618</v>
      </c>
      <c r="D23" s="59" t="s">
        <v>67</v>
      </c>
      <c r="E23" s="27">
        <f t="shared" si="0"/>
        <v>-7545.9299639792443</v>
      </c>
      <c r="F23" s="27">
        <f t="shared" si="1"/>
        <v>-7546</v>
      </c>
      <c r="G23" s="27">
        <f t="shared" si="2"/>
        <v>9.5057999998971354E-2</v>
      </c>
      <c r="H23" s="27"/>
      <c r="I23" s="27">
        <f t="shared" si="3"/>
        <v>9.5057999998971354E-2</v>
      </c>
      <c r="J23" s="27"/>
      <c r="L23" s="27"/>
      <c r="M23" s="27"/>
      <c r="N23" s="27"/>
      <c r="O23" s="27">
        <f t="shared" ca="1" si="4"/>
        <v>4.3567435766767262E-2</v>
      </c>
      <c r="P23" s="27"/>
      <c r="Q23" s="29">
        <f t="shared" si="5"/>
        <v>385.11800000000039</v>
      </c>
    </row>
    <row r="24" spans="1:21" x14ac:dyDescent="0.2">
      <c r="A24" s="59" t="s">
        <v>97</v>
      </c>
      <c r="B24" s="60" t="s">
        <v>52</v>
      </c>
      <c r="C24" s="59">
        <v>15673.745000000001</v>
      </c>
      <c r="D24" s="59" t="s">
        <v>67</v>
      </c>
      <c r="E24" s="27">
        <f t="shared" si="0"/>
        <v>-7346.9081017599265</v>
      </c>
      <c r="F24" s="27">
        <f t="shared" si="1"/>
        <v>-7347</v>
      </c>
      <c r="G24" s="27">
        <f t="shared" si="2"/>
        <v>0.12473099999988335</v>
      </c>
      <c r="H24" s="27"/>
      <c r="I24" s="27">
        <f t="shared" si="3"/>
        <v>0.12473099999988335</v>
      </c>
      <c r="J24" s="27"/>
      <c r="L24" s="27"/>
      <c r="M24" s="27"/>
      <c r="N24" s="27"/>
      <c r="O24" s="27">
        <f t="shared" ca="1" si="4"/>
        <v>4.2832141416825939E-2</v>
      </c>
      <c r="P24" s="27"/>
      <c r="Q24" s="29">
        <f t="shared" si="5"/>
        <v>655.2450000000008</v>
      </c>
    </row>
    <row r="25" spans="1:21" x14ac:dyDescent="0.2">
      <c r="A25" s="59" t="s">
        <v>97</v>
      </c>
      <c r="B25" s="60" t="s">
        <v>52</v>
      </c>
      <c r="C25" s="59">
        <v>15685.846</v>
      </c>
      <c r="D25" s="59" t="s">
        <v>67</v>
      </c>
      <c r="E25" s="27">
        <f t="shared" si="0"/>
        <v>-7337.9924304100959</v>
      </c>
      <c r="F25" s="27">
        <f t="shared" si="1"/>
        <v>-7338</v>
      </c>
      <c r="G25" s="27">
        <f t="shared" si="2"/>
        <v>1.0273999998389627E-2</v>
      </c>
      <c r="H25" s="27"/>
      <c r="I25" s="27">
        <f t="shared" si="3"/>
        <v>1.0273999998389627E-2</v>
      </c>
      <c r="J25" s="27"/>
      <c r="L25" s="27"/>
      <c r="M25" s="27"/>
      <c r="N25" s="27"/>
      <c r="O25" s="27">
        <f t="shared" ca="1" si="4"/>
        <v>4.2798886898486876E-2</v>
      </c>
      <c r="P25" s="27"/>
      <c r="Q25" s="29">
        <f t="shared" si="5"/>
        <v>667.34599999999955</v>
      </c>
    </row>
    <row r="26" spans="1:21" x14ac:dyDescent="0.2">
      <c r="A26" s="59" t="s">
        <v>97</v>
      </c>
      <c r="B26" s="60" t="s">
        <v>52</v>
      </c>
      <c r="C26" s="59">
        <v>15760.562</v>
      </c>
      <c r="D26" s="59" t="s">
        <v>67</v>
      </c>
      <c r="E26" s="27">
        <f t="shared" si="0"/>
        <v>-7282.9438145457852</v>
      </c>
      <c r="F26" s="27">
        <f t="shared" si="1"/>
        <v>-7283</v>
      </c>
      <c r="G26" s="27">
        <f t="shared" si="2"/>
        <v>7.6258999997662613E-2</v>
      </c>
      <c r="H26" s="27"/>
      <c r="I26" s="27">
        <f t="shared" si="3"/>
        <v>7.6258999997662613E-2</v>
      </c>
      <c r="J26" s="27"/>
      <c r="L26" s="27"/>
      <c r="M26" s="27"/>
      <c r="N26" s="27"/>
      <c r="O26" s="27">
        <f t="shared" ca="1" si="4"/>
        <v>4.2595664841970429E-2</v>
      </c>
      <c r="P26" s="27"/>
      <c r="Q26" s="29">
        <f t="shared" si="5"/>
        <v>742.0619999999999</v>
      </c>
    </row>
    <row r="27" spans="1:21" x14ac:dyDescent="0.2">
      <c r="A27" s="59" t="s">
        <v>97</v>
      </c>
      <c r="B27" s="60" t="s">
        <v>52</v>
      </c>
      <c r="C27" s="59">
        <v>15962.781999999999</v>
      </c>
      <c r="D27" s="59" t="s">
        <v>67</v>
      </c>
      <c r="E27" s="27">
        <f t="shared" si="0"/>
        <v>-7133.9538913689448</v>
      </c>
      <c r="F27" s="27">
        <f t="shared" si="1"/>
        <v>-7134</v>
      </c>
      <c r="G27" s="27">
        <f t="shared" si="2"/>
        <v>6.2581999998656102E-2</v>
      </c>
      <c r="H27" s="27"/>
      <c r="I27" s="27">
        <f t="shared" si="3"/>
        <v>6.2581999998656102E-2</v>
      </c>
      <c r="J27" s="27"/>
      <c r="L27" s="27"/>
      <c r="M27" s="27"/>
      <c r="N27" s="27"/>
      <c r="O27" s="27">
        <f t="shared" ca="1" si="4"/>
        <v>4.2045117816134972E-2</v>
      </c>
      <c r="P27" s="27"/>
      <c r="Q27" s="29">
        <f t="shared" si="5"/>
        <v>944.28199999999924</v>
      </c>
    </row>
    <row r="28" spans="1:21" x14ac:dyDescent="0.2">
      <c r="A28" s="59" t="s">
        <v>97</v>
      </c>
      <c r="B28" s="60" t="s">
        <v>52</v>
      </c>
      <c r="C28" s="59">
        <v>16102.641</v>
      </c>
      <c r="D28" s="59" t="s">
        <v>67</v>
      </c>
      <c r="E28" s="27">
        <f t="shared" si="0"/>
        <v>-7030.9097727575818</v>
      </c>
      <c r="F28" s="27">
        <f t="shared" si="1"/>
        <v>-7031</v>
      </c>
      <c r="G28" s="27">
        <f t="shared" si="2"/>
        <v>0.1224629999978788</v>
      </c>
      <c r="H28" s="27"/>
      <c r="I28" s="27">
        <f t="shared" si="3"/>
        <v>0.1224629999978788</v>
      </c>
      <c r="J28" s="27"/>
      <c r="L28" s="27"/>
      <c r="M28" s="27"/>
      <c r="N28" s="27"/>
      <c r="O28" s="27">
        <f t="shared" ca="1" si="4"/>
        <v>4.1664538328476899E-2</v>
      </c>
      <c r="P28" s="27"/>
      <c r="Q28" s="29">
        <f t="shared" si="5"/>
        <v>1084.1409999999996</v>
      </c>
    </row>
    <row r="29" spans="1:21" x14ac:dyDescent="0.2">
      <c r="A29" s="59" t="s">
        <v>97</v>
      </c>
      <c r="B29" s="60" t="s">
        <v>52</v>
      </c>
      <c r="C29" s="59">
        <v>16125.6</v>
      </c>
      <c r="D29" s="59" t="s">
        <v>67</v>
      </c>
      <c r="E29" s="27">
        <f t="shared" si="0"/>
        <v>-7013.9942369736973</v>
      </c>
      <c r="F29" s="27">
        <f t="shared" si="1"/>
        <v>-7014</v>
      </c>
      <c r="G29" s="27">
        <f t="shared" si="2"/>
        <v>7.8219999995781109E-3</v>
      </c>
      <c r="H29" s="27"/>
      <c r="I29" s="27">
        <f t="shared" si="3"/>
        <v>7.8219999995781109E-3</v>
      </c>
      <c r="J29" s="27"/>
      <c r="L29" s="27"/>
      <c r="M29" s="27"/>
      <c r="N29" s="27"/>
      <c r="O29" s="27">
        <f t="shared" ca="1" si="4"/>
        <v>4.1601724238280902E-2</v>
      </c>
      <c r="P29" s="27"/>
      <c r="Q29" s="29">
        <f t="shared" si="5"/>
        <v>1107.1000000000004</v>
      </c>
    </row>
    <row r="30" spans="1:21" x14ac:dyDescent="0.2">
      <c r="A30" s="59" t="s">
        <v>97</v>
      </c>
      <c r="B30" s="60" t="s">
        <v>52</v>
      </c>
      <c r="C30" s="59">
        <v>16490.682000000001</v>
      </c>
      <c r="D30" s="59" t="s">
        <v>67</v>
      </c>
      <c r="E30" s="27">
        <f t="shared" si="0"/>
        <v>-6745.0122414576881</v>
      </c>
      <c r="F30" s="27">
        <f t="shared" si="1"/>
        <v>-6745</v>
      </c>
      <c r="G30" s="27">
        <f t="shared" si="2"/>
        <v>-1.6615000000456348E-2</v>
      </c>
      <c r="H30" s="27"/>
      <c r="I30" s="27">
        <f t="shared" si="3"/>
        <v>-1.6615000000456348E-2</v>
      </c>
      <c r="J30" s="27"/>
      <c r="L30" s="27"/>
      <c r="M30" s="27"/>
      <c r="N30" s="27"/>
      <c r="O30" s="27">
        <f t="shared" ca="1" si="4"/>
        <v>4.0607783634591374E-2</v>
      </c>
      <c r="P30" s="27"/>
      <c r="Q30" s="29">
        <f t="shared" si="5"/>
        <v>1472.1820000000007</v>
      </c>
    </row>
    <row r="31" spans="1:21" x14ac:dyDescent="0.2">
      <c r="A31" s="59" t="s">
        <v>97</v>
      </c>
      <c r="B31" s="60" t="s">
        <v>52</v>
      </c>
      <c r="C31" s="59">
        <v>17045.773000000001</v>
      </c>
      <c r="D31" s="59" t="s">
        <v>67</v>
      </c>
      <c r="E31" s="27">
        <f t="shared" si="0"/>
        <v>-6336.037038974473</v>
      </c>
      <c r="F31" s="27">
        <f t="shared" si="1"/>
        <v>-6336</v>
      </c>
      <c r="G31" s="27">
        <f t="shared" si="2"/>
        <v>-5.027200000040466E-2</v>
      </c>
      <c r="H31" s="27"/>
      <c r="I31" s="27">
        <f t="shared" si="3"/>
        <v>-5.027200000040466E-2</v>
      </c>
      <c r="J31" s="27"/>
      <c r="L31" s="27"/>
      <c r="M31" s="27"/>
      <c r="N31" s="27"/>
      <c r="O31" s="27">
        <f t="shared" ca="1" si="4"/>
        <v>3.9096550523405438E-2</v>
      </c>
      <c r="P31" s="27"/>
      <c r="Q31" s="29">
        <f t="shared" si="5"/>
        <v>2027.273000000001</v>
      </c>
    </row>
    <row r="32" spans="1:21" x14ac:dyDescent="0.2">
      <c r="A32" s="59" t="s">
        <v>97</v>
      </c>
      <c r="B32" s="60" t="s">
        <v>52</v>
      </c>
      <c r="C32" s="59">
        <v>17140.807000000001</v>
      </c>
      <c r="D32" s="59" t="s">
        <v>67</v>
      </c>
      <c r="E32" s="27">
        <f t="shared" si="0"/>
        <v>-6266.0187007330142</v>
      </c>
      <c r="F32" s="27">
        <f t="shared" si="1"/>
        <v>-6266</v>
      </c>
      <c r="G32" s="27">
        <f t="shared" si="2"/>
        <v>-2.5381999999808613E-2</v>
      </c>
      <c r="H32" s="27"/>
      <c r="I32" s="27">
        <f t="shared" si="3"/>
        <v>-2.5381999999808613E-2</v>
      </c>
      <c r="J32" s="27"/>
      <c r="L32" s="27"/>
      <c r="M32" s="27"/>
      <c r="N32" s="27"/>
      <c r="O32" s="27">
        <f t="shared" ca="1" si="4"/>
        <v>3.8837904269657234E-2</v>
      </c>
      <c r="P32" s="27"/>
      <c r="Q32" s="29">
        <f t="shared" si="5"/>
        <v>2122.3070000000007</v>
      </c>
    </row>
    <row r="33" spans="1:17" x14ac:dyDescent="0.2">
      <c r="A33" s="59" t="s">
        <v>97</v>
      </c>
      <c r="B33" s="60" t="s">
        <v>52</v>
      </c>
      <c r="C33" s="59">
        <v>17276.518</v>
      </c>
      <c r="D33" s="59" t="s">
        <v>67</v>
      </c>
      <c r="E33" s="27">
        <f t="shared" si="0"/>
        <v>-6166.0307101076951</v>
      </c>
      <c r="F33" s="27">
        <f t="shared" si="1"/>
        <v>-6166</v>
      </c>
      <c r="G33" s="27">
        <f t="shared" si="2"/>
        <v>-4.1681999999127584E-2</v>
      </c>
      <c r="H33" s="27"/>
      <c r="I33" s="27">
        <f t="shared" si="3"/>
        <v>-4.1681999999127584E-2</v>
      </c>
      <c r="J33" s="27"/>
      <c r="L33" s="27"/>
      <c r="M33" s="27"/>
      <c r="N33" s="27"/>
      <c r="O33" s="27">
        <f t="shared" ca="1" si="4"/>
        <v>3.8468409621445508E-2</v>
      </c>
      <c r="P33" s="27"/>
      <c r="Q33" s="29">
        <f t="shared" si="5"/>
        <v>2258.018</v>
      </c>
    </row>
    <row r="34" spans="1:17" x14ac:dyDescent="0.2">
      <c r="A34" s="59" t="s">
        <v>97</v>
      </c>
      <c r="B34" s="60" t="s">
        <v>52</v>
      </c>
      <c r="C34" s="59">
        <v>17291.585999999999</v>
      </c>
      <c r="D34" s="59" t="s">
        <v>67</v>
      </c>
      <c r="E34" s="27">
        <f t="shared" si="0"/>
        <v>-6154.9290378575288</v>
      </c>
      <c r="F34" s="27">
        <f t="shared" si="1"/>
        <v>-6155</v>
      </c>
      <c r="G34" s="27">
        <f t="shared" si="2"/>
        <v>9.6314999998867279E-2</v>
      </c>
      <c r="H34" s="27"/>
      <c r="I34" s="27">
        <f t="shared" si="3"/>
        <v>9.6314999998867279E-2</v>
      </c>
      <c r="J34" s="27"/>
      <c r="L34" s="27"/>
      <c r="M34" s="27"/>
      <c r="N34" s="27"/>
      <c r="O34" s="27">
        <f t="shared" ca="1" si="4"/>
        <v>3.8427765210142219E-2</v>
      </c>
      <c r="P34" s="27"/>
      <c r="Q34" s="29">
        <f t="shared" si="5"/>
        <v>2273.0859999999993</v>
      </c>
    </row>
    <row r="35" spans="1:17" x14ac:dyDescent="0.2">
      <c r="A35" s="59" t="s">
        <v>97</v>
      </c>
      <c r="B35" s="60" t="s">
        <v>52</v>
      </c>
      <c r="C35" s="59">
        <v>17801.817999999999</v>
      </c>
      <c r="D35" s="59" t="s">
        <v>67</v>
      </c>
      <c r="E35" s="27">
        <f t="shared" si="0"/>
        <v>-5779.0046659736117</v>
      </c>
      <c r="F35" s="27">
        <f t="shared" si="1"/>
        <v>-5779</v>
      </c>
      <c r="G35" s="27">
        <f t="shared" si="2"/>
        <v>-6.3330000011774246E-3</v>
      </c>
      <c r="H35" s="27"/>
      <c r="I35" s="27">
        <f t="shared" si="3"/>
        <v>-6.3330000011774246E-3</v>
      </c>
      <c r="J35" s="27"/>
      <c r="L35" s="27"/>
      <c r="M35" s="27"/>
      <c r="N35" s="27"/>
      <c r="O35" s="27">
        <f t="shared" ca="1" si="4"/>
        <v>3.7038465332866151E-2</v>
      </c>
      <c r="P35" s="27"/>
      <c r="Q35" s="29">
        <f t="shared" si="5"/>
        <v>2783.3179999999993</v>
      </c>
    </row>
    <row r="36" spans="1:17" x14ac:dyDescent="0.2">
      <c r="A36" s="59" t="s">
        <v>97</v>
      </c>
      <c r="B36" s="60" t="s">
        <v>52</v>
      </c>
      <c r="C36" s="59">
        <v>17808.715</v>
      </c>
      <c r="D36" s="59" t="s">
        <v>67</v>
      </c>
      <c r="E36" s="27">
        <f t="shared" si="0"/>
        <v>-5773.9231532639351</v>
      </c>
      <c r="F36" s="27">
        <f t="shared" si="1"/>
        <v>-5774</v>
      </c>
      <c r="G36" s="27">
        <f t="shared" si="2"/>
        <v>0.10430199999973411</v>
      </c>
      <c r="H36" s="27"/>
      <c r="I36" s="27">
        <f t="shared" si="3"/>
        <v>0.10430199999973411</v>
      </c>
      <c r="J36" s="27"/>
      <c r="L36" s="27"/>
      <c r="M36" s="27"/>
      <c r="N36" s="27"/>
      <c r="O36" s="27">
        <f t="shared" ca="1" si="4"/>
        <v>3.7019990600455563E-2</v>
      </c>
      <c r="P36" s="27"/>
      <c r="Q36" s="29">
        <f t="shared" si="5"/>
        <v>2790.2150000000001</v>
      </c>
    </row>
    <row r="37" spans="1:17" x14ac:dyDescent="0.2">
      <c r="A37" s="59" t="s">
        <v>97</v>
      </c>
      <c r="B37" s="60" t="s">
        <v>52</v>
      </c>
      <c r="C37" s="59">
        <v>17831.580999999998</v>
      </c>
      <c r="D37" s="59" t="s">
        <v>67</v>
      </c>
      <c r="E37" s="27">
        <f t="shared" si="0"/>
        <v>-5757.0761372251591</v>
      </c>
      <c r="F37" s="27">
        <f t="shared" si="1"/>
        <v>-5757</v>
      </c>
      <c r="G37" s="27">
        <f t="shared" si="2"/>
        <v>-0.10333900000114227</v>
      </c>
      <c r="H37" s="27"/>
      <c r="I37" s="27">
        <f t="shared" si="3"/>
        <v>-0.10333900000114227</v>
      </c>
      <c r="J37" s="27"/>
      <c r="L37" s="27"/>
      <c r="M37" s="27"/>
      <c r="N37" s="27"/>
      <c r="O37" s="27">
        <f t="shared" ca="1" si="4"/>
        <v>3.6957176510259572E-2</v>
      </c>
      <c r="P37" s="27"/>
      <c r="Q37" s="29">
        <f t="shared" si="5"/>
        <v>2813.0809999999983</v>
      </c>
    </row>
    <row r="38" spans="1:17" x14ac:dyDescent="0.2">
      <c r="A38" s="59" t="s">
        <v>97</v>
      </c>
      <c r="B38" s="60" t="s">
        <v>52</v>
      </c>
      <c r="C38" s="59">
        <v>17850.766</v>
      </c>
      <c r="D38" s="59" t="s">
        <v>67</v>
      </c>
      <c r="E38" s="27">
        <f t="shared" si="0"/>
        <v>-5742.9411769039843</v>
      </c>
      <c r="F38" s="27">
        <f t="shared" si="1"/>
        <v>-5743</v>
      </c>
      <c r="G38" s="27">
        <f t="shared" si="2"/>
        <v>7.9838999998173676E-2</v>
      </c>
      <c r="H38" s="27"/>
      <c r="I38" s="27">
        <f t="shared" si="3"/>
        <v>7.9838999998173676E-2</v>
      </c>
      <c r="J38" s="27"/>
      <c r="L38" s="27"/>
      <c r="M38" s="27"/>
      <c r="N38" s="27"/>
      <c r="O38" s="27">
        <f t="shared" ca="1" si="4"/>
        <v>3.6905447259509928E-2</v>
      </c>
      <c r="P38" s="27"/>
      <c r="Q38" s="29">
        <f t="shared" si="5"/>
        <v>2832.2659999999996</v>
      </c>
    </row>
    <row r="39" spans="1:17" x14ac:dyDescent="0.2">
      <c r="A39" s="59" t="s">
        <v>97</v>
      </c>
      <c r="B39" s="60" t="s">
        <v>52</v>
      </c>
      <c r="C39" s="59">
        <v>18013.522000000001</v>
      </c>
      <c r="D39" s="59" t="s">
        <v>67</v>
      </c>
      <c r="E39" s="27">
        <f t="shared" si="0"/>
        <v>-5623.0272023388079</v>
      </c>
      <c r="F39" s="27">
        <f t="shared" si="1"/>
        <v>-5623</v>
      </c>
      <c r="G39" s="27">
        <f t="shared" si="2"/>
        <v>-3.692100000262144E-2</v>
      </c>
      <c r="H39" s="27"/>
      <c r="I39" s="27">
        <f t="shared" si="3"/>
        <v>-3.692100000262144E-2</v>
      </c>
      <c r="J39" s="27"/>
      <c r="L39" s="27"/>
      <c r="M39" s="27"/>
      <c r="N39" s="27"/>
      <c r="O39" s="27">
        <f t="shared" ca="1" si="4"/>
        <v>3.6462053681655865E-2</v>
      </c>
      <c r="P39" s="27"/>
      <c r="Q39" s="29">
        <f t="shared" si="5"/>
        <v>2995.0220000000008</v>
      </c>
    </row>
    <row r="40" spans="1:17" x14ac:dyDescent="0.2">
      <c r="A40" s="59" t="s">
        <v>97</v>
      </c>
      <c r="B40" s="60" t="s">
        <v>52</v>
      </c>
      <c r="C40" s="59">
        <v>18682.64</v>
      </c>
      <c r="D40" s="59" t="s">
        <v>67</v>
      </c>
      <c r="E40" s="27">
        <f t="shared" si="0"/>
        <v>-5130.0401614118909</v>
      </c>
      <c r="F40" s="27">
        <f t="shared" si="1"/>
        <v>-5130</v>
      </c>
      <c r="G40" s="27">
        <f t="shared" si="2"/>
        <v>-5.4510000001755543E-2</v>
      </c>
      <c r="H40" s="27"/>
      <c r="I40" s="27">
        <f t="shared" si="3"/>
        <v>-5.4510000001755543E-2</v>
      </c>
      <c r="J40" s="27"/>
      <c r="L40" s="27"/>
      <c r="M40" s="27"/>
      <c r="N40" s="27"/>
      <c r="O40" s="27">
        <f t="shared" ca="1" si="4"/>
        <v>3.4640445065972081E-2</v>
      </c>
      <c r="P40" s="27"/>
      <c r="Q40" s="29">
        <f t="shared" si="5"/>
        <v>3664.1399999999994</v>
      </c>
    </row>
    <row r="41" spans="1:17" x14ac:dyDescent="0.2">
      <c r="A41" s="59" t="s">
        <v>97</v>
      </c>
      <c r="B41" s="60" t="s">
        <v>52</v>
      </c>
      <c r="C41" s="59">
        <v>18746.558000000001</v>
      </c>
      <c r="D41" s="59" t="s">
        <v>67</v>
      </c>
      <c r="E41" s="27">
        <f t="shared" si="0"/>
        <v>-5082.9472036944671</v>
      </c>
      <c r="F41" s="27">
        <f t="shared" si="1"/>
        <v>-5083</v>
      </c>
      <c r="G41" s="27">
        <f t="shared" si="2"/>
        <v>7.1658999997453066E-2</v>
      </c>
      <c r="H41" s="27"/>
      <c r="I41" s="27">
        <f t="shared" si="3"/>
        <v>7.1658999997453066E-2</v>
      </c>
      <c r="J41" s="27"/>
      <c r="L41" s="27"/>
      <c r="M41" s="27"/>
      <c r="N41" s="27"/>
      <c r="O41" s="27">
        <f t="shared" ca="1" si="4"/>
        <v>3.4466782581312569E-2</v>
      </c>
      <c r="P41" s="27"/>
      <c r="Q41" s="29">
        <f t="shared" si="5"/>
        <v>3728.0580000000009</v>
      </c>
    </row>
    <row r="42" spans="1:17" x14ac:dyDescent="0.2">
      <c r="A42" s="59" t="s">
        <v>97</v>
      </c>
      <c r="B42" s="60" t="s">
        <v>52</v>
      </c>
      <c r="C42" s="59">
        <v>18895.787</v>
      </c>
      <c r="D42" s="59" t="s">
        <v>67</v>
      </c>
      <c r="E42" s="27">
        <f t="shared" si="0"/>
        <v>-4972.9995365707573</v>
      </c>
      <c r="F42" s="27">
        <f t="shared" si="1"/>
        <v>-4973</v>
      </c>
      <c r="G42" s="27">
        <f t="shared" si="2"/>
        <v>6.2899999829824083E-4</v>
      </c>
      <c r="H42" s="27"/>
      <c r="I42" s="27">
        <f t="shared" si="3"/>
        <v>6.2899999829824083E-4</v>
      </c>
      <c r="J42" s="27"/>
      <c r="L42" s="27"/>
      <c r="M42" s="27"/>
      <c r="N42" s="27"/>
      <c r="O42" s="27">
        <f t="shared" ca="1" si="4"/>
        <v>3.4060338468279674E-2</v>
      </c>
      <c r="P42" s="27"/>
      <c r="Q42" s="29">
        <f t="shared" si="5"/>
        <v>3877.2870000000003</v>
      </c>
    </row>
    <row r="43" spans="1:17" x14ac:dyDescent="0.2">
      <c r="A43" s="59" t="s">
        <v>97</v>
      </c>
      <c r="B43" s="60" t="s">
        <v>52</v>
      </c>
      <c r="C43" s="59">
        <v>20524.558000000001</v>
      </c>
      <c r="D43" s="59" t="s">
        <v>67</v>
      </c>
      <c r="E43" s="27">
        <f t="shared" si="0"/>
        <v>-3772.9675606897067</v>
      </c>
      <c r="F43" s="27">
        <f t="shared" si="1"/>
        <v>-3773</v>
      </c>
      <c r="G43" s="27">
        <f t="shared" si="2"/>
        <v>4.4029000000591623E-2</v>
      </c>
      <c r="H43" s="27"/>
      <c r="I43" s="27">
        <f t="shared" si="3"/>
        <v>4.4029000000591623E-2</v>
      </c>
      <c r="J43" s="27"/>
      <c r="L43" s="27"/>
      <c r="M43" s="27"/>
      <c r="N43" s="27"/>
      <c r="O43" s="27">
        <f t="shared" ca="1" si="4"/>
        <v>2.9626402689739026E-2</v>
      </c>
      <c r="P43" s="27"/>
      <c r="Q43" s="29">
        <f t="shared" si="5"/>
        <v>5506.0580000000009</v>
      </c>
    </row>
    <row r="44" spans="1:17" x14ac:dyDescent="0.2">
      <c r="A44" s="59" t="s">
        <v>97</v>
      </c>
      <c r="B44" s="60" t="s">
        <v>52</v>
      </c>
      <c r="C44" s="59">
        <v>20596.534</v>
      </c>
      <c r="D44" s="59" t="s">
        <v>67</v>
      </c>
      <c r="E44" s="27">
        <f t="shared" si="0"/>
        <v>-3719.937698605956</v>
      </c>
      <c r="F44" s="27">
        <f t="shared" si="1"/>
        <v>-3720</v>
      </c>
      <c r="G44" s="27">
        <f t="shared" si="2"/>
        <v>8.4559999999328284E-2</v>
      </c>
      <c r="H44" s="27"/>
      <c r="I44" s="27">
        <f t="shared" si="3"/>
        <v>8.4559999999328284E-2</v>
      </c>
      <c r="J44" s="27"/>
      <c r="L44" s="27"/>
      <c r="M44" s="27"/>
      <c r="N44" s="27"/>
      <c r="O44" s="27">
        <f t="shared" ca="1" si="4"/>
        <v>2.9430570526186813E-2</v>
      </c>
      <c r="P44" s="27"/>
      <c r="Q44" s="29">
        <f t="shared" si="5"/>
        <v>5578.0339999999997</v>
      </c>
    </row>
    <row r="45" spans="1:17" x14ac:dyDescent="0.2">
      <c r="A45" s="59" t="s">
        <v>97</v>
      </c>
      <c r="B45" s="60" t="s">
        <v>52</v>
      </c>
      <c r="C45" s="59">
        <v>20923.552</v>
      </c>
      <c r="D45" s="59" t="s">
        <v>67</v>
      </c>
      <c r="E45" s="27">
        <f t="shared" si="0"/>
        <v>-3479.0001716677498</v>
      </c>
      <c r="F45" s="27">
        <f t="shared" si="1"/>
        <v>-3479</v>
      </c>
      <c r="G45" s="27">
        <f t="shared" si="2"/>
        <v>-2.3300000248127617E-4</v>
      </c>
      <c r="H45" s="27"/>
      <c r="I45" s="27">
        <f t="shared" si="3"/>
        <v>-2.3300000248127617E-4</v>
      </c>
      <c r="J45" s="27"/>
      <c r="L45" s="27"/>
      <c r="M45" s="27"/>
      <c r="N45" s="27"/>
      <c r="O45" s="27">
        <f t="shared" ca="1" si="4"/>
        <v>2.8540088423996565E-2</v>
      </c>
      <c r="P45" s="27"/>
      <c r="Q45" s="29">
        <f t="shared" si="5"/>
        <v>5905.0519999999997</v>
      </c>
    </row>
    <row r="46" spans="1:17" x14ac:dyDescent="0.2">
      <c r="A46" s="59" t="s">
        <v>97</v>
      </c>
      <c r="B46" s="60" t="s">
        <v>52</v>
      </c>
      <c r="C46" s="59">
        <v>21045.665000000001</v>
      </c>
      <c r="D46" s="59" t="s">
        <v>67</v>
      </c>
      <c r="E46" s="27">
        <f t="shared" si="0"/>
        <v>-3389.0307992570397</v>
      </c>
      <c r="F46" s="27">
        <f t="shared" si="1"/>
        <v>-3389</v>
      </c>
      <c r="G46" s="27">
        <f t="shared" si="2"/>
        <v>-4.1803000000072643E-2</v>
      </c>
      <c r="H46" s="27"/>
      <c r="I46" s="27">
        <f t="shared" si="3"/>
        <v>-4.1803000000072643E-2</v>
      </c>
      <c r="J46" s="27"/>
      <c r="L46" s="27"/>
      <c r="M46" s="27"/>
      <c r="N46" s="27"/>
      <c r="O46" s="27">
        <f t="shared" ca="1" si="4"/>
        <v>2.8207543240606016E-2</v>
      </c>
      <c r="P46" s="27"/>
      <c r="Q46" s="29">
        <f t="shared" si="5"/>
        <v>6027.1650000000009</v>
      </c>
    </row>
    <row r="47" spans="1:17" x14ac:dyDescent="0.2">
      <c r="A47" s="59" t="s">
        <v>97</v>
      </c>
      <c r="B47" s="60" t="s">
        <v>52</v>
      </c>
      <c r="C47" s="59">
        <v>21140.756000000001</v>
      </c>
      <c r="D47" s="59" t="s">
        <v>67</v>
      </c>
      <c r="E47" s="27">
        <f t="shared" si="0"/>
        <v>-3318.9704650427734</v>
      </c>
      <c r="F47" s="27">
        <f t="shared" si="1"/>
        <v>-3319</v>
      </c>
      <c r="G47" s="27">
        <f t="shared" si="2"/>
        <v>4.0087000001221895E-2</v>
      </c>
      <c r="H47" s="27"/>
      <c r="I47" s="27">
        <f t="shared" si="3"/>
        <v>4.0087000001221895E-2</v>
      </c>
      <c r="J47" s="27"/>
      <c r="L47" s="27"/>
      <c r="M47" s="27"/>
      <c r="N47" s="27"/>
      <c r="O47" s="27">
        <f t="shared" ca="1" si="4"/>
        <v>2.7948896986857812E-2</v>
      </c>
      <c r="P47" s="27"/>
      <c r="Q47" s="29">
        <f t="shared" si="5"/>
        <v>6122.2560000000012</v>
      </c>
    </row>
    <row r="48" spans="1:17" x14ac:dyDescent="0.2">
      <c r="A48" s="59" t="s">
        <v>97</v>
      </c>
      <c r="B48" s="60" t="s">
        <v>52</v>
      </c>
      <c r="C48" s="59">
        <v>21163.817999999999</v>
      </c>
      <c r="D48" s="59" t="s">
        <v>67</v>
      </c>
      <c r="E48" s="27">
        <f t="shared" si="0"/>
        <v>-3301.9790417992563</v>
      </c>
      <c r="F48" s="27">
        <f t="shared" si="1"/>
        <v>-3302</v>
      </c>
      <c r="G48" s="27">
        <f t="shared" si="2"/>
        <v>2.844599999662023E-2</v>
      </c>
      <c r="H48" s="27"/>
      <c r="I48" s="27">
        <f t="shared" si="3"/>
        <v>2.844599999662023E-2</v>
      </c>
      <c r="J48" s="27"/>
      <c r="L48" s="27"/>
      <c r="M48" s="27"/>
      <c r="N48" s="27"/>
      <c r="O48" s="27">
        <f t="shared" ca="1" si="4"/>
        <v>2.7886082896661821E-2</v>
      </c>
      <c r="P48" s="27"/>
      <c r="Q48" s="29">
        <f t="shared" si="5"/>
        <v>6145.3179999999993</v>
      </c>
    </row>
    <row r="49" spans="1:17" x14ac:dyDescent="0.2">
      <c r="A49" s="59" t="s">
        <v>97</v>
      </c>
      <c r="B49" s="60" t="s">
        <v>52</v>
      </c>
      <c r="C49" s="59">
        <v>21212.580999999998</v>
      </c>
      <c r="D49" s="59" t="s">
        <v>67</v>
      </c>
      <c r="E49" s="27">
        <f t="shared" si="0"/>
        <v>-3266.0518554483901</v>
      </c>
      <c r="F49" s="27">
        <f t="shared" si="1"/>
        <v>-3266</v>
      </c>
      <c r="G49" s="27">
        <f t="shared" si="2"/>
        <v>-7.0382000001700362E-2</v>
      </c>
      <c r="H49" s="27"/>
      <c r="I49" s="27">
        <f t="shared" si="3"/>
        <v>-7.0382000001700362E-2</v>
      </c>
      <c r="J49" s="27"/>
      <c r="L49" s="27"/>
      <c r="M49" s="27"/>
      <c r="N49" s="27"/>
      <c r="O49" s="27">
        <f t="shared" ca="1" si="4"/>
        <v>2.7753064823305598E-2</v>
      </c>
      <c r="P49" s="27"/>
      <c r="Q49" s="29">
        <f t="shared" si="5"/>
        <v>6194.0809999999983</v>
      </c>
    </row>
    <row r="50" spans="1:17" x14ac:dyDescent="0.2">
      <c r="A50" s="59" t="s">
        <v>97</v>
      </c>
      <c r="B50" s="60" t="s">
        <v>52</v>
      </c>
      <c r="C50" s="59">
        <v>21843.762999999999</v>
      </c>
      <c r="D50" s="59" t="s">
        <v>67</v>
      </c>
      <c r="E50" s="27">
        <f t="shared" si="0"/>
        <v>-2801.0149763533218</v>
      </c>
      <c r="F50" s="27">
        <f t="shared" si="1"/>
        <v>-2801</v>
      </c>
      <c r="G50" s="27">
        <f t="shared" si="2"/>
        <v>-2.0327000001998385E-2</v>
      </c>
      <c r="H50" s="27"/>
      <c r="I50" s="27">
        <f t="shared" si="3"/>
        <v>-2.0327000001998385E-2</v>
      </c>
      <c r="J50" s="27"/>
      <c r="L50" s="27"/>
      <c r="M50" s="27"/>
      <c r="N50" s="27"/>
      <c r="O50" s="27">
        <f t="shared" ca="1" si="4"/>
        <v>2.6034914709121094E-2</v>
      </c>
      <c r="P50" s="27"/>
      <c r="Q50" s="29">
        <f t="shared" si="5"/>
        <v>6825.262999999999</v>
      </c>
    </row>
    <row r="51" spans="1:17" x14ac:dyDescent="0.2">
      <c r="A51" s="59" t="s">
        <v>97</v>
      </c>
      <c r="B51" s="60" t="s">
        <v>52</v>
      </c>
      <c r="C51" s="59">
        <v>22200.735000000001</v>
      </c>
      <c r="D51" s="59" t="s">
        <v>67</v>
      </c>
      <c r="E51" s="27">
        <f t="shared" si="0"/>
        <v>-2538.0081973191836</v>
      </c>
      <c r="F51" s="27">
        <f t="shared" si="1"/>
        <v>-2538</v>
      </c>
      <c r="G51" s="27">
        <f t="shared" si="2"/>
        <v>-1.1126000001240755E-2</v>
      </c>
      <c r="H51" s="27"/>
      <c r="I51" s="27">
        <f t="shared" si="3"/>
        <v>-1.1126000001240755E-2</v>
      </c>
      <c r="J51" s="27"/>
      <c r="L51" s="27"/>
      <c r="M51" s="27"/>
      <c r="N51" s="27"/>
      <c r="O51" s="27">
        <f t="shared" ca="1" si="4"/>
        <v>2.5063143784324268E-2</v>
      </c>
      <c r="P51" s="27"/>
      <c r="Q51" s="29">
        <f t="shared" si="5"/>
        <v>7182.2350000000006</v>
      </c>
    </row>
    <row r="52" spans="1:17" x14ac:dyDescent="0.2">
      <c r="A52" s="59" t="s">
        <v>97</v>
      </c>
      <c r="B52" s="60" t="s">
        <v>52</v>
      </c>
      <c r="C52" s="59">
        <v>22287.588</v>
      </c>
      <c r="D52" s="59" t="s">
        <v>67</v>
      </c>
      <c r="E52" s="27">
        <f t="shared" si="0"/>
        <v>-2474.0173863327432</v>
      </c>
      <c r="F52" s="27">
        <f t="shared" si="1"/>
        <v>-2474</v>
      </c>
      <c r="G52" s="27">
        <f t="shared" si="2"/>
        <v>-2.3598000003403286E-2</v>
      </c>
      <c r="H52" s="27"/>
      <c r="I52" s="27">
        <f t="shared" si="3"/>
        <v>-2.3598000003403286E-2</v>
      </c>
      <c r="J52" s="27"/>
      <c r="L52" s="27"/>
      <c r="M52" s="27"/>
      <c r="N52" s="27"/>
      <c r="O52" s="27">
        <f t="shared" ca="1" si="4"/>
        <v>2.4826667209468769E-2</v>
      </c>
      <c r="P52" s="27"/>
      <c r="Q52" s="29">
        <f t="shared" si="5"/>
        <v>7269.0879999999997</v>
      </c>
    </row>
    <row r="53" spans="1:17" x14ac:dyDescent="0.2">
      <c r="A53" s="59" t="s">
        <v>97</v>
      </c>
      <c r="B53" s="60" t="s">
        <v>52</v>
      </c>
      <c r="C53" s="59">
        <v>22408.526999999998</v>
      </c>
      <c r="D53" s="59" t="s">
        <v>67</v>
      </c>
      <c r="E53" s="27">
        <f t="shared" si="0"/>
        <v>-2384.912983607574</v>
      </c>
      <c r="F53" s="27">
        <f t="shared" si="1"/>
        <v>-2385</v>
      </c>
      <c r="G53" s="27">
        <f t="shared" ref="G53:G84" si="6">+C53-(C$7+F53*C$8)</f>
        <v>0.11810499999774038</v>
      </c>
      <c r="H53" s="27"/>
      <c r="I53" s="27">
        <f t="shared" ref="I53:I82" si="7">+G53</f>
        <v>0.11810499999774038</v>
      </c>
      <c r="J53" s="27"/>
      <c r="L53" s="27"/>
      <c r="M53" s="27"/>
      <c r="N53" s="27"/>
      <c r="O53" s="27">
        <f t="shared" ca="1" si="4"/>
        <v>2.4497816972560336E-2</v>
      </c>
      <c r="P53" s="27"/>
      <c r="Q53" s="29">
        <f t="shared" si="5"/>
        <v>7390.0269999999982</v>
      </c>
    </row>
    <row r="54" spans="1:17" x14ac:dyDescent="0.2">
      <c r="A54" s="59" t="s">
        <v>97</v>
      </c>
      <c r="B54" s="60" t="s">
        <v>52</v>
      </c>
      <c r="C54" s="59">
        <v>22599.784</v>
      </c>
      <c r="D54" s="59" t="s">
        <v>67</v>
      </c>
      <c r="E54" s="27">
        <f t="shared" si="0"/>
        <v>-2244.0002858673247</v>
      </c>
      <c r="F54" s="27">
        <f t="shared" si="1"/>
        <v>-2244</v>
      </c>
      <c r="G54" s="27">
        <f t="shared" si="6"/>
        <v>-3.8800000038463622E-4</v>
      </c>
      <c r="H54" s="27"/>
      <c r="I54" s="27">
        <f t="shared" si="7"/>
        <v>-3.8800000038463622E-4</v>
      </c>
      <c r="J54" s="27"/>
      <c r="L54" s="27"/>
      <c r="M54" s="27"/>
      <c r="N54" s="27"/>
      <c r="O54" s="27">
        <f t="shared" ca="1" si="4"/>
        <v>2.3976829518581808E-2</v>
      </c>
      <c r="P54" s="27"/>
      <c r="Q54" s="29">
        <f t="shared" si="5"/>
        <v>7581.2839999999997</v>
      </c>
    </row>
    <row r="55" spans="1:17" x14ac:dyDescent="0.2">
      <c r="A55" s="59" t="s">
        <v>97</v>
      </c>
      <c r="B55" s="60" t="s">
        <v>52</v>
      </c>
      <c r="C55" s="59">
        <v>22674.569</v>
      </c>
      <c r="D55" s="59" t="s">
        <v>67</v>
      </c>
      <c r="E55" s="27">
        <f t="shared" si="0"/>
        <v>-2188.9008327727743</v>
      </c>
      <c r="F55" s="27">
        <f t="shared" si="1"/>
        <v>-2189</v>
      </c>
      <c r="G55" s="27">
        <f t="shared" si="6"/>
        <v>0.13459700000021257</v>
      </c>
      <c r="H55" s="27"/>
      <c r="I55" s="27">
        <f t="shared" si="7"/>
        <v>0.13459700000021257</v>
      </c>
      <c r="J55" s="27"/>
      <c r="L55" s="27"/>
      <c r="M55" s="27"/>
      <c r="N55" s="27"/>
      <c r="O55" s="27">
        <f t="shared" ca="1" si="4"/>
        <v>2.3773607462065364E-2</v>
      </c>
      <c r="P55" s="27"/>
      <c r="Q55" s="29">
        <f t="shared" si="5"/>
        <v>7656.0689999999995</v>
      </c>
    </row>
    <row r="56" spans="1:17" x14ac:dyDescent="0.2">
      <c r="A56" s="59" t="s">
        <v>97</v>
      </c>
      <c r="B56" s="60" t="s">
        <v>52</v>
      </c>
      <c r="C56" s="59">
        <v>22693.506000000001</v>
      </c>
      <c r="D56" s="59" t="s">
        <v>67</v>
      </c>
      <c r="E56" s="27">
        <f t="shared" si="0"/>
        <v>-2174.9485917718839</v>
      </c>
      <c r="F56" s="27">
        <f t="shared" si="1"/>
        <v>-2175</v>
      </c>
      <c r="G56" s="27">
        <f t="shared" si="6"/>
        <v>6.9774999999935972E-2</v>
      </c>
      <c r="H56" s="27"/>
      <c r="I56" s="27">
        <f t="shared" si="7"/>
        <v>6.9774999999935972E-2</v>
      </c>
      <c r="J56" s="27"/>
      <c r="L56" s="27"/>
      <c r="M56" s="27"/>
      <c r="N56" s="27"/>
      <c r="O56" s="27">
        <f t="shared" ca="1" si="4"/>
        <v>2.3721878211315724E-2</v>
      </c>
      <c r="P56" s="27"/>
      <c r="Q56" s="29">
        <f t="shared" si="5"/>
        <v>7675.0060000000012</v>
      </c>
    </row>
    <row r="57" spans="1:17" x14ac:dyDescent="0.2">
      <c r="A57" s="59" t="s">
        <v>97</v>
      </c>
      <c r="B57" s="60" t="s">
        <v>52</v>
      </c>
      <c r="C57" s="59">
        <v>22716.558000000001</v>
      </c>
      <c r="D57" s="59" t="s">
        <v>67</v>
      </c>
      <c r="E57" s="27">
        <f t="shared" si="0"/>
        <v>-2157.9645362428932</v>
      </c>
      <c r="F57" s="27">
        <f t="shared" si="1"/>
        <v>-2158</v>
      </c>
      <c r="G57" s="27">
        <f t="shared" si="6"/>
        <v>4.8134000000572996E-2</v>
      </c>
      <c r="H57" s="27"/>
      <c r="I57" s="27">
        <f t="shared" si="7"/>
        <v>4.8134000000572996E-2</v>
      </c>
      <c r="J57" s="27"/>
      <c r="L57" s="27"/>
      <c r="M57" s="27"/>
      <c r="N57" s="27"/>
      <c r="O57" s="27">
        <f t="shared" ca="1" si="4"/>
        <v>2.3659064121119729E-2</v>
      </c>
      <c r="P57" s="27"/>
      <c r="Q57" s="29">
        <f t="shared" si="5"/>
        <v>7698.0580000000009</v>
      </c>
    </row>
    <row r="58" spans="1:17" x14ac:dyDescent="0.2">
      <c r="A58" s="59" t="s">
        <v>97</v>
      </c>
      <c r="B58" s="60" t="s">
        <v>52</v>
      </c>
      <c r="C58" s="59">
        <v>22724.738000000001</v>
      </c>
      <c r="D58" s="59" t="s">
        <v>67</v>
      </c>
      <c r="E58" s="27">
        <f t="shared" si="0"/>
        <v>-2151.9377457593278</v>
      </c>
      <c r="F58" s="27">
        <f t="shared" si="1"/>
        <v>-2152</v>
      </c>
      <c r="G58" s="27">
        <f t="shared" si="6"/>
        <v>8.4495999999489868E-2</v>
      </c>
      <c r="H58" s="27"/>
      <c r="I58" s="27">
        <f t="shared" si="7"/>
        <v>8.4495999999489868E-2</v>
      </c>
      <c r="J58" s="27"/>
      <c r="L58" s="27"/>
      <c r="M58" s="27"/>
      <c r="N58" s="27"/>
      <c r="O58" s="27">
        <f t="shared" ca="1" si="4"/>
        <v>2.3636894442227024E-2</v>
      </c>
      <c r="P58" s="27"/>
      <c r="Q58" s="29">
        <f t="shared" si="5"/>
        <v>7706.2380000000012</v>
      </c>
    </row>
    <row r="59" spans="1:17" x14ac:dyDescent="0.2">
      <c r="A59" s="59" t="s">
        <v>97</v>
      </c>
      <c r="B59" s="60" t="s">
        <v>52</v>
      </c>
      <c r="C59" s="59">
        <v>22937.787</v>
      </c>
      <c r="D59" s="59" t="s">
        <v>67</v>
      </c>
      <c r="E59" s="27">
        <f t="shared" si="0"/>
        <v>-1994.9693245205651</v>
      </c>
      <c r="F59" s="27">
        <f t="shared" si="1"/>
        <v>-1995</v>
      </c>
      <c r="G59" s="27">
        <f t="shared" si="6"/>
        <v>4.1634999997768318E-2</v>
      </c>
      <c r="H59" s="27"/>
      <c r="I59" s="27">
        <f t="shared" si="7"/>
        <v>4.1634999997768318E-2</v>
      </c>
      <c r="J59" s="27"/>
      <c r="L59" s="27"/>
      <c r="M59" s="27"/>
      <c r="N59" s="27"/>
      <c r="O59" s="27">
        <f t="shared" ca="1" si="4"/>
        <v>2.3056787844534625E-2</v>
      </c>
      <c r="P59" s="27"/>
      <c r="Q59" s="29">
        <f t="shared" si="5"/>
        <v>7919.2870000000003</v>
      </c>
    </row>
    <row r="60" spans="1:17" x14ac:dyDescent="0.2">
      <c r="A60" s="59" t="s">
        <v>97</v>
      </c>
      <c r="B60" s="60" t="s">
        <v>52</v>
      </c>
      <c r="C60" s="59">
        <v>23009.687999999998</v>
      </c>
      <c r="D60" s="59" t="s">
        <v>67</v>
      </c>
      <c r="E60" s="27">
        <f t="shared" si="0"/>
        <v>-1941.9947202957717</v>
      </c>
      <c r="F60" s="27">
        <f t="shared" si="1"/>
        <v>-1942</v>
      </c>
      <c r="G60" s="27">
        <f t="shared" si="6"/>
        <v>7.1659999957773834E-3</v>
      </c>
      <c r="H60" s="27"/>
      <c r="I60" s="27">
        <f t="shared" si="7"/>
        <v>7.1659999957773834E-3</v>
      </c>
      <c r="J60" s="27"/>
      <c r="L60" s="27"/>
      <c r="M60" s="27"/>
      <c r="N60" s="27"/>
      <c r="O60" s="27">
        <f t="shared" ca="1" si="4"/>
        <v>2.2860955680982412E-2</v>
      </c>
      <c r="P60" s="27"/>
      <c r="Q60" s="29">
        <f t="shared" si="5"/>
        <v>7991.1879999999983</v>
      </c>
    </row>
    <row r="61" spans="1:17" x14ac:dyDescent="0.2">
      <c r="A61" s="59" t="s">
        <v>97</v>
      </c>
      <c r="B61" s="60" t="s">
        <v>52</v>
      </c>
      <c r="C61" s="59">
        <v>23381.616000000002</v>
      </c>
      <c r="D61" s="59" t="s">
        <v>67</v>
      </c>
      <c r="E61" s="27">
        <f t="shared" si="0"/>
        <v>-1667.9687874141748</v>
      </c>
      <c r="F61" s="27">
        <f t="shared" si="1"/>
        <v>-1668</v>
      </c>
      <c r="G61" s="27">
        <f t="shared" si="6"/>
        <v>4.2364000000816304E-2</v>
      </c>
      <c r="H61" s="27"/>
      <c r="I61" s="27">
        <f t="shared" si="7"/>
        <v>4.2364000000816304E-2</v>
      </c>
      <c r="J61" s="27"/>
      <c r="L61" s="27"/>
      <c r="M61" s="27"/>
      <c r="N61" s="27"/>
      <c r="O61" s="27">
        <f t="shared" ca="1" si="4"/>
        <v>2.1848540344882296E-2</v>
      </c>
      <c r="P61" s="27"/>
      <c r="Q61" s="29">
        <f t="shared" si="5"/>
        <v>8363.1160000000018</v>
      </c>
    </row>
    <row r="62" spans="1:17" x14ac:dyDescent="0.2">
      <c r="A62" s="59" t="s">
        <v>97</v>
      </c>
      <c r="B62" s="60" t="s">
        <v>52</v>
      </c>
      <c r="C62" s="59">
        <v>23385.628000000001</v>
      </c>
      <c r="D62" s="59" t="s">
        <v>67</v>
      </c>
      <c r="E62" s="27">
        <f t="shared" si="0"/>
        <v>-1665.0128603457083</v>
      </c>
      <c r="F62" s="27">
        <f t="shared" si="1"/>
        <v>-1665</v>
      </c>
      <c r="G62" s="27">
        <f t="shared" si="6"/>
        <v>-1.7455000001064036E-2</v>
      </c>
      <c r="H62" s="27"/>
      <c r="I62" s="27">
        <f t="shared" si="7"/>
        <v>-1.7455000001064036E-2</v>
      </c>
      <c r="J62" s="27"/>
      <c r="L62" s="27"/>
      <c r="M62" s="27"/>
      <c r="N62" s="27"/>
      <c r="O62" s="27">
        <f t="shared" ca="1" si="4"/>
        <v>2.1837455505435945E-2</v>
      </c>
      <c r="P62" s="27"/>
      <c r="Q62" s="29">
        <f t="shared" si="5"/>
        <v>8367.1280000000006</v>
      </c>
    </row>
    <row r="63" spans="1:17" x14ac:dyDescent="0.2">
      <c r="A63" s="59" t="s">
        <v>97</v>
      </c>
      <c r="B63" s="60" t="s">
        <v>52</v>
      </c>
      <c r="C63" s="59">
        <v>23697.785</v>
      </c>
      <c r="D63" s="59" t="s">
        <v>67</v>
      </c>
      <c r="E63" s="27">
        <f t="shared" si="0"/>
        <v>-1435.0244939669478</v>
      </c>
      <c r="F63" s="27">
        <f t="shared" si="1"/>
        <v>-1435</v>
      </c>
      <c r="G63" s="27">
        <f t="shared" si="6"/>
        <v>-3.3245000002352754E-2</v>
      </c>
      <c r="H63" s="27"/>
      <c r="I63" s="27">
        <f t="shared" si="7"/>
        <v>-3.3245000002352754E-2</v>
      </c>
      <c r="J63" s="27"/>
      <c r="L63" s="27"/>
      <c r="M63" s="27"/>
      <c r="N63" s="27"/>
      <c r="O63" s="27">
        <f t="shared" ca="1" si="4"/>
        <v>2.0987617814548987E-2</v>
      </c>
      <c r="P63" s="27"/>
      <c r="Q63" s="29">
        <f t="shared" si="5"/>
        <v>8679.2849999999999</v>
      </c>
    </row>
    <row r="64" spans="1:17" x14ac:dyDescent="0.2">
      <c r="A64" s="59" t="s">
        <v>97</v>
      </c>
      <c r="B64" s="60" t="s">
        <v>52</v>
      </c>
      <c r="C64" s="59">
        <v>24016.828000000001</v>
      </c>
      <c r="D64" s="59" t="s">
        <v>67</v>
      </c>
      <c r="E64" s="27">
        <f t="shared" si="0"/>
        <v>-1199.9627193644901</v>
      </c>
      <c r="F64" s="27">
        <f t="shared" si="1"/>
        <v>-1200</v>
      </c>
      <c r="G64" s="27">
        <f t="shared" si="6"/>
        <v>5.0599999998667045E-2</v>
      </c>
      <c r="H64" s="27"/>
      <c r="I64" s="27">
        <f t="shared" si="7"/>
        <v>5.0599999998667045E-2</v>
      </c>
      <c r="J64" s="27"/>
      <c r="L64" s="27"/>
      <c r="M64" s="27"/>
      <c r="N64" s="27"/>
      <c r="O64" s="27">
        <f t="shared" ca="1" si="4"/>
        <v>2.0119305391251441E-2</v>
      </c>
      <c r="P64" s="27"/>
      <c r="Q64" s="29">
        <f t="shared" si="5"/>
        <v>8998.3280000000013</v>
      </c>
    </row>
    <row r="65" spans="1:17" x14ac:dyDescent="0.2">
      <c r="A65" s="59" t="s">
        <v>97</v>
      </c>
      <c r="B65" s="60" t="s">
        <v>52</v>
      </c>
      <c r="C65" s="59">
        <v>24088.688999999998</v>
      </c>
      <c r="D65" s="59" t="s">
        <v>67</v>
      </c>
      <c r="E65" s="27">
        <f t="shared" si="0"/>
        <v>-1147.0175859978078</v>
      </c>
      <c r="F65" s="27">
        <f t="shared" si="1"/>
        <v>-1147</v>
      </c>
      <c r="G65" s="27">
        <f t="shared" si="6"/>
        <v>-2.3869000004197005E-2</v>
      </c>
      <c r="H65" s="27"/>
      <c r="I65" s="27">
        <f t="shared" si="7"/>
        <v>-2.3869000004197005E-2</v>
      </c>
      <c r="J65" s="27"/>
      <c r="L65" s="27"/>
      <c r="M65" s="27"/>
      <c r="N65" s="27"/>
      <c r="O65" s="27">
        <f t="shared" ca="1" si="4"/>
        <v>1.9923473227699232E-2</v>
      </c>
      <c r="P65" s="27"/>
      <c r="Q65" s="29">
        <f t="shared" si="5"/>
        <v>9070.1889999999985</v>
      </c>
    </row>
    <row r="66" spans="1:17" x14ac:dyDescent="0.2">
      <c r="A66" s="59" t="s">
        <v>97</v>
      </c>
      <c r="B66" s="60" t="s">
        <v>52</v>
      </c>
      <c r="C66" s="59">
        <v>24118.598000000002</v>
      </c>
      <c r="D66" s="59" t="s">
        <v>67</v>
      </c>
      <c r="E66" s="27">
        <f t="shared" si="0"/>
        <v>-1124.9814886172489</v>
      </c>
      <c r="F66" s="27">
        <f t="shared" si="1"/>
        <v>-1125</v>
      </c>
      <c r="G66" s="27">
        <f t="shared" si="6"/>
        <v>2.5125000000116415E-2</v>
      </c>
      <c r="H66" s="27"/>
      <c r="I66" s="27">
        <f t="shared" si="7"/>
        <v>2.5125000000116415E-2</v>
      </c>
      <c r="J66" s="27"/>
      <c r="L66" s="27"/>
      <c r="M66" s="27"/>
      <c r="N66" s="27"/>
      <c r="O66" s="27">
        <f t="shared" ca="1" si="4"/>
        <v>1.9842184405092653E-2</v>
      </c>
      <c r="P66" s="27"/>
      <c r="Q66" s="29">
        <f t="shared" si="5"/>
        <v>9100.0980000000018</v>
      </c>
    </row>
    <row r="67" spans="1:17" x14ac:dyDescent="0.2">
      <c r="A67" s="59" t="s">
        <v>97</v>
      </c>
      <c r="B67" s="60" t="s">
        <v>52</v>
      </c>
      <c r="C67" s="59">
        <v>24118.641</v>
      </c>
      <c r="D67" s="59" t="s">
        <v>67</v>
      </c>
      <c r="E67" s="27">
        <f t="shared" si="0"/>
        <v>-1124.949807444782</v>
      </c>
      <c r="F67" s="27">
        <f t="shared" si="1"/>
        <v>-1125</v>
      </c>
      <c r="G67" s="27">
        <f t="shared" si="6"/>
        <v>6.8124999997962732E-2</v>
      </c>
      <c r="H67" s="27"/>
      <c r="I67" s="27">
        <f t="shared" si="7"/>
        <v>6.8124999997962732E-2</v>
      </c>
      <c r="J67" s="27"/>
      <c r="L67" s="27"/>
      <c r="M67" s="27"/>
      <c r="N67" s="27"/>
      <c r="O67" s="27">
        <f t="shared" ca="1" si="4"/>
        <v>1.9842184405092653E-2</v>
      </c>
      <c r="P67" s="27"/>
      <c r="Q67" s="29">
        <f t="shared" si="5"/>
        <v>9100.1409999999996</v>
      </c>
    </row>
    <row r="68" spans="1:17" x14ac:dyDescent="0.2">
      <c r="A68" s="59" t="s">
        <v>97</v>
      </c>
      <c r="B68" s="60" t="s">
        <v>52</v>
      </c>
      <c r="C68" s="59">
        <v>24118.675999999999</v>
      </c>
      <c r="D68" s="59" t="s">
        <v>67</v>
      </c>
      <c r="E68" s="27">
        <f t="shared" si="0"/>
        <v>-1124.9240204439354</v>
      </c>
      <c r="F68" s="27">
        <f t="shared" si="1"/>
        <v>-1125</v>
      </c>
      <c r="G68" s="27">
        <f t="shared" si="6"/>
        <v>0.10312499999781721</v>
      </c>
      <c r="H68" s="27"/>
      <c r="I68" s="27">
        <f t="shared" si="7"/>
        <v>0.10312499999781721</v>
      </c>
      <c r="J68" s="27"/>
      <c r="L68" s="27"/>
      <c r="M68" s="27"/>
      <c r="N68" s="27"/>
      <c r="O68" s="27">
        <f t="shared" ca="1" si="4"/>
        <v>1.9842184405092653E-2</v>
      </c>
      <c r="P68" s="27"/>
      <c r="Q68" s="29">
        <f t="shared" si="5"/>
        <v>9100.1759999999995</v>
      </c>
    </row>
    <row r="69" spans="1:17" x14ac:dyDescent="0.2">
      <c r="A69" s="59" t="s">
        <v>97</v>
      </c>
      <c r="B69" s="60" t="s">
        <v>52</v>
      </c>
      <c r="C69" s="59">
        <v>24392.791000000001</v>
      </c>
      <c r="D69" s="59" t="s">
        <v>67</v>
      </c>
      <c r="E69" s="27">
        <f t="shared" si="0"/>
        <v>-922.96391367101535</v>
      </c>
      <c r="F69" s="27">
        <f t="shared" si="1"/>
        <v>-923</v>
      </c>
      <c r="G69" s="27">
        <f t="shared" si="6"/>
        <v>4.8978999999235384E-2</v>
      </c>
      <c r="H69" s="27"/>
      <c r="I69" s="27">
        <f t="shared" si="7"/>
        <v>4.8978999999235384E-2</v>
      </c>
      <c r="J69" s="27"/>
      <c r="L69" s="27"/>
      <c r="M69" s="27"/>
      <c r="N69" s="27"/>
      <c r="O69" s="27">
        <f t="shared" ca="1" si="4"/>
        <v>1.9095805215704975E-2</v>
      </c>
      <c r="P69" s="27"/>
      <c r="Q69" s="29">
        <f t="shared" si="5"/>
        <v>9374.2910000000011</v>
      </c>
    </row>
    <row r="70" spans="1:17" x14ac:dyDescent="0.2">
      <c r="A70" s="59" t="s">
        <v>97</v>
      </c>
      <c r="B70" s="60" t="s">
        <v>52</v>
      </c>
      <c r="C70" s="59">
        <v>24392.831999999999</v>
      </c>
      <c r="D70" s="59" t="s">
        <v>67</v>
      </c>
      <c r="E70" s="27">
        <f t="shared" si="0"/>
        <v>-922.93370604145412</v>
      </c>
      <c r="F70" s="27">
        <f t="shared" si="1"/>
        <v>-923</v>
      </c>
      <c r="G70" s="27">
        <f t="shared" si="6"/>
        <v>8.9978999996674247E-2</v>
      </c>
      <c r="H70" s="27"/>
      <c r="I70" s="27">
        <f t="shared" si="7"/>
        <v>8.9978999996674247E-2</v>
      </c>
      <c r="J70" s="27"/>
      <c r="L70" s="27"/>
      <c r="M70" s="27"/>
      <c r="N70" s="27"/>
      <c r="O70" s="27">
        <f t="shared" ca="1" si="4"/>
        <v>1.9095805215704975E-2</v>
      </c>
      <c r="P70" s="27"/>
      <c r="Q70" s="29">
        <f t="shared" si="5"/>
        <v>9374.3319999999985</v>
      </c>
    </row>
    <row r="71" spans="1:17" x14ac:dyDescent="0.2">
      <c r="A71" s="59" t="s">
        <v>97</v>
      </c>
      <c r="B71" s="60" t="s">
        <v>52</v>
      </c>
      <c r="C71" s="59">
        <v>24415.741000000002</v>
      </c>
      <c r="D71" s="59" t="s">
        <v>67</v>
      </c>
      <c r="E71" s="27">
        <f t="shared" si="0"/>
        <v>-906.05500883020534</v>
      </c>
      <c r="F71" s="27">
        <f t="shared" si="1"/>
        <v>-906</v>
      </c>
      <c r="G71" s="27">
        <f t="shared" si="6"/>
        <v>-7.4661999999079853E-2</v>
      </c>
      <c r="H71" s="27"/>
      <c r="I71" s="27">
        <f t="shared" si="7"/>
        <v>-7.4661999999079853E-2</v>
      </c>
      <c r="J71" s="27"/>
      <c r="L71" s="27"/>
      <c r="M71" s="27"/>
      <c r="N71" s="27"/>
      <c r="O71" s="27">
        <f t="shared" ca="1" si="4"/>
        <v>1.9032991125508981E-2</v>
      </c>
      <c r="P71" s="27"/>
      <c r="Q71" s="29">
        <f t="shared" si="5"/>
        <v>9397.2410000000018</v>
      </c>
    </row>
    <row r="72" spans="1:17" x14ac:dyDescent="0.2">
      <c r="A72" s="59" t="s">
        <v>97</v>
      </c>
      <c r="B72" s="60" t="s">
        <v>52</v>
      </c>
      <c r="C72" s="59">
        <v>24415.782999999999</v>
      </c>
      <c r="D72" s="59" t="s">
        <v>67</v>
      </c>
      <c r="E72" s="27">
        <f t="shared" si="0"/>
        <v>-906.02406442919118</v>
      </c>
      <c r="F72" s="27">
        <f t="shared" si="1"/>
        <v>-906</v>
      </c>
      <c r="G72" s="27">
        <f t="shared" si="6"/>
        <v>-3.2662000001437264E-2</v>
      </c>
      <c r="H72" s="27"/>
      <c r="I72" s="27">
        <f t="shared" si="7"/>
        <v>-3.2662000001437264E-2</v>
      </c>
      <c r="J72" s="27"/>
      <c r="L72" s="27"/>
      <c r="M72" s="27"/>
      <c r="N72" s="27"/>
      <c r="O72" s="27">
        <f t="shared" ca="1" si="4"/>
        <v>1.9032991125508981E-2</v>
      </c>
      <c r="P72" s="27"/>
      <c r="Q72" s="29">
        <f t="shared" si="5"/>
        <v>9397.2829999999994</v>
      </c>
    </row>
    <row r="73" spans="1:17" x14ac:dyDescent="0.2">
      <c r="A73" s="59" t="s">
        <v>97</v>
      </c>
      <c r="B73" s="60" t="s">
        <v>52</v>
      </c>
      <c r="C73" s="59">
        <v>24415.827000000001</v>
      </c>
      <c r="D73" s="59" t="s">
        <v>67</v>
      </c>
      <c r="E73" s="27">
        <f t="shared" si="0"/>
        <v>-905.99164648526857</v>
      </c>
      <c r="F73" s="27">
        <f t="shared" si="1"/>
        <v>-906</v>
      </c>
      <c r="G73" s="27">
        <f t="shared" si="6"/>
        <v>1.1338000000250759E-2</v>
      </c>
      <c r="H73" s="27"/>
      <c r="I73" s="27">
        <f t="shared" si="7"/>
        <v>1.1338000000250759E-2</v>
      </c>
      <c r="J73" s="27"/>
      <c r="L73" s="27"/>
      <c r="M73" s="27"/>
      <c r="N73" s="27"/>
      <c r="O73" s="27">
        <f t="shared" ca="1" si="4"/>
        <v>1.9032991125508981E-2</v>
      </c>
      <c r="P73" s="27"/>
      <c r="Q73" s="29">
        <f t="shared" si="5"/>
        <v>9397.3270000000011</v>
      </c>
    </row>
    <row r="74" spans="1:17" x14ac:dyDescent="0.2">
      <c r="A74" s="59" t="s">
        <v>97</v>
      </c>
      <c r="B74" s="60" t="s">
        <v>52</v>
      </c>
      <c r="C74" s="59">
        <v>24449.723999999998</v>
      </c>
      <c r="D74" s="59" t="s">
        <v>67</v>
      </c>
      <c r="E74" s="27">
        <f t="shared" si="0"/>
        <v>-881.01730455111294</v>
      </c>
      <c r="F74" s="27">
        <f t="shared" si="1"/>
        <v>-881</v>
      </c>
      <c r="G74" s="27">
        <f t="shared" si="6"/>
        <v>-2.3487000002205605E-2</v>
      </c>
      <c r="H74" s="27"/>
      <c r="I74" s="27">
        <f t="shared" si="7"/>
        <v>-2.3487000002205605E-2</v>
      </c>
      <c r="J74" s="27"/>
      <c r="L74" s="27"/>
      <c r="M74" s="27"/>
      <c r="N74" s="27"/>
      <c r="O74" s="27">
        <f t="shared" ca="1" si="4"/>
        <v>1.8940617463456051E-2</v>
      </c>
      <c r="P74" s="27"/>
      <c r="Q74" s="29">
        <f t="shared" si="5"/>
        <v>9431.2239999999983</v>
      </c>
    </row>
    <row r="75" spans="1:17" x14ac:dyDescent="0.2">
      <c r="A75" s="59" t="s">
        <v>97</v>
      </c>
      <c r="B75" s="60" t="s">
        <v>52</v>
      </c>
      <c r="C75" s="59">
        <v>24449.766</v>
      </c>
      <c r="D75" s="59" t="s">
        <v>67</v>
      </c>
      <c r="E75" s="27">
        <f t="shared" si="0"/>
        <v>-880.98636015009617</v>
      </c>
      <c r="F75" s="27">
        <f t="shared" si="1"/>
        <v>-881</v>
      </c>
      <c r="G75" s="27">
        <f t="shared" si="6"/>
        <v>1.8512999999074964E-2</v>
      </c>
      <c r="H75" s="27"/>
      <c r="I75" s="27">
        <f t="shared" si="7"/>
        <v>1.8512999999074964E-2</v>
      </c>
      <c r="J75" s="27"/>
      <c r="L75" s="27"/>
      <c r="M75" s="27"/>
      <c r="N75" s="27"/>
      <c r="O75" s="27">
        <f t="shared" ca="1" si="4"/>
        <v>1.8940617463456051E-2</v>
      </c>
      <c r="P75" s="27"/>
      <c r="Q75" s="29">
        <f t="shared" si="5"/>
        <v>9431.2659999999996</v>
      </c>
    </row>
    <row r="76" spans="1:17" x14ac:dyDescent="0.2">
      <c r="A76" s="59" t="s">
        <v>97</v>
      </c>
      <c r="B76" s="60" t="s">
        <v>52</v>
      </c>
      <c r="C76" s="59">
        <v>24449.807000000001</v>
      </c>
      <c r="D76" s="59" t="s">
        <v>67</v>
      </c>
      <c r="E76" s="27">
        <f t="shared" si="0"/>
        <v>-880.95615252053221</v>
      </c>
      <c r="F76" s="27">
        <f t="shared" si="1"/>
        <v>-881</v>
      </c>
      <c r="G76" s="27">
        <f t="shared" si="6"/>
        <v>5.9513000000151806E-2</v>
      </c>
      <c r="H76" s="27"/>
      <c r="I76" s="27">
        <f t="shared" si="7"/>
        <v>5.9513000000151806E-2</v>
      </c>
      <c r="J76" s="27"/>
      <c r="L76" s="27"/>
      <c r="M76" s="27"/>
      <c r="N76" s="27"/>
      <c r="O76" s="27">
        <f t="shared" ca="1" si="4"/>
        <v>1.8940617463456051E-2</v>
      </c>
      <c r="P76" s="27"/>
      <c r="Q76" s="29">
        <f t="shared" si="5"/>
        <v>9431.3070000000007</v>
      </c>
    </row>
    <row r="77" spans="1:17" x14ac:dyDescent="0.2">
      <c r="A77" s="59" t="s">
        <v>97</v>
      </c>
      <c r="B77" s="60" t="s">
        <v>52</v>
      </c>
      <c r="C77" s="59">
        <v>24483.659</v>
      </c>
      <c r="D77" s="59" t="s">
        <v>67</v>
      </c>
      <c r="E77" s="27">
        <f t="shared" si="0"/>
        <v>-856.0149653017495</v>
      </c>
      <c r="F77" s="27">
        <f t="shared" si="1"/>
        <v>-856</v>
      </c>
      <c r="G77" s="27">
        <f t="shared" si="6"/>
        <v>-2.0312000000558328E-2</v>
      </c>
      <c r="H77" s="27"/>
      <c r="I77" s="27">
        <f t="shared" si="7"/>
        <v>-2.0312000000558328E-2</v>
      </c>
      <c r="J77" s="27"/>
      <c r="L77" s="27"/>
      <c r="M77" s="27"/>
      <c r="N77" s="27"/>
      <c r="O77" s="27">
        <f t="shared" ca="1" si="4"/>
        <v>1.8848243801403122E-2</v>
      </c>
      <c r="P77" s="27"/>
      <c r="Q77" s="29">
        <f t="shared" si="5"/>
        <v>9465.1589999999997</v>
      </c>
    </row>
    <row r="78" spans="1:17" x14ac:dyDescent="0.2">
      <c r="A78" s="59" t="s">
        <v>97</v>
      </c>
      <c r="B78" s="60" t="s">
        <v>52</v>
      </c>
      <c r="C78" s="59">
        <v>24806.758999999998</v>
      </c>
      <c r="D78" s="59" t="s">
        <v>67</v>
      </c>
      <c r="E78" s="27">
        <f t="shared" si="0"/>
        <v>-617.96410891545247</v>
      </c>
      <c r="F78" s="27">
        <f t="shared" si="1"/>
        <v>-618</v>
      </c>
      <c r="G78" s="27">
        <f t="shared" si="6"/>
        <v>4.87139999968349E-2</v>
      </c>
      <c r="H78" s="27"/>
      <c r="I78" s="27">
        <f t="shared" si="7"/>
        <v>4.87139999968349E-2</v>
      </c>
      <c r="J78" s="27"/>
      <c r="L78" s="27"/>
      <c r="M78" s="27"/>
      <c r="N78" s="27"/>
      <c r="O78" s="27">
        <f t="shared" ca="1" si="4"/>
        <v>1.7968846538659225E-2</v>
      </c>
      <c r="P78" s="27"/>
      <c r="Q78" s="29">
        <f t="shared" si="5"/>
        <v>9788.2589999999982</v>
      </c>
    </row>
    <row r="79" spans="1:17" x14ac:dyDescent="0.2">
      <c r="A79" s="59" t="s">
        <v>97</v>
      </c>
      <c r="B79" s="60" t="s">
        <v>52</v>
      </c>
      <c r="C79" s="59">
        <v>25129.769</v>
      </c>
      <c r="D79" s="59" t="s">
        <v>67</v>
      </c>
      <c r="E79" s="27">
        <f t="shared" si="0"/>
        <v>-379.97956195990105</v>
      </c>
      <c r="F79" s="27">
        <f t="shared" si="1"/>
        <v>-380</v>
      </c>
      <c r="G79" s="27">
        <f t="shared" si="6"/>
        <v>2.7739999997720588E-2</v>
      </c>
      <c r="H79" s="27"/>
      <c r="I79" s="27">
        <f t="shared" si="7"/>
        <v>2.7739999997720588E-2</v>
      </c>
      <c r="J79" s="27"/>
      <c r="L79" s="27"/>
      <c r="M79" s="27"/>
      <c r="N79" s="27"/>
      <c r="O79" s="27">
        <f t="shared" ca="1" si="4"/>
        <v>1.7089449275915328E-2</v>
      </c>
      <c r="P79" s="27"/>
      <c r="Q79" s="29">
        <f t="shared" si="5"/>
        <v>10111.269</v>
      </c>
    </row>
    <row r="80" spans="1:17" x14ac:dyDescent="0.2">
      <c r="A80" s="59" t="s">
        <v>97</v>
      </c>
      <c r="B80" s="60" t="s">
        <v>52</v>
      </c>
      <c r="C80" s="59">
        <v>25129.804</v>
      </c>
      <c r="D80" s="59" t="s">
        <v>67</v>
      </c>
      <c r="E80" s="27">
        <f t="shared" si="0"/>
        <v>-379.95377495905461</v>
      </c>
      <c r="F80" s="27">
        <f t="shared" si="1"/>
        <v>-380</v>
      </c>
      <c r="G80" s="27">
        <f t="shared" si="6"/>
        <v>6.2739999997575069E-2</v>
      </c>
      <c r="H80" s="27"/>
      <c r="I80" s="27">
        <f t="shared" si="7"/>
        <v>6.2739999997575069E-2</v>
      </c>
      <c r="J80" s="27"/>
      <c r="L80" s="27"/>
      <c r="M80" s="27"/>
      <c r="N80" s="27"/>
      <c r="O80" s="27">
        <f t="shared" ca="1" si="4"/>
        <v>1.7089449275915328E-2</v>
      </c>
      <c r="P80" s="27"/>
      <c r="Q80" s="29">
        <f t="shared" si="5"/>
        <v>10111.304</v>
      </c>
    </row>
    <row r="81" spans="1:19" x14ac:dyDescent="0.2">
      <c r="A81" s="59" t="s">
        <v>97</v>
      </c>
      <c r="B81" s="60" t="s">
        <v>52</v>
      </c>
      <c r="C81" s="59">
        <v>25239.576000000001</v>
      </c>
      <c r="D81" s="59" t="s">
        <v>67</v>
      </c>
      <c r="E81" s="27">
        <f t="shared" si="0"/>
        <v>-299.07689904683883</v>
      </c>
      <c r="F81" s="27">
        <f t="shared" si="1"/>
        <v>-299</v>
      </c>
      <c r="G81" s="27">
        <f t="shared" si="6"/>
        <v>-0.10437300000194227</v>
      </c>
      <c r="H81" s="27"/>
      <c r="I81" s="27">
        <f t="shared" si="7"/>
        <v>-0.10437300000194227</v>
      </c>
      <c r="J81" s="27"/>
      <c r="L81" s="27"/>
      <c r="M81" s="27"/>
      <c r="N81" s="27"/>
      <c r="O81" s="27">
        <f t="shared" ca="1" si="4"/>
        <v>1.6790158610863835E-2</v>
      </c>
      <c r="P81" s="27"/>
      <c r="Q81" s="29">
        <f t="shared" si="5"/>
        <v>10221.076000000001</v>
      </c>
    </row>
    <row r="82" spans="1:19" x14ac:dyDescent="0.2">
      <c r="A82" s="59" t="s">
        <v>97</v>
      </c>
      <c r="B82" s="60" t="s">
        <v>52</v>
      </c>
      <c r="C82" s="59">
        <v>25562.702000000001</v>
      </c>
      <c r="D82" s="59" t="s">
        <v>67</v>
      </c>
      <c r="E82" s="27">
        <f t="shared" si="0"/>
        <v>-61.006886602768851</v>
      </c>
      <c r="F82" s="27">
        <f t="shared" si="1"/>
        <v>-61</v>
      </c>
      <c r="G82" s="27">
        <f t="shared" si="6"/>
        <v>-9.346999999252148E-3</v>
      </c>
      <c r="H82" s="27"/>
      <c r="I82" s="27">
        <f t="shared" si="7"/>
        <v>-9.346999999252148E-3</v>
      </c>
      <c r="J82" s="27"/>
      <c r="L82" s="27"/>
      <c r="M82" s="27"/>
      <c r="N82" s="27"/>
      <c r="O82" s="27">
        <f t="shared" ca="1" si="4"/>
        <v>1.5910761348119938E-2</v>
      </c>
      <c r="P82" s="27"/>
      <c r="Q82" s="29">
        <f t="shared" si="5"/>
        <v>10544.202000000001</v>
      </c>
    </row>
    <row r="83" spans="1:19" x14ac:dyDescent="0.2">
      <c r="A83" s="27" t="s">
        <v>17</v>
      </c>
      <c r="B83" s="27"/>
      <c r="C83" s="28">
        <v>25645.505000000001</v>
      </c>
      <c r="D83" s="28" t="s">
        <v>19</v>
      </c>
      <c r="E83" s="27">
        <f t="shared" si="0"/>
        <v>0</v>
      </c>
      <c r="F83" s="27">
        <f t="shared" si="1"/>
        <v>0</v>
      </c>
      <c r="G83" s="27">
        <f t="shared" si="6"/>
        <v>0</v>
      </c>
      <c r="H83" s="27">
        <f>+G83</f>
        <v>0</v>
      </c>
      <c r="I83" s="27"/>
      <c r="J83" s="27"/>
      <c r="K83" s="27"/>
      <c r="L83" s="27"/>
      <c r="M83" s="27"/>
      <c r="N83" s="27"/>
      <c r="O83" s="27">
        <f t="shared" ca="1" si="4"/>
        <v>1.5685369612710789E-2</v>
      </c>
      <c r="P83" s="27"/>
      <c r="Q83" s="29">
        <f t="shared" si="5"/>
        <v>10627.005000000001</v>
      </c>
      <c r="R83" s="27"/>
      <c r="S83" s="27"/>
    </row>
    <row r="84" spans="1:19" x14ac:dyDescent="0.2">
      <c r="A84" s="59" t="s">
        <v>273</v>
      </c>
      <c r="B84" s="60" t="s">
        <v>52</v>
      </c>
      <c r="C84" s="59">
        <v>25645.54</v>
      </c>
      <c r="D84" s="59" t="s">
        <v>67</v>
      </c>
      <c r="E84" s="27">
        <f t="shared" si="0"/>
        <v>2.5787000846443187E-2</v>
      </c>
      <c r="F84" s="27">
        <f t="shared" si="1"/>
        <v>0</v>
      </c>
      <c r="G84" s="27">
        <f t="shared" si="6"/>
        <v>3.4999999999854481E-2</v>
      </c>
      <c r="H84" s="27"/>
      <c r="I84" s="27">
        <f t="shared" ref="I84:I115" si="8">+G84</f>
        <v>3.4999999999854481E-2</v>
      </c>
      <c r="J84" s="27"/>
      <c r="L84" s="27"/>
      <c r="M84" s="27"/>
      <c r="N84" s="27"/>
      <c r="O84" s="27">
        <f t="shared" ca="1" si="4"/>
        <v>1.5685369612710789E-2</v>
      </c>
      <c r="P84" s="27"/>
      <c r="Q84" s="29">
        <f t="shared" si="5"/>
        <v>10627.04</v>
      </c>
    </row>
    <row r="85" spans="1:19" x14ac:dyDescent="0.2">
      <c r="A85" s="59" t="s">
        <v>273</v>
      </c>
      <c r="B85" s="60" t="s">
        <v>52</v>
      </c>
      <c r="C85" s="59">
        <v>25865.439999999999</v>
      </c>
      <c r="D85" s="59" t="s">
        <v>67</v>
      </c>
      <c r="E85" s="27">
        <f t="shared" ref="E85:E148" si="9">+(C85-C$7)/C$8</f>
        <v>162.0418294624572</v>
      </c>
      <c r="F85" s="27">
        <f t="shared" ref="F85:F148" si="10">ROUND(2*E85,0)/2</f>
        <v>162</v>
      </c>
      <c r="G85" s="27">
        <f t="shared" ref="G85:G116" si="11">+C85-(C$7+F85*C$8)</f>
        <v>5.6773999996948987E-2</v>
      </c>
      <c r="H85" s="27"/>
      <c r="I85" s="27">
        <f t="shared" si="8"/>
        <v>5.6773999996948987E-2</v>
      </c>
      <c r="J85" s="27"/>
      <c r="L85" s="27"/>
      <c r="M85" s="27"/>
      <c r="N85" s="27"/>
      <c r="O85" s="27">
        <f t="shared" ref="O85:O148" ca="1" si="12">+C$11+C$12*F85</f>
        <v>1.5086788282607802E-2</v>
      </c>
      <c r="P85" s="27"/>
      <c r="Q85" s="29">
        <f t="shared" si="5"/>
        <v>10846.939999999999</v>
      </c>
    </row>
    <row r="86" spans="1:19" x14ac:dyDescent="0.2">
      <c r="A86" s="59" t="s">
        <v>97</v>
      </c>
      <c r="B86" s="60" t="s">
        <v>52</v>
      </c>
      <c r="C86" s="59">
        <v>25957.561000000002</v>
      </c>
      <c r="D86" s="59" t="s">
        <v>67</v>
      </c>
      <c r="E86" s="27">
        <f t="shared" si="9"/>
        <v>229.91395246203271</v>
      </c>
      <c r="F86" s="27">
        <f t="shared" si="10"/>
        <v>230</v>
      </c>
      <c r="G86" s="27">
        <f t="shared" si="11"/>
        <v>-0.11679000000003725</v>
      </c>
      <c r="H86" s="27"/>
      <c r="I86" s="27">
        <f t="shared" si="8"/>
        <v>-0.11679000000003725</v>
      </c>
      <c r="J86" s="27"/>
      <c r="L86" s="27"/>
      <c r="M86" s="27"/>
      <c r="N86" s="27"/>
      <c r="O86" s="27">
        <f t="shared" ca="1" si="12"/>
        <v>1.4835531921823832E-2</v>
      </c>
      <c r="P86" s="27"/>
      <c r="Q86" s="29">
        <f t="shared" ref="Q86:Q149" si="13">+C86-15018.5</f>
        <v>10939.061000000002</v>
      </c>
    </row>
    <row r="87" spans="1:19" x14ac:dyDescent="0.2">
      <c r="A87" s="59" t="s">
        <v>273</v>
      </c>
      <c r="B87" s="60" t="s">
        <v>52</v>
      </c>
      <c r="C87" s="59">
        <v>26032.329000000002</v>
      </c>
      <c r="D87" s="59" t="s">
        <v>67</v>
      </c>
      <c r="E87" s="27">
        <f t="shared" si="9"/>
        <v>285.00088044188647</v>
      </c>
      <c r="F87" s="27">
        <f t="shared" si="10"/>
        <v>285</v>
      </c>
      <c r="G87" s="27">
        <f t="shared" si="11"/>
        <v>1.1950000007345807E-3</v>
      </c>
      <c r="H87" s="27"/>
      <c r="I87" s="27">
        <f t="shared" si="8"/>
        <v>1.1950000007345807E-3</v>
      </c>
      <c r="J87" s="27"/>
      <c r="L87" s="27"/>
      <c r="M87" s="27"/>
      <c r="N87" s="27"/>
      <c r="O87" s="27">
        <f t="shared" ca="1" si="12"/>
        <v>1.4632309865307384E-2</v>
      </c>
      <c r="P87" s="27"/>
      <c r="Q87" s="29">
        <f t="shared" si="13"/>
        <v>11013.829000000002</v>
      </c>
    </row>
    <row r="88" spans="1:19" x14ac:dyDescent="0.2">
      <c r="A88" s="59" t="s">
        <v>273</v>
      </c>
      <c r="B88" s="60" t="s">
        <v>52</v>
      </c>
      <c r="C88" s="59">
        <v>26120.503000000001</v>
      </c>
      <c r="D88" s="59" t="s">
        <v>67</v>
      </c>
      <c r="E88" s="27">
        <f t="shared" si="9"/>
        <v>349.96496651742103</v>
      </c>
      <c r="F88" s="27">
        <f t="shared" si="10"/>
        <v>350</v>
      </c>
      <c r="G88" s="27">
        <f t="shared" si="11"/>
        <v>-4.754999999931897E-2</v>
      </c>
      <c r="H88" s="27"/>
      <c r="I88" s="27">
        <f t="shared" si="8"/>
        <v>-4.754999999931897E-2</v>
      </c>
      <c r="J88" s="27"/>
      <c r="L88" s="27"/>
      <c r="M88" s="27"/>
      <c r="N88" s="27"/>
      <c r="O88" s="27">
        <f t="shared" ca="1" si="12"/>
        <v>1.4392138343969766E-2</v>
      </c>
      <c r="P88" s="27"/>
      <c r="Q88" s="29">
        <f t="shared" si="13"/>
        <v>11102.003000000001</v>
      </c>
    </row>
    <row r="89" spans="1:19" x14ac:dyDescent="0.2">
      <c r="A89" s="59" t="s">
        <v>273</v>
      </c>
      <c r="B89" s="60" t="s">
        <v>52</v>
      </c>
      <c r="C89" s="59">
        <v>26408.397000000001</v>
      </c>
      <c r="D89" s="59" t="s">
        <v>33</v>
      </c>
      <c r="E89" s="27">
        <f t="shared" si="9"/>
        <v>562.07704713790065</v>
      </c>
      <c r="F89" s="27">
        <f t="shared" si="10"/>
        <v>562</v>
      </c>
      <c r="G89" s="27">
        <f t="shared" si="11"/>
        <v>0.10457400000086636</v>
      </c>
      <c r="H89" s="27"/>
      <c r="I89" s="27">
        <f t="shared" si="8"/>
        <v>0.10457400000086636</v>
      </c>
      <c r="J89" s="27"/>
      <c r="L89" s="27"/>
      <c r="M89" s="27"/>
      <c r="N89" s="27"/>
      <c r="O89" s="27">
        <f t="shared" ca="1" si="12"/>
        <v>1.3608809689760918E-2</v>
      </c>
      <c r="P89" s="27"/>
      <c r="Q89" s="29">
        <f t="shared" si="13"/>
        <v>11389.897000000001</v>
      </c>
    </row>
    <row r="90" spans="1:19" x14ac:dyDescent="0.2">
      <c r="A90" s="59" t="s">
        <v>97</v>
      </c>
      <c r="B90" s="60" t="s">
        <v>52</v>
      </c>
      <c r="C90" s="59">
        <v>26569.826000000001</v>
      </c>
      <c r="D90" s="59" t="s">
        <v>33</v>
      </c>
      <c r="E90" s="27">
        <f t="shared" si="9"/>
        <v>681.01332598526596</v>
      </c>
      <c r="F90" s="27">
        <f t="shared" si="10"/>
        <v>681</v>
      </c>
      <c r="G90" s="27">
        <f t="shared" si="11"/>
        <v>1.8087000000377884E-2</v>
      </c>
      <c r="H90" s="27"/>
      <c r="I90" s="27">
        <f t="shared" si="8"/>
        <v>1.8087000000377884E-2</v>
      </c>
      <c r="J90" s="27"/>
      <c r="L90" s="27"/>
      <c r="M90" s="27"/>
      <c r="N90" s="27"/>
      <c r="O90" s="27">
        <f t="shared" ca="1" si="12"/>
        <v>1.316911105838897E-2</v>
      </c>
      <c r="P90" s="27"/>
      <c r="Q90" s="29">
        <f t="shared" si="13"/>
        <v>11551.326000000001</v>
      </c>
    </row>
    <row r="91" spans="1:19" x14ac:dyDescent="0.2">
      <c r="A91" s="59" t="s">
        <v>273</v>
      </c>
      <c r="B91" s="60" t="s">
        <v>52</v>
      </c>
      <c r="C91" s="59">
        <v>26572.510999999999</v>
      </c>
      <c r="D91" s="59" t="s">
        <v>33</v>
      </c>
      <c r="E91" s="27">
        <f t="shared" si="9"/>
        <v>682.99155733592113</v>
      </c>
      <c r="F91" s="27">
        <f t="shared" si="10"/>
        <v>683</v>
      </c>
      <c r="G91" s="27">
        <f t="shared" si="11"/>
        <v>-1.1459000001195818E-2</v>
      </c>
      <c r="H91" s="27"/>
      <c r="I91" s="27">
        <f t="shared" si="8"/>
        <v>-1.1459000001195818E-2</v>
      </c>
      <c r="J91" s="27"/>
      <c r="L91" s="27"/>
      <c r="M91" s="27"/>
      <c r="N91" s="27"/>
      <c r="O91" s="27">
        <f t="shared" ca="1" si="12"/>
        <v>1.3161721165424734E-2</v>
      </c>
      <c r="P91" s="27"/>
      <c r="Q91" s="29">
        <f t="shared" si="13"/>
        <v>11554.010999999999</v>
      </c>
    </row>
    <row r="92" spans="1:19" x14ac:dyDescent="0.2">
      <c r="A92" s="59" t="s">
        <v>273</v>
      </c>
      <c r="B92" s="60" t="s">
        <v>52</v>
      </c>
      <c r="C92" s="59">
        <v>26572.539000000001</v>
      </c>
      <c r="D92" s="59" t="s">
        <v>33</v>
      </c>
      <c r="E92" s="27">
        <f t="shared" si="9"/>
        <v>683.01218693659985</v>
      </c>
      <c r="F92" s="27">
        <f t="shared" si="10"/>
        <v>683</v>
      </c>
      <c r="G92" s="27">
        <f t="shared" si="11"/>
        <v>1.6541000000870554E-2</v>
      </c>
      <c r="H92" s="27"/>
      <c r="I92" s="27">
        <f t="shared" si="8"/>
        <v>1.6541000000870554E-2</v>
      </c>
      <c r="J92" s="27"/>
      <c r="L92" s="27"/>
      <c r="M92" s="27"/>
      <c r="N92" s="27"/>
      <c r="O92" s="27">
        <f t="shared" ca="1" si="12"/>
        <v>1.3161721165424734E-2</v>
      </c>
      <c r="P92" s="27"/>
      <c r="Q92" s="29">
        <f t="shared" si="13"/>
        <v>11554.039000000001</v>
      </c>
    </row>
    <row r="93" spans="1:19" x14ac:dyDescent="0.2">
      <c r="A93" s="59" t="s">
        <v>97</v>
      </c>
      <c r="B93" s="60" t="s">
        <v>52</v>
      </c>
      <c r="C93" s="59">
        <v>26592.785</v>
      </c>
      <c r="D93" s="59" t="s">
        <v>33</v>
      </c>
      <c r="E93" s="27">
        <f t="shared" si="9"/>
        <v>697.92886176914953</v>
      </c>
      <c r="F93" s="27">
        <f t="shared" si="10"/>
        <v>698</v>
      </c>
      <c r="G93" s="27">
        <f t="shared" si="11"/>
        <v>-9.6553999999741791E-2</v>
      </c>
      <c r="H93" s="27"/>
      <c r="I93" s="27">
        <f t="shared" si="8"/>
        <v>-9.6553999999741791E-2</v>
      </c>
      <c r="J93" s="27"/>
      <c r="L93" s="27"/>
      <c r="M93" s="27"/>
      <c r="N93" s="27"/>
      <c r="O93" s="27">
        <f t="shared" ca="1" si="12"/>
        <v>1.3106296968192977E-2</v>
      </c>
      <c r="P93" s="27"/>
      <c r="Q93" s="29">
        <f t="shared" si="13"/>
        <v>11574.285</v>
      </c>
    </row>
    <row r="94" spans="1:19" x14ac:dyDescent="0.2">
      <c r="A94" s="59" t="s">
        <v>97</v>
      </c>
      <c r="B94" s="60" t="s">
        <v>52</v>
      </c>
      <c r="C94" s="59">
        <v>26618.671999999999</v>
      </c>
      <c r="D94" s="59" t="s">
        <v>67</v>
      </c>
      <c r="E94" s="27">
        <f t="shared" si="9"/>
        <v>717.00166436671009</v>
      </c>
      <c r="F94" s="27">
        <f t="shared" si="10"/>
        <v>717</v>
      </c>
      <c r="G94" s="27">
        <f t="shared" si="11"/>
        <v>2.2589999971387442E-3</v>
      </c>
      <c r="H94" s="27"/>
      <c r="I94" s="27">
        <f t="shared" si="8"/>
        <v>2.2589999971387442E-3</v>
      </c>
      <c r="J94" s="27"/>
      <c r="L94" s="27"/>
      <c r="M94" s="27"/>
      <c r="N94" s="27"/>
      <c r="O94" s="27">
        <f t="shared" ca="1" si="12"/>
        <v>1.3036092985032749E-2</v>
      </c>
      <c r="P94" s="27"/>
      <c r="Q94" s="29">
        <f t="shared" si="13"/>
        <v>11600.171999999999</v>
      </c>
    </row>
    <row r="95" spans="1:19" x14ac:dyDescent="0.2">
      <c r="A95" s="59" t="s">
        <v>273</v>
      </c>
      <c r="B95" s="60" t="s">
        <v>52</v>
      </c>
      <c r="C95" s="59">
        <v>26632.277999999998</v>
      </c>
      <c r="D95" s="59" t="s">
        <v>67</v>
      </c>
      <c r="E95" s="27">
        <f t="shared" si="9"/>
        <v>727.02617675294323</v>
      </c>
      <c r="F95" s="27">
        <f t="shared" si="10"/>
        <v>727</v>
      </c>
      <c r="G95" s="27">
        <f t="shared" si="11"/>
        <v>3.5528999997040955E-2</v>
      </c>
      <c r="H95" s="27"/>
      <c r="I95" s="27">
        <f t="shared" si="8"/>
        <v>3.5528999997040955E-2</v>
      </c>
      <c r="J95" s="27"/>
      <c r="L95" s="27"/>
      <c r="M95" s="27"/>
      <c r="N95" s="27"/>
      <c r="O95" s="27">
        <f t="shared" ca="1" si="12"/>
        <v>1.2999143520211576E-2</v>
      </c>
      <c r="P95" s="27"/>
      <c r="Q95" s="29">
        <f t="shared" si="13"/>
        <v>11613.777999999998</v>
      </c>
    </row>
    <row r="96" spans="1:19" x14ac:dyDescent="0.2">
      <c r="A96" s="59" t="s">
        <v>273</v>
      </c>
      <c r="B96" s="60" t="s">
        <v>52</v>
      </c>
      <c r="C96" s="59">
        <v>26632.3</v>
      </c>
      <c r="D96" s="59" t="s">
        <v>67</v>
      </c>
      <c r="E96" s="27">
        <f t="shared" si="9"/>
        <v>727.04238572490453</v>
      </c>
      <c r="F96" s="27">
        <f t="shared" si="10"/>
        <v>727</v>
      </c>
      <c r="G96" s="27">
        <f t="shared" si="11"/>
        <v>5.7528999997884966E-2</v>
      </c>
      <c r="H96" s="27"/>
      <c r="I96" s="27">
        <f t="shared" si="8"/>
        <v>5.7528999997884966E-2</v>
      </c>
      <c r="J96" s="27"/>
      <c r="L96" s="27"/>
      <c r="M96" s="27"/>
      <c r="N96" s="27"/>
      <c r="O96" s="27">
        <f t="shared" ca="1" si="12"/>
        <v>1.2999143520211576E-2</v>
      </c>
      <c r="P96" s="27"/>
      <c r="Q96" s="29">
        <f t="shared" si="13"/>
        <v>11613.8</v>
      </c>
    </row>
    <row r="97" spans="1:17" x14ac:dyDescent="0.2">
      <c r="A97" s="59" t="s">
        <v>273</v>
      </c>
      <c r="B97" s="60" t="s">
        <v>52</v>
      </c>
      <c r="C97" s="59">
        <v>26632.307000000001</v>
      </c>
      <c r="D97" s="59" t="s">
        <v>67</v>
      </c>
      <c r="E97" s="27">
        <f t="shared" si="9"/>
        <v>727.04754312507487</v>
      </c>
      <c r="F97" s="27">
        <f t="shared" si="10"/>
        <v>727</v>
      </c>
      <c r="G97" s="27">
        <f t="shared" si="11"/>
        <v>6.4528999999311054E-2</v>
      </c>
      <c r="H97" s="27"/>
      <c r="I97" s="27">
        <f t="shared" si="8"/>
        <v>6.4528999999311054E-2</v>
      </c>
      <c r="J97" s="27"/>
      <c r="L97" s="27"/>
      <c r="M97" s="27"/>
      <c r="N97" s="27"/>
      <c r="O97" s="27">
        <f t="shared" ca="1" si="12"/>
        <v>1.2999143520211576E-2</v>
      </c>
      <c r="P97" s="27"/>
      <c r="Q97" s="29">
        <f t="shared" si="13"/>
        <v>11613.807000000001</v>
      </c>
    </row>
    <row r="98" spans="1:17" x14ac:dyDescent="0.2">
      <c r="A98" s="59" t="s">
        <v>273</v>
      </c>
      <c r="B98" s="60" t="s">
        <v>52</v>
      </c>
      <c r="C98" s="59">
        <v>26659.393</v>
      </c>
      <c r="D98" s="59" t="s">
        <v>67</v>
      </c>
      <c r="E98" s="27">
        <f t="shared" si="9"/>
        <v>747.00373469449335</v>
      </c>
      <c r="F98" s="27">
        <f t="shared" si="10"/>
        <v>747</v>
      </c>
      <c r="G98" s="27">
        <f t="shared" si="11"/>
        <v>5.0689999989117496E-3</v>
      </c>
      <c r="H98" s="27"/>
      <c r="I98" s="27">
        <f t="shared" si="8"/>
        <v>5.0689999989117496E-3</v>
      </c>
      <c r="J98" s="27"/>
      <c r="L98" s="27"/>
      <c r="M98" s="27"/>
      <c r="N98" s="27"/>
      <c r="O98" s="27">
        <f t="shared" ca="1" si="12"/>
        <v>1.2925244590569233E-2</v>
      </c>
      <c r="P98" s="27"/>
      <c r="Q98" s="29">
        <f t="shared" si="13"/>
        <v>11640.893</v>
      </c>
    </row>
    <row r="99" spans="1:17" x14ac:dyDescent="0.2">
      <c r="A99" s="59" t="s">
        <v>97</v>
      </c>
      <c r="B99" s="60" t="s">
        <v>52</v>
      </c>
      <c r="C99" s="59">
        <v>26671.628000000001</v>
      </c>
      <c r="D99" s="59" t="s">
        <v>67</v>
      </c>
      <c r="E99" s="27">
        <f t="shared" si="9"/>
        <v>756.01813341899503</v>
      </c>
      <c r="F99" s="27">
        <f t="shared" si="10"/>
        <v>756</v>
      </c>
      <c r="G99" s="27">
        <f t="shared" si="11"/>
        <v>2.4612000001070555E-2</v>
      </c>
      <c r="H99" s="27"/>
      <c r="I99" s="27">
        <f t="shared" si="8"/>
        <v>2.4612000001070555E-2</v>
      </c>
      <c r="J99" s="27"/>
      <c r="L99" s="27"/>
      <c r="M99" s="27"/>
      <c r="N99" s="27"/>
      <c r="O99" s="27">
        <f t="shared" ca="1" si="12"/>
        <v>1.2891990072230179E-2</v>
      </c>
      <c r="P99" s="27"/>
      <c r="Q99" s="29">
        <f t="shared" si="13"/>
        <v>11653.128000000001</v>
      </c>
    </row>
    <row r="100" spans="1:17" x14ac:dyDescent="0.2">
      <c r="A100" s="59" t="s">
        <v>97</v>
      </c>
      <c r="B100" s="60" t="s">
        <v>52</v>
      </c>
      <c r="C100" s="59">
        <v>26705.544999999998</v>
      </c>
      <c r="D100" s="59" t="s">
        <v>67</v>
      </c>
      <c r="E100" s="27">
        <f t="shared" si="9"/>
        <v>781.00721078220613</v>
      </c>
      <c r="F100" s="27">
        <f t="shared" si="10"/>
        <v>781</v>
      </c>
      <c r="G100" s="27">
        <f t="shared" si="11"/>
        <v>9.7869999954127707E-3</v>
      </c>
      <c r="H100" s="27"/>
      <c r="I100" s="27">
        <f t="shared" si="8"/>
        <v>9.7869999954127707E-3</v>
      </c>
      <c r="J100" s="27"/>
      <c r="L100" s="27"/>
      <c r="M100" s="27"/>
      <c r="N100" s="27"/>
      <c r="O100" s="27">
        <f t="shared" ca="1" si="12"/>
        <v>1.2799616410177248E-2</v>
      </c>
      <c r="P100" s="27"/>
      <c r="Q100" s="29">
        <f t="shared" si="13"/>
        <v>11687.044999999998</v>
      </c>
    </row>
    <row r="101" spans="1:17" x14ac:dyDescent="0.2">
      <c r="A101" s="59" t="s">
        <v>273</v>
      </c>
      <c r="B101" s="60" t="s">
        <v>52</v>
      </c>
      <c r="C101" s="59">
        <v>26739.464</v>
      </c>
      <c r="D101" s="59" t="s">
        <v>67</v>
      </c>
      <c r="E101" s="27">
        <f t="shared" si="9"/>
        <v>805.9977616883258</v>
      </c>
      <c r="F101" s="27">
        <f t="shared" si="10"/>
        <v>806</v>
      </c>
      <c r="G101" s="27">
        <f t="shared" si="11"/>
        <v>-3.0380000025616027E-3</v>
      </c>
      <c r="H101" s="27"/>
      <c r="I101" s="27">
        <f t="shared" si="8"/>
        <v>-3.0380000025616027E-3</v>
      </c>
      <c r="J101" s="27"/>
      <c r="L101" s="27"/>
      <c r="M101" s="27"/>
      <c r="N101" s="27"/>
      <c r="O101" s="27">
        <f t="shared" ca="1" si="12"/>
        <v>1.2707242748124318E-2</v>
      </c>
      <c r="P101" s="27"/>
      <c r="Q101" s="29">
        <f t="shared" si="13"/>
        <v>11720.964</v>
      </c>
    </row>
    <row r="102" spans="1:17" x14ac:dyDescent="0.2">
      <c r="A102" s="59" t="s">
        <v>97</v>
      </c>
      <c r="B102" s="60" t="s">
        <v>52</v>
      </c>
      <c r="C102" s="59">
        <v>26781.527999999998</v>
      </c>
      <c r="D102" s="59" t="s">
        <v>67</v>
      </c>
      <c r="E102" s="27">
        <f t="shared" si="9"/>
        <v>836.98931607716167</v>
      </c>
      <c r="F102" s="27">
        <f t="shared" si="10"/>
        <v>837</v>
      </c>
      <c r="G102" s="27">
        <f t="shared" si="11"/>
        <v>-1.4501000001473585E-2</v>
      </c>
      <c r="H102" s="27"/>
      <c r="I102" s="27">
        <f t="shared" si="8"/>
        <v>-1.4501000001473585E-2</v>
      </c>
      <c r="J102" s="27"/>
      <c r="L102" s="27"/>
      <c r="M102" s="27"/>
      <c r="N102" s="27"/>
      <c r="O102" s="27">
        <f t="shared" ca="1" si="12"/>
        <v>1.2592699407178684E-2</v>
      </c>
      <c r="P102" s="27"/>
      <c r="Q102" s="29">
        <f t="shared" si="13"/>
        <v>11763.027999999998</v>
      </c>
    </row>
    <row r="103" spans="1:17" x14ac:dyDescent="0.2">
      <c r="A103" s="59" t="s">
        <v>97</v>
      </c>
      <c r="B103" s="60" t="s">
        <v>52</v>
      </c>
      <c r="C103" s="59">
        <v>27002.822</v>
      </c>
      <c r="D103" s="59" t="s">
        <v>67</v>
      </c>
      <c r="E103" s="27">
        <f t="shared" si="9"/>
        <v>1000.0324179439208</v>
      </c>
      <c r="F103" s="27">
        <f t="shared" si="10"/>
        <v>1000</v>
      </c>
      <c r="G103" s="27">
        <f t="shared" si="11"/>
        <v>4.3999999998050043E-2</v>
      </c>
      <c r="H103" s="27"/>
      <c r="I103" s="27">
        <f t="shared" si="8"/>
        <v>4.3999999998050043E-2</v>
      </c>
      <c r="J103" s="27"/>
      <c r="L103" s="27"/>
      <c r="M103" s="27"/>
      <c r="N103" s="27"/>
      <c r="O103" s="27">
        <f t="shared" ca="1" si="12"/>
        <v>1.1990423130593579E-2</v>
      </c>
      <c r="P103" s="27"/>
      <c r="Q103" s="29">
        <f t="shared" si="13"/>
        <v>11984.322</v>
      </c>
    </row>
    <row r="104" spans="1:17" x14ac:dyDescent="0.2">
      <c r="A104" s="59" t="s">
        <v>97</v>
      </c>
      <c r="B104" s="60" t="s">
        <v>52</v>
      </c>
      <c r="C104" s="59">
        <v>27017.668000000001</v>
      </c>
      <c r="D104" s="59" t="s">
        <v>67</v>
      </c>
      <c r="E104" s="27">
        <f t="shared" si="9"/>
        <v>1010.9705269315757</v>
      </c>
      <c r="F104" s="27">
        <f t="shared" si="10"/>
        <v>1011</v>
      </c>
      <c r="G104" s="27">
        <f t="shared" si="11"/>
        <v>-4.0002999998250743E-2</v>
      </c>
      <c r="H104" s="27"/>
      <c r="I104" s="27">
        <f t="shared" si="8"/>
        <v>-4.0002999998250743E-2</v>
      </c>
      <c r="J104" s="27"/>
      <c r="L104" s="27"/>
      <c r="M104" s="27"/>
      <c r="N104" s="27"/>
      <c r="O104" s="27">
        <f t="shared" ca="1" si="12"/>
        <v>1.194977871929029E-2</v>
      </c>
      <c r="P104" s="27"/>
      <c r="Q104" s="29">
        <f t="shared" si="13"/>
        <v>11999.168000000001</v>
      </c>
    </row>
    <row r="105" spans="1:17" x14ac:dyDescent="0.2">
      <c r="A105" s="59" t="s">
        <v>273</v>
      </c>
      <c r="B105" s="60" t="s">
        <v>52</v>
      </c>
      <c r="C105" s="59">
        <v>27031.316999999999</v>
      </c>
      <c r="D105" s="59" t="s">
        <v>67</v>
      </c>
      <c r="E105" s="27">
        <f t="shared" si="9"/>
        <v>1021.0267204902758</v>
      </c>
      <c r="F105" s="27">
        <f t="shared" si="10"/>
        <v>1021</v>
      </c>
      <c r="G105" s="27">
        <f t="shared" si="11"/>
        <v>3.6266999999497784E-2</v>
      </c>
      <c r="H105" s="27"/>
      <c r="I105" s="27">
        <f t="shared" si="8"/>
        <v>3.6266999999497784E-2</v>
      </c>
      <c r="J105" s="27"/>
      <c r="L105" s="27"/>
      <c r="M105" s="27"/>
      <c r="N105" s="27"/>
      <c r="O105" s="27">
        <f t="shared" ca="1" si="12"/>
        <v>1.1912829254469117E-2</v>
      </c>
      <c r="P105" s="27"/>
      <c r="Q105" s="29">
        <f t="shared" si="13"/>
        <v>12012.816999999999</v>
      </c>
    </row>
    <row r="106" spans="1:17" x14ac:dyDescent="0.2">
      <c r="A106" s="59" t="s">
        <v>273</v>
      </c>
      <c r="B106" s="60" t="s">
        <v>52</v>
      </c>
      <c r="C106" s="59">
        <v>27039.412</v>
      </c>
      <c r="D106" s="59" t="s">
        <v>67</v>
      </c>
      <c r="E106" s="27">
        <f t="shared" si="9"/>
        <v>1026.9908854003575</v>
      </c>
      <c r="F106" s="27">
        <f t="shared" si="10"/>
        <v>1027</v>
      </c>
      <c r="G106" s="27">
        <f t="shared" si="11"/>
        <v>-1.2371000000712229E-2</v>
      </c>
      <c r="H106" s="27"/>
      <c r="I106" s="27">
        <f t="shared" si="8"/>
        <v>-1.2371000000712229E-2</v>
      </c>
      <c r="J106" s="27"/>
      <c r="L106" s="27"/>
      <c r="M106" s="27"/>
      <c r="N106" s="27"/>
      <c r="O106" s="27">
        <f t="shared" ca="1" si="12"/>
        <v>1.1890659575576414E-2</v>
      </c>
      <c r="P106" s="27"/>
      <c r="Q106" s="29">
        <f t="shared" si="13"/>
        <v>12020.912</v>
      </c>
    </row>
    <row r="107" spans="1:17" x14ac:dyDescent="0.2">
      <c r="A107" s="59" t="s">
        <v>273</v>
      </c>
      <c r="B107" s="60" t="s">
        <v>52</v>
      </c>
      <c r="C107" s="59">
        <v>27043.445</v>
      </c>
      <c r="D107" s="59" t="s">
        <v>67</v>
      </c>
      <c r="E107" s="27">
        <f t="shared" si="9"/>
        <v>1029.9622846693323</v>
      </c>
      <c r="F107" s="27">
        <f t="shared" si="10"/>
        <v>1030</v>
      </c>
      <c r="G107" s="27">
        <f t="shared" si="11"/>
        <v>-5.1190000001952285E-2</v>
      </c>
      <c r="H107" s="27"/>
      <c r="I107" s="27">
        <f t="shared" si="8"/>
        <v>-5.1190000001952285E-2</v>
      </c>
      <c r="J107" s="27"/>
      <c r="L107" s="27"/>
      <c r="M107" s="27"/>
      <c r="N107" s="27"/>
      <c r="O107" s="27">
        <f t="shared" ca="1" si="12"/>
        <v>1.1879574736130064E-2</v>
      </c>
      <c r="P107" s="27"/>
      <c r="Q107" s="29">
        <f t="shared" si="13"/>
        <v>12024.945</v>
      </c>
    </row>
    <row r="108" spans="1:17" x14ac:dyDescent="0.2">
      <c r="A108" s="59" t="s">
        <v>97</v>
      </c>
      <c r="B108" s="60" t="s">
        <v>52</v>
      </c>
      <c r="C108" s="59">
        <v>27104.491999999998</v>
      </c>
      <c r="D108" s="59" t="s">
        <v>67</v>
      </c>
      <c r="E108" s="27">
        <f t="shared" si="9"/>
        <v>1074.9399715458846</v>
      </c>
      <c r="F108" s="27">
        <f t="shared" si="10"/>
        <v>1075</v>
      </c>
      <c r="G108" s="27">
        <f t="shared" si="11"/>
        <v>-8.1475000002683373E-2</v>
      </c>
      <c r="H108" s="27"/>
      <c r="I108" s="27">
        <f t="shared" si="8"/>
        <v>-8.1475000002683373E-2</v>
      </c>
      <c r="J108" s="27"/>
      <c r="L108" s="27"/>
      <c r="M108" s="27"/>
      <c r="N108" s="27"/>
      <c r="O108" s="27">
        <f t="shared" ca="1" si="12"/>
        <v>1.1713302144434789E-2</v>
      </c>
      <c r="P108" s="27"/>
      <c r="Q108" s="29">
        <f t="shared" si="13"/>
        <v>12085.991999999998</v>
      </c>
    </row>
    <row r="109" spans="1:17" x14ac:dyDescent="0.2">
      <c r="A109" s="59" t="s">
        <v>273</v>
      </c>
      <c r="B109" s="60" t="s">
        <v>52</v>
      </c>
      <c r="C109" s="59">
        <v>27153.419000000002</v>
      </c>
      <c r="D109" s="59" t="s">
        <v>67</v>
      </c>
      <c r="E109" s="27">
        <f t="shared" si="9"/>
        <v>1110.9879884150062</v>
      </c>
      <c r="F109" s="27">
        <f t="shared" si="10"/>
        <v>1111</v>
      </c>
      <c r="G109" s="27">
        <f t="shared" si="11"/>
        <v>-1.6303000000334578E-2</v>
      </c>
      <c r="H109" s="27"/>
      <c r="I109" s="27">
        <f t="shared" si="8"/>
        <v>-1.6303000000334578E-2</v>
      </c>
      <c r="J109" s="27"/>
      <c r="L109" s="27"/>
      <c r="M109" s="27"/>
      <c r="N109" s="27"/>
      <c r="O109" s="27">
        <f t="shared" ca="1" si="12"/>
        <v>1.1580284071078568E-2</v>
      </c>
      <c r="P109" s="27"/>
      <c r="Q109" s="29">
        <f t="shared" si="13"/>
        <v>12134.919000000002</v>
      </c>
    </row>
    <row r="110" spans="1:17" x14ac:dyDescent="0.2">
      <c r="A110" s="59" t="s">
        <v>97</v>
      </c>
      <c r="B110" s="60" t="s">
        <v>52</v>
      </c>
      <c r="C110" s="59">
        <v>27321.767</v>
      </c>
      <c r="D110" s="59" t="s">
        <v>67</v>
      </c>
      <c r="E110" s="27">
        <f t="shared" si="9"/>
        <v>1235.0219889440068</v>
      </c>
      <c r="F110" s="27">
        <f t="shared" si="10"/>
        <v>1235</v>
      </c>
      <c r="G110" s="27">
        <f t="shared" si="11"/>
        <v>2.9844999997294508E-2</v>
      </c>
      <c r="H110" s="27"/>
      <c r="I110" s="27">
        <f t="shared" si="8"/>
        <v>2.9844999997294508E-2</v>
      </c>
      <c r="J110" s="27"/>
      <c r="L110" s="27"/>
      <c r="M110" s="27"/>
      <c r="N110" s="27"/>
      <c r="O110" s="27">
        <f t="shared" ca="1" si="12"/>
        <v>1.1122110707296035E-2</v>
      </c>
      <c r="P110" s="27"/>
      <c r="Q110" s="29">
        <f t="shared" si="13"/>
        <v>12303.267</v>
      </c>
    </row>
    <row r="111" spans="1:17" x14ac:dyDescent="0.2">
      <c r="A111" s="59" t="s">
        <v>273</v>
      </c>
      <c r="B111" s="60" t="s">
        <v>52</v>
      </c>
      <c r="C111" s="59">
        <v>27396.315999999999</v>
      </c>
      <c r="D111" s="59" t="s">
        <v>67</v>
      </c>
      <c r="E111" s="27">
        <f t="shared" si="9"/>
        <v>1289.9475639757056</v>
      </c>
      <c r="F111" s="27">
        <f t="shared" si="10"/>
        <v>1290</v>
      </c>
      <c r="G111" s="27">
        <f t="shared" si="11"/>
        <v>-7.1170000002894085E-2</v>
      </c>
      <c r="H111" s="27"/>
      <c r="I111" s="27">
        <f t="shared" si="8"/>
        <v>-7.1170000002894085E-2</v>
      </c>
      <c r="J111" s="27"/>
      <c r="L111" s="27"/>
      <c r="M111" s="27"/>
      <c r="N111" s="27"/>
      <c r="O111" s="27">
        <f t="shared" ca="1" si="12"/>
        <v>1.0918888650779588E-2</v>
      </c>
      <c r="P111" s="27"/>
      <c r="Q111" s="29">
        <f t="shared" si="13"/>
        <v>12377.815999999999</v>
      </c>
    </row>
    <row r="112" spans="1:17" x14ac:dyDescent="0.2">
      <c r="A112" s="59" t="s">
        <v>97</v>
      </c>
      <c r="B112" s="60" t="s">
        <v>52</v>
      </c>
      <c r="C112" s="59">
        <v>27404.607</v>
      </c>
      <c r="D112" s="59" t="s">
        <v>67</v>
      </c>
      <c r="E112" s="27">
        <f t="shared" si="9"/>
        <v>1296.0561360905278</v>
      </c>
      <c r="F112" s="27">
        <f t="shared" si="10"/>
        <v>1296</v>
      </c>
      <c r="G112" s="27">
        <f t="shared" si="11"/>
        <v>7.6192000000446569E-2</v>
      </c>
      <c r="H112" s="27"/>
      <c r="I112" s="27">
        <f t="shared" si="8"/>
        <v>7.6192000000446569E-2</v>
      </c>
      <c r="J112" s="27"/>
      <c r="L112" s="27"/>
      <c r="M112" s="27"/>
      <c r="N112" s="27"/>
      <c r="O112" s="27">
        <f t="shared" ca="1" si="12"/>
        <v>1.0896718971886885E-2</v>
      </c>
      <c r="P112" s="27"/>
      <c r="Q112" s="29">
        <f t="shared" si="13"/>
        <v>12386.107</v>
      </c>
    </row>
    <row r="113" spans="1:17" x14ac:dyDescent="0.2">
      <c r="A113" s="59" t="s">
        <v>97</v>
      </c>
      <c r="B113" s="60" t="s">
        <v>52</v>
      </c>
      <c r="C113" s="59">
        <v>27408.643</v>
      </c>
      <c r="D113" s="59" t="s">
        <v>67</v>
      </c>
      <c r="E113" s="27">
        <f t="shared" si="9"/>
        <v>1299.0297456738615</v>
      </c>
      <c r="F113" s="27">
        <f t="shared" si="10"/>
        <v>1299</v>
      </c>
      <c r="G113" s="27">
        <f t="shared" si="11"/>
        <v>4.0372999999817694E-2</v>
      </c>
      <c r="H113" s="27"/>
      <c r="I113" s="27">
        <f t="shared" si="8"/>
        <v>4.0372999999817694E-2</v>
      </c>
      <c r="J113" s="27"/>
      <c r="L113" s="27"/>
      <c r="M113" s="27"/>
      <c r="N113" s="27"/>
      <c r="O113" s="27">
        <f t="shared" ca="1" si="12"/>
        <v>1.0885634132440532E-2</v>
      </c>
      <c r="P113" s="27"/>
      <c r="Q113" s="29">
        <f t="shared" si="13"/>
        <v>12390.143</v>
      </c>
    </row>
    <row r="114" spans="1:17" x14ac:dyDescent="0.2">
      <c r="A114" s="59" t="s">
        <v>273</v>
      </c>
      <c r="B114" s="60" t="s">
        <v>52</v>
      </c>
      <c r="C114" s="59">
        <v>27628.448</v>
      </c>
      <c r="D114" s="59" t="s">
        <v>67</v>
      </c>
      <c r="E114" s="27">
        <f t="shared" si="9"/>
        <v>1460.9757948474621</v>
      </c>
      <c r="F114" s="27">
        <f t="shared" si="10"/>
        <v>1461</v>
      </c>
      <c r="G114" s="27">
        <f t="shared" si="11"/>
        <v>-3.2853000000613974E-2</v>
      </c>
      <c r="H114" s="27"/>
      <c r="I114" s="27">
        <f t="shared" si="8"/>
        <v>-3.2853000000613974E-2</v>
      </c>
      <c r="J114" s="27"/>
      <c r="L114" s="27"/>
      <c r="M114" s="27"/>
      <c r="N114" s="27"/>
      <c r="O114" s="27">
        <f t="shared" ca="1" si="12"/>
        <v>1.0287052802337545E-2</v>
      </c>
      <c r="P114" s="27"/>
      <c r="Q114" s="29">
        <f t="shared" si="13"/>
        <v>12609.948</v>
      </c>
    </row>
    <row r="115" spans="1:17" x14ac:dyDescent="0.2">
      <c r="A115" s="59" t="s">
        <v>273</v>
      </c>
      <c r="B115" s="60" t="s">
        <v>52</v>
      </c>
      <c r="C115" s="59">
        <v>27666.447</v>
      </c>
      <c r="D115" s="59" t="s">
        <v>67</v>
      </c>
      <c r="E115" s="27">
        <f t="shared" si="9"/>
        <v>1488.9723732808352</v>
      </c>
      <c r="F115" s="27">
        <f t="shared" si="10"/>
        <v>1489</v>
      </c>
      <c r="G115" s="27">
        <f t="shared" si="11"/>
        <v>-3.749700000116718E-2</v>
      </c>
      <c r="H115" s="27"/>
      <c r="I115" s="27">
        <f t="shared" si="8"/>
        <v>-3.749700000116718E-2</v>
      </c>
      <c r="J115" s="27"/>
      <c r="L115" s="27"/>
      <c r="M115" s="27"/>
      <c r="N115" s="27"/>
      <c r="O115" s="27">
        <f t="shared" ca="1" si="12"/>
        <v>1.0183594300838263E-2</v>
      </c>
      <c r="P115" s="27"/>
      <c r="Q115" s="29">
        <f t="shared" si="13"/>
        <v>12647.947</v>
      </c>
    </row>
    <row r="116" spans="1:17" x14ac:dyDescent="0.2">
      <c r="A116" s="59" t="s">
        <v>97</v>
      </c>
      <c r="B116" s="60" t="s">
        <v>52</v>
      </c>
      <c r="C116" s="59">
        <v>27814.512999999999</v>
      </c>
      <c r="D116" s="59" t="s">
        <v>67</v>
      </c>
      <c r="E116" s="27">
        <f t="shared" si="9"/>
        <v>1598.0631752049869</v>
      </c>
      <c r="F116" s="27">
        <f t="shared" si="10"/>
        <v>1598</v>
      </c>
      <c r="G116" s="27">
        <f t="shared" si="11"/>
        <v>8.5745999997016042E-2</v>
      </c>
      <c r="H116" s="27"/>
      <c r="I116" s="27">
        <f t="shared" ref="I116:I147" si="14">+G116</f>
        <v>8.5745999997016042E-2</v>
      </c>
      <c r="J116" s="27"/>
      <c r="L116" s="27"/>
      <c r="M116" s="27"/>
      <c r="N116" s="27"/>
      <c r="O116" s="27">
        <f t="shared" ca="1" si="12"/>
        <v>9.7808451342874872E-3</v>
      </c>
      <c r="P116" s="27"/>
      <c r="Q116" s="29">
        <f t="shared" si="13"/>
        <v>12796.012999999999</v>
      </c>
    </row>
    <row r="117" spans="1:17" x14ac:dyDescent="0.2">
      <c r="A117" s="59" t="s">
        <v>97</v>
      </c>
      <c r="B117" s="60" t="s">
        <v>52</v>
      </c>
      <c r="C117" s="59">
        <v>28039.812999999998</v>
      </c>
      <c r="D117" s="59" t="s">
        <v>67</v>
      </c>
      <c r="E117" s="27">
        <f t="shared" si="9"/>
        <v>1764.057783511495</v>
      </c>
      <c r="F117" s="27">
        <f t="shared" si="10"/>
        <v>1764</v>
      </c>
      <c r="G117" s="27">
        <f t="shared" ref="G117:G148" si="15">+C117-(C$7+F117*C$8)</f>
        <v>7.8427999997074949E-2</v>
      </c>
      <c r="H117" s="27"/>
      <c r="I117" s="27">
        <f t="shared" si="14"/>
        <v>7.8427999997074949E-2</v>
      </c>
      <c r="J117" s="27"/>
      <c r="L117" s="27"/>
      <c r="M117" s="27"/>
      <c r="N117" s="27"/>
      <c r="O117" s="27">
        <f t="shared" ca="1" si="12"/>
        <v>9.1674840182560304E-3</v>
      </c>
      <c r="P117" s="27"/>
      <c r="Q117" s="29">
        <f t="shared" si="13"/>
        <v>13021.312999999998</v>
      </c>
    </row>
    <row r="118" spans="1:17" x14ac:dyDescent="0.2">
      <c r="A118" s="59" t="s">
        <v>97</v>
      </c>
      <c r="B118" s="60" t="s">
        <v>52</v>
      </c>
      <c r="C118" s="59">
        <v>28141.544999999998</v>
      </c>
      <c r="D118" s="59" t="s">
        <v>67</v>
      </c>
      <c r="E118" s="27">
        <f t="shared" si="9"/>
        <v>1839.0110169435311</v>
      </c>
      <c r="F118" s="27">
        <f t="shared" si="10"/>
        <v>1839</v>
      </c>
      <c r="G118" s="27">
        <f t="shared" si="15"/>
        <v>1.4952999998058658E-2</v>
      </c>
      <c r="H118" s="27"/>
      <c r="I118" s="27">
        <f t="shared" si="14"/>
        <v>1.4952999998058658E-2</v>
      </c>
      <c r="J118" s="27"/>
      <c r="L118" s="27"/>
      <c r="M118" s="27"/>
      <c r="N118" s="27"/>
      <c r="O118" s="27">
        <f t="shared" ca="1" si="12"/>
        <v>8.8903630320972399E-3</v>
      </c>
      <c r="P118" s="27"/>
      <c r="Q118" s="29">
        <f t="shared" si="13"/>
        <v>13123.044999999998</v>
      </c>
    </row>
    <row r="119" spans="1:17" x14ac:dyDescent="0.2">
      <c r="A119" s="59" t="s">
        <v>273</v>
      </c>
      <c r="B119" s="60" t="s">
        <v>52</v>
      </c>
      <c r="C119" s="59">
        <v>28182.308000000001</v>
      </c>
      <c r="D119" s="59" t="s">
        <v>67</v>
      </c>
      <c r="E119" s="27">
        <f t="shared" si="9"/>
        <v>1869.0440316723311</v>
      </c>
      <c r="F119" s="27">
        <f t="shared" si="10"/>
        <v>1869</v>
      </c>
      <c r="G119" s="27">
        <f t="shared" si="15"/>
        <v>5.9763000001112232E-2</v>
      </c>
      <c r="H119" s="27"/>
      <c r="I119" s="27">
        <f t="shared" si="14"/>
        <v>5.9763000001112232E-2</v>
      </c>
      <c r="J119" s="27"/>
      <c r="L119" s="27"/>
      <c r="M119" s="27"/>
      <c r="N119" s="27"/>
      <c r="O119" s="27">
        <f t="shared" ca="1" si="12"/>
        <v>8.7795146376337223E-3</v>
      </c>
      <c r="P119" s="27"/>
      <c r="Q119" s="29">
        <f t="shared" si="13"/>
        <v>13163.808000000001</v>
      </c>
    </row>
    <row r="120" spans="1:17" x14ac:dyDescent="0.2">
      <c r="A120" s="59" t="s">
        <v>273</v>
      </c>
      <c r="B120" s="60" t="s">
        <v>52</v>
      </c>
      <c r="C120" s="59">
        <v>28220.309000000001</v>
      </c>
      <c r="D120" s="59" t="s">
        <v>67</v>
      </c>
      <c r="E120" s="27">
        <f t="shared" si="9"/>
        <v>1897.0420836486103</v>
      </c>
      <c r="F120" s="27">
        <f t="shared" si="10"/>
        <v>1897</v>
      </c>
      <c r="G120" s="27">
        <f t="shared" si="15"/>
        <v>5.711900000096648E-2</v>
      </c>
      <c r="H120" s="27"/>
      <c r="I120" s="27">
        <f t="shared" si="14"/>
        <v>5.711900000096648E-2</v>
      </c>
      <c r="J120" s="27"/>
      <c r="L120" s="27"/>
      <c r="M120" s="27"/>
      <c r="N120" s="27"/>
      <c r="O120" s="27">
        <f t="shared" ca="1" si="12"/>
        <v>8.676056136134442E-3</v>
      </c>
      <c r="P120" s="27"/>
      <c r="Q120" s="29">
        <f t="shared" si="13"/>
        <v>13201.809000000001</v>
      </c>
    </row>
    <row r="121" spans="1:17" x14ac:dyDescent="0.2">
      <c r="A121" s="59" t="s">
        <v>273</v>
      </c>
      <c r="B121" s="60" t="s">
        <v>52</v>
      </c>
      <c r="C121" s="59">
        <v>28422.566999999999</v>
      </c>
      <c r="D121" s="59" t="s">
        <v>67</v>
      </c>
      <c r="E121" s="27">
        <f t="shared" si="9"/>
        <v>2046.0600041406542</v>
      </c>
      <c r="F121" s="27">
        <f t="shared" si="10"/>
        <v>2046</v>
      </c>
      <c r="G121" s="27">
        <f t="shared" si="15"/>
        <v>8.1441999998787651E-2</v>
      </c>
      <c r="H121" s="27"/>
      <c r="I121" s="27">
        <f t="shared" si="14"/>
        <v>8.1441999998787651E-2</v>
      </c>
      <c r="J121" s="27"/>
      <c r="L121" s="27"/>
      <c r="M121" s="27"/>
      <c r="N121" s="27"/>
      <c r="O121" s="27">
        <f t="shared" ca="1" si="12"/>
        <v>8.1255091102989778E-3</v>
      </c>
      <c r="P121" s="27"/>
      <c r="Q121" s="29">
        <f t="shared" si="13"/>
        <v>13404.066999999999</v>
      </c>
    </row>
    <row r="122" spans="1:17" x14ac:dyDescent="0.2">
      <c r="A122" s="59" t="s">
        <v>97</v>
      </c>
      <c r="B122" s="60" t="s">
        <v>52</v>
      </c>
      <c r="C122" s="59">
        <v>28502.591</v>
      </c>
      <c r="D122" s="59" t="s">
        <v>67</v>
      </c>
      <c r="E122" s="27">
        <f t="shared" si="9"/>
        <v>2105.019402876208</v>
      </c>
      <c r="F122" s="27">
        <f t="shared" si="10"/>
        <v>2105</v>
      </c>
      <c r="G122" s="27">
        <f t="shared" si="15"/>
        <v>2.6334999998653075E-2</v>
      </c>
      <c r="H122" s="27"/>
      <c r="I122" s="27">
        <f t="shared" si="14"/>
        <v>2.6334999998653075E-2</v>
      </c>
      <c r="J122" s="27"/>
      <c r="L122" s="27"/>
      <c r="M122" s="27"/>
      <c r="N122" s="27"/>
      <c r="O122" s="27">
        <f t="shared" ca="1" si="12"/>
        <v>7.9075072678540612E-3</v>
      </c>
      <c r="P122" s="27"/>
      <c r="Q122" s="29">
        <f t="shared" si="13"/>
        <v>13484.091</v>
      </c>
    </row>
    <row r="123" spans="1:17" x14ac:dyDescent="0.2">
      <c r="A123" s="59" t="s">
        <v>97</v>
      </c>
      <c r="B123" s="60" t="s">
        <v>52</v>
      </c>
      <c r="C123" s="59">
        <v>28848.615000000002</v>
      </c>
      <c r="D123" s="59" t="s">
        <v>67</v>
      </c>
      <c r="E123" s="27">
        <f t="shared" si="9"/>
        <v>2359.9600080455448</v>
      </c>
      <c r="F123" s="27">
        <f t="shared" si="10"/>
        <v>2360</v>
      </c>
      <c r="G123" s="27">
        <f t="shared" si="15"/>
        <v>-5.4280000000289874E-2</v>
      </c>
      <c r="H123" s="27"/>
      <c r="I123" s="27">
        <f t="shared" si="14"/>
        <v>-5.4280000000289874E-2</v>
      </c>
      <c r="J123" s="27"/>
      <c r="L123" s="27"/>
      <c r="M123" s="27"/>
      <c r="N123" s="27"/>
      <c r="O123" s="27">
        <f t="shared" ca="1" si="12"/>
        <v>6.965295914914172E-3</v>
      </c>
      <c r="P123" s="27"/>
      <c r="Q123" s="29">
        <f t="shared" si="13"/>
        <v>13830.115000000002</v>
      </c>
    </row>
    <row r="124" spans="1:17" x14ac:dyDescent="0.2">
      <c r="A124" s="59" t="s">
        <v>273</v>
      </c>
      <c r="B124" s="60" t="s">
        <v>52</v>
      </c>
      <c r="C124" s="59">
        <v>29079.492999999999</v>
      </c>
      <c r="D124" s="59" t="s">
        <v>67</v>
      </c>
      <c r="E124" s="27">
        <f t="shared" si="9"/>
        <v>2530.0643275155385</v>
      </c>
      <c r="F124" s="27">
        <f t="shared" si="10"/>
        <v>2530</v>
      </c>
      <c r="G124" s="27">
        <f t="shared" si="15"/>
        <v>8.7309999998979038E-2</v>
      </c>
      <c r="H124" s="27"/>
      <c r="I124" s="27">
        <f t="shared" si="14"/>
        <v>8.7309999998979038E-2</v>
      </c>
      <c r="J124" s="27"/>
      <c r="L124" s="27"/>
      <c r="M124" s="27"/>
      <c r="N124" s="27"/>
      <c r="O124" s="27">
        <f t="shared" ca="1" si="12"/>
        <v>6.3371550129542476E-3</v>
      </c>
      <c r="P124" s="27"/>
      <c r="Q124" s="29">
        <f t="shared" si="13"/>
        <v>14060.992999999999</v>
      </c>
    </row>
    <row r="125" spans="1:17" x14ac:dyDescent="0.2">
      <c r="A125" s="59" t="s">
        <v>97</v>
      </c>
      <c r="B125" s="60" t="s">
        <v>52</v>
      </c>
      <c r="C125" s="59">
        <v>29152.752</v>
      </c>
      <c r="D125" s="59" t="s">
        <v>67</v>
      </c>
      <c r="E125" s="27">
        <f t="shared" si="9"/>
        <v>2584.0394673731812</v>
      </c>
      <c r="F125" s="27">
        <f t="shared" si="10"/>
        <v>2584</v>
      </c>
      <c r="G125" s="27">
        <f t="shared" si="15"/>
        <v>5.3567999999359017E-2</v>
      </c>
      <c r="H125" s="27"/>
      <c r="I125" s="27">
        <f t="shared" si="14"/>
        <v>5.3567999999359017E-2</v>
      </c>
      <c r="J125" s="27"/>
      <c r="L125" s="27"/>
      <c r="M125" s="27"/>
      <c r="N125" s="27"/>
      <c r="O125" s="27">
        <f t="shared" ca="1" si="12"/>
        <v>6.1376279029199173E-3</v>
      </c>
      <c r="P125" s="27"/>
      <c r="Q125" s="29">
        <f t="shared" si="13"/>
        <v>14134.252</v>
      </c>
    </row>
    <row r="126" spans="1:17" x14ac:dyDescent="0.2">
      <c r="A126" s="59" t="s">
        <v>273</v>
      </c>
      <c r="B126" s="60" t="s">
        <v>52</v>
      </c>
      <c r="C126" s="59">
        <v>29193.384999999998</v>
      </c>
      <c r="D126" s="59" t="s">
        <v>67</v>
      </c>
      <c r="E126" s="27">
        <f t="shared" si="9"/>
        <v>2613.9767018131192</v>
      </c>
      <c r="F126" s="27">
        <f t="shared" si="10"/>
        <v>2614</v>
      </c>
      <c r="G126" s="27">
        <f t="shared" si="15"/>
        <v>-3.1622000002244022E-2</v>
      </c>
      <c r="H126" s="27"/>
      <c r="I126" s="27">
        <f t="shared" si="14"/>
        <v>-3.1622000002244022E-2</v>
      </c>
      <c r="J126" s="27"/>
      <c r="L126" s="27"/>
      <c r="M126" s="27"/>
      <c r="N126" s="27"/>
      <c r="O126" s="27">
        <f t="shared" ca="1" si="12"/>
        <v>6.0267795084564015E-3</v>
      </c>
      <c r="P126" s="27"/>
      <c r="Q126" s="29">
        <f t="shared" si="13"/>
        <v>14174.884999999998</v>
      </c>
    </row>
    <row r="127" spans="1:17" x14ac:dyDescent="0.2">
      <c r="A127" s="59" t="s">
        <v>97</v>
      </c>
      <c r="B127" s="60" t="s">
        <v>52</v>
      </c>
      <c r="C127" s="59">
        <v>29224.557000000001</v>
      </c>
      <c r="D127" s="59" t="s">
        <v>67</v>
      </c>
      <c r="E127" s="27">
        <f t="shared" si="9"/>
        <v>2636.943341538511</v>
      </c>
      <c r="F127" s="27">
        <f t="shared" si="10"/>
        <v>2637</v>
      </c>
      <c r="G127" s="27">
        <f t="shared" si="15"/>
        <v>-7.6901000000361819E-2</v>
      </c>
      <c r="H127" s="27"/>
      <c r="I127" s="27">
        <f t="shared" si="14"/>
        <v>-7.6901000000361819E-2</v>
      </c>
      <c r="J127" s="27"/>
      <c r="L127" s="27"/>
      <c r="M127" s="27"/>
      <c r="N127" s="27"/>
      <c r="O127" s="27">
        <f t="shared" ca="1" si="12"/>
        <v>5.9417957393677057E-3</v>
      </c>
      <c r="P127" s="27"/>
      <c r="Q127" s="29">
        <f t="shared" si="13"/>
        <v>14206.057000000001</v>
      </c>
    </row>
    <row r="128" spans="1:17" x14ac:dyDescent="0.2">
      <c r="A128" s="59" t="s">
        <v>273</v>
      </c>
      <c r="B128" s="60" t="s">
        <v>52</v>
      </c>
      <c r="C128" s="59">
        <v>29493.477999999999</v>
      </c>
      <c r="D128" s="59" t="s">
        <v>67</v>
      </c>
      <c r="E128" s="27">
        <f t="shared" si="9"/>
        <v>2835.0766573858009</v>
      </c>
      <c r="F128" s="27">
        <f t="shared" si="10"/>
        <v>2835</v>
      </c>
      <c r="G128" s="27">
        <f t="shared" si="15"/>
        <v>0.10404499999640393</v>
      </c>
      <c r="H128" s="27"/>
      <c r="I128" s="27">
        <f t="shared" si="14"/>
        <v>0.10404499999640393</v>
      </c>
      <c r="J128" s="27"/>
      <c r="L128" s="27"/>
      <c r="M128" s="27"/>
      <c r="N128" s="27"/>
      <c r="O128" s="27">
        <f t="shared" ca="1" si="12"/>
        <v>5.2101963359084975E-3</v>
      </c>
      <c r="P128" s="27"/>
      <c r="Q128" s="29">
        <f t="shared" si="13"/>
        <v>14474.977999999999</v>
      </c>
    </row>
    <row r="129" spans="1:17" x14ac:dyDescent="0.2">
      <c r="A129" s="59" t="s">
        <v>97</v>
      </c>
      <c r="B129" s="60" t="s">
        <v>52</v>
      </c>
      <c r="C129" s="59">
        <v>29596.609</v>
      </c>
      <c r="D129" s="59" t="s">
        <v>67</v>
      </c>
      <c r="E129" s="27">
        <f t="shared" si="9"/>
        <v>2911.0606340802474</v>
      </c>
      <c r="F129" s="27">
        <f t="shared" si="10"/>
        <v>2911</v>
      </c>
      <c r="G129" s="27">
        <f t="shared" si="15"/>
        <v>8.2297000000835396E-2</v>
      </c>
      <c r="H129" s="27"/>
      <c r="I129" s="27">
        <f t="shared" si="14"/>
        <v>8.2297000000835396E-2</v>
      </c>
      <c r="J129" s="27"/>
      <c r="L129" s="27"/>
      <c r="M129" s="27"/>
      <c r="N129" s="27"/>
      <c r="O129" s="27">
        <f t="shared" ca="1" si="12"/>
        <v>4.92938040326759E-3</v>
      </c>
      <c r="P129" s="27"/>
      <c r="Q129" s="29">
        <f t="shared" si="13"/>
        <v>14578.109</v>
      </c>
    </row>
    <row r="130" spans="1:17" x14ac:dyDescent="0.2">
      <c r="A130" s="59" t="s">
        <v>97</v>
      </c>
      <c r="B130" s="60" t="s">
        <v>52</v>
      </c>
      <c r="C130" s="59">
        <v>29672.592000000001</v>
      </c>
      <c r="D130" s="59" t="s">
        <v>67</v>
      </c>
      <c r="E130" s="27">
        <f t="shared" si="9"/>
        <v>2967.0427393752029</v>
      </c>
      <c r="F130" s="27">
        <f t="shared" si="10"/>
        <v>2967</v>
      </c>
      <c r="G130" s="27">
        <f t="shared" si="15"/>
        <v>5.8009000000311062E-2</v>
      </c>
      <c r="H130" s="27"/>
      <c r="I130" s="27">
        <f t="shared" si="14"/>
        <v>5.8009000000311062E-2</v>
      </c>
      <c r="J130" s="27"/>
      <c r="L130" s="27"/>
      <c r="M130" s="27"/>
      <c r="N130" s="27"/>
      <c r="O130" s="27">
        <f t="shared" ca="1" si="12"/>
        <v>4.7224634002690259E-3</v>
      </c>
      <c r="P130" s="27"/>
      <c r="Q130" s="29">
        <f t="shared" si="13"/>
        <v>14654.092000000001</v>
      </c>
    </row>
    <row r="131" spans="1:17" x14ac:dyDescent="0.2">
      <c r="A131" s="59" t="s">
        <v>97</v>
      </c>
      <c r="B131" s="60" t="s">
        <v>52</v>
      </c>
      <c r="C131" s="59">
        <v>29927.705000000002</v>
      </c>
      <c r="D131" s="59" t="s">
        <v>67</v>
      </c>
      <c r="E131" s="27">
        <f t="shared" si="9"/>
        <v>3155.0027150028041</v>
      </c>
      <c r="F131" s="27">
        <f t="shared" si="10"/>
        <v>3155</v>
      </c>
      <c r="G131" s="27">
        <f t="shared" si="15"/>
        <v>3.6849999996775296E-3</v>
      </c>
      <c r="H131" s="27"/>
      <c r="I131" s="27">
        <f t="shared" si="14"/>
        <v>3.6849999996775296E-3</v>
      </c>
      <c r="J131" s="27"/>
      <c r="L131" s="27"/>
      <c r="M131" s="27"/>
      <c r="N131" s="27"/>
      <c r="O131" s="27">
        <f t="shared" ca="1" si="12"/>
        <v>4.0278134616309903E-3</v>
      </c>
      <c r="P131" s="27"/>
      <c r="Q131" s="29">
        <f t="shared" si="13"/>
        <v>14909.205000000002</v>
      </c>
    </row>
    <row r="132" spans="1:17" x14ac:dyDescent="0.2">
      <c r="A132" s="59" t="s">
        <v>97</v>
      </c>
      <c r="B132" s="60" t="s">
        <v>52</v>
      </c>
      <c r="C132" s="59">
        <v>30273.721000000001</v>
      </c>
      <c r="D132" s="59" t="s">
        <v>67</v>
      </c>
      <c r="E132" s="27">
        <f t="shared" si="9"/>
        <v>3409.9374260005175</v>
      </c>
      <c r="F132" s="27">
        <f t="shared" si="10"/>
        <v>3410</v>
      </c>
      <c r="G132" s="27">
        <f t="shared" si="15"/>
        <v>-8.4930000000895234E-2</v>
      </c>
      <c r="H132" s="27"/>
      <c r="I132" s="27">
        <f t="shared" si="14"/>
        <v>-8.4930000000895234E-2</v>
      </c>
      <c r="J132" s="27"/>
      <c r="L132" s="27"/>
      <c r="M132" s="27"/>
      <c r="N132" s="27"/>
      <c r="O132" s="27">
        <f t="shared" ca="1" si="12"/>
        <v>3.085602108691101E-3</v>
      </c>
      <c r="P132" s="27"/>
      <c r="Q132" s="29">
        <f t="shared" si="13"/>
        <v>15255.221000000001</v>
      </c>
    </row>
    <row r="133" spans="1:17" x14ac:dyDescent="0.2">
      <c r="A133" s="59" t="s">
        <v>97</v>
      </c>
      <c r="B133" s="60" t="s">
        <v>52</v>
      </c>
      <c r="C133" s="59">
        <v>30303.625</v>
      </c>
      <c r="D133" s="59" t="s">
        <v>67</v>
      </c>
      <c r="E133" s="27">
        <f t="shared" si="9"/>
        <v>3431.9698395238092</v>
      </c>
      <c r="F133" s="27">
        <f t="shared" si="10"/>
        <v>3432</v>
      </c>
      <c r="G133" s="27">
        <f t="shared" si="15"/>
        <v>-4.0936000001238426E-2</v>
      </c>
      <c r="H133" s="27"/>
      <c r="I133" s="27">
        <f t="shared" si="14"/>
        <v>-4.0936000001238426E-2</v>
      </c>
      <c r="J133" s="27"/>
      <c r="L133" s="27"/>
      <c r="M133" s="27"/>
      <c r="N133" s="27"/>
      <c r="O133" s="27">
        <f t="shared" ca="1" si="12"/>
        <v>3.0043132860845222E-3</v>
      </c>
      <c r="P133" s="27"/>
      <c r="Q133" s="29">
        <f t="shared" si="13"/>
        <v>15285.125</v>
      </c>
    </row>
    <row r="134" spans="1:17" x14ac:dyDescent="0.2">
      <c r="A134" s="59" t="s">
        <v>97</v>
      </c>
      <c r="B134" s="60" t="s">
        <v>52</v>
      </c>
      <c r="C134" s="59">
        <v>30303.655999999999</v>
      </c>
      <c r="D134" s="59" t="s">
        <v>67</v>
      </c>
      <c r="E134" s="27">
        <f t="shared" si="9"/>
        <v>3431.9926794388439</v>
      </c>
      <c r="F134" s="27">
        <f t="shared" si="10"/>
        <v>3432</v>
      </c>
      <c r="G134" s="27">
        <f t="shared" si="15"/>
        <v>-9.9360000021988526E-3</v>
      </c>
      <c r="H134" s="27"/>
      <c r="I134" s="27">
        <f t="shared" si="14"/>
        <v>-9.9360000021988526E-3</v>
      </c>
      <c r="J134" s="27"/>
      <c r="L134" s="27"/>
      <c r="M134" s="27"/>
      <c r="N134" s="27"/>
      <c r="O134" s="27">
        <f t="shared" ca="1" si="12"/>
        <v>3.0043132860845222E-3</v>
      </c>
      <c r="P134" s="27"/>
      <c r="Q134" s="29">
        <f t="shared" si="13"/>
        <v>15285.155999999999</v>
      </c>
    </row>
    <row r="135" spans="1:17" x14ac:dyDescent="0.2">
      <c r="A135" s="59" t="s">
        <v>97</v>
      </c>
      <c r="B135" s="60" t="s">
        <v>52</v>
      </c>
      <c r="C135" s="59">
        <v>30348.508000000002</v>
      </c>
      <c r="D135" s="59" t="s">
        <v>67</v>
      </c>
      <c r="E135" s="27">
        <f t="shared" si="9"/>
        <v>3465.0383526379737</v>
      </c>
      <c r="F135" s="27">
        <f t="shared" si="10"/>
        <v>3465</v>
      </c>
      <c r="G135" s="27">
        <f t="shared" si="15"/>
        <v>5.205500000010943E-2</v>
      </c>
      <c r="H135" s="27"/>
      <c r="I135" s="27">
        <f t="shared" si="14"/>
        <v>5.205500000010943E-2</v>
      </c>
      <c r="J135" s="27"/>
      <c r="L135" s="27"/>
      <c r="M135" s="27"/>
      <c r="N135" s="27"/>
      <c r="O135" s="27">
        <f t="shared" ca="1" si="12"/>
        <v>2.8823800521746556E-3</v>
      </c>
      <c r="P135" s="27"/>
      <c r="Q135" s="29">
        <f t="shared" si="13"/>
        <v>15330.008000000002</v>
      </c>
    </row>
    <row r="136" spans="1:17" x14ac:dyDescent="0.2">
      <c r="A136" s="59" t="s">
        <v>97</v>
      </c>
      <c r="B136" s="60" t="s">
        <v>52</v>
      </c>
      <c r="C136" s="59">
        <v>30367.498</v>
      </c>
      <c r="D136" s="59" t="s">
        <v>67</v>
      </c>
      <c r="E136" s="27">
        <f t="shared" si="9"/>
        <v>3479.029642525858</v>
      </c>
      <c r="F136" s="27">
        <f t="shared" si="10"/>
        <v>3479</v>
      </c>
      <c r="G136" s="27">
        <f t="shared" si="15"/>
        <v>4.0232999999716412E-2</v>
      </c>
      <c r="H136" s="27"/>
      <c r="I136" s="27">
        <f t="shared" si="14"/>
        <v>4.0232999999716412E-2</v>
      </c>
      <c r="J136" s="27"/>
      <c r="L136" s="27"/>
      <c r="M136" s="27"/>
      <c r="N136" s="27"/>
      <c r="O136" s="27">
        <f t="shared" ca="1" si="12"/>
        <v>2.8306508014250137E-3</v>
      </c>
      <c r="P136" s="27"/>
      <c r="Q136" s="29">
        <f t="shared" si="13"/>
        <v>15348.998</v>
      </c>
    </row>
    <row r="137" spans="1:17" x14ac:dyDescent="0.2">
      <c r="A137" s="59" t="s">
        <v>97</v>
      </c>
      <c r="B137" s="60" t="s">
        <v>52</v>
      </c>
      <c r="C137" s="59">
        <v>30596.794000000002</v>
      </c>
      <c r="D137" s="59" t="s">
        <v>67</v>
      </c>
      <c r="E137" s="27">
        <f t="shared" si="9"/>
        <v>3647.9683895575913</v>
      </c>
      <c r="F137" s="27">
        <f t="shared" si="10"/>
        <v>3648</v>
      </c>
      <c r="G137" s="27">
        <f t="shared" si="15"/>
        <v>-4.2903999998088693E-2</v>
      </c>
      <c r="H137" s="27"/>
      <c r="I137" s="27">
        <f t="shared" si="14"/>
        <v>-4.2903999998088693E-2</v>
      </c>
      <c r="J137" s="27"/>
      <c r="L137" s="27"/>
      <c r="M137" s="27"/>
      <c r="N137" s="27"/>
      <c r="O137" s="27">
        <f t="shared" ca="1" si="12"/>
        <v>2.2062048459472062E-3</v>
      </c>
      <c r="P137" s="27"/>
      <c r="Q137" s="29">
        <f t="shared" si="13"/>
        <v>15578.294000000002</v>
      </c>
    </row>
    <row r="138" spans="1:17" x14ac:dyDescent="0.2">
      <c r="A138" s="59" t="s">
        <v>97</v>
      </c>
      <c r="B138" s="60" t="s">
        <v>52</v>
      </c>
      <c r="C138" s="59">
        <v>30596.830999999998</v>
      </c>
      <c r="D138" s="59" t="s">
        <v>67</v>
      </c>
      <c r="E138" s="27">
        <f t="shared" si="9"/>
        <v>3647.9956501013412</v>
      </c>
      <c r="F138" s="27">
        <f t="shared" si="10"/>
        <v>3648</v>
      </c>
      <c r="G138" s="27">
        <f t="shared" si="15"/>
        <v>-5.9040000014647376E-3</v>
      </c>
      <c r="H138" s="27"/>
      <c r="I138" s="27">
        <f t="shared" si="14"/>
        <v>-5.9040000014647376E-3</v>
      </c>
      <c r="J138" s="27"/>
      <c r="L138" s="27"/>
      <c r="M138" s="27"/>
      <c r="N138" s="27"/>
      <c r="O138" s="27">
        <f t="shared" ca="1" si="12"/>
        <v>2.2062048459472062E-3</v>
      </c>
      <c r="P138" s="27"/>
      <c r="Q138" s="29">
        <f t="shared" si="13"/>
        <v>15578.330999999998</v>
      </c>
    </row>
    <row r="139" spans="1:17" x14ac:dyDescent="0.2">
      <c r="A139" s="59" t="s">
        <v>97</v>
      </c>
      <c r="B139" s="60" t="s">
        <v>52</v>
      </c>
      <c r="C139" s="59">
        <v>30641.651999999998</v>
      </c>
      <c r="D139" s="59" t="s">
        <v>67</v>
      </c>
      <c r="E139" s="27">
        <f t="shared" si="9"/>
        <v>3681.0184833854332</v>
      </c>
      <c r="F139" s="27">
        <f t="shared" si="10"/>
        <v>3681</v>
      </c>
      <c r="G139" s="27">
        <f t="shared" si="15"/>
        <v>2.5086999998165993E-2</v>
      </c>
      <c r="H139" s="27"/>
      <c r="I139" s="27">
        <f t="shared" si="14"/>
        <v>2.5086999998165993E-2</v>
      </c>
      <c r="J139" s="27"/>
      <c r="L139" s="27"/>
      <c r="M139" s="27"/>
      <c r="N139" s="27"/>
      <c r="O139" s="27">
        <f t="shared" ca="1" si="12"/>
        <v>2.0842716120373379E-3</v>
      </c>
      <c r="P139" s="27"/>
      <c r="Q139" s="29">
        <f t="shared" si="13"/>
        <v>15623.151999999998</v>
      </c>
    </row>
    <row r="140" spans="1:17" x14ac:dyDescent="0.2">
      <c r="A140" s="59" t="s">
        <v>97</v>
      </c>
      <c r="B140" s="60" t="s">
        <v>52</v>
      </c>
      <c r="C140" s="59">
        <v>30686.511999999999</v>
      </c>
      <c r="D140" s="59" t="s">
        <v>67</v>
      </c>
      <c r="E140" s="27">
        <f t="shared" si="9"/>
        <v>3714.0700507561837</v>
      </c>
      <c r="F140" s="27">
        <f t="shared" si="10"/>
        <v>3714</v>
      </c>
      <c r="G140" s="27">
        <f t="shared" si="15"/>
        <v>9.5077999998466112E-2</v>
      </c>
      <c r="H140" s="27"/>
      <c r="I140" s="27">
        <f t="shared" si="14"/>
        <v>9.5077999998466112E-2</v>
      </c>
      <c r="J140" s="27"/>
      <c r="L140" s="27"/>
      <c r="M140" s="27"/>
      <c r="N140" s="27"/>
      <c r="O140" s="27">
        <f t="shared" ca="1" si="12"/>
        <v>1.9623383781274695E-3</v>
      </c>
      <c r="P140" s="27"/>
      <c r="Q140" s="29">
        <f t="shared" si="13"/>
        <v>15668.011999999999</v>
      </c>
    </row>
    <row r="141" spans="1:17" x14ac:dyDescent="0.2">
      <c r="A141" s="59" t="s">
        <v>97</v>
      </c>
      <c r="B141" s="60" t="s">
        <v>52</v>
      </c>
      <c r="C141" s="59">
        <v>30983.584999999999</v>
      </c>
      <c r="D141" s="59" t="s">
        <v>67</v>
      </c>
      <c r="E141" s="27">
        <f t="shared" si="9"/>
        <v>3932.9449565415348</v>
      </c>
      <c r="F141" s="27">
        <f t="shared" si="10"/>
        <v>3933</v>
      </c>
      <c r="G141" s="27">
        <f t="shared" si="15"/>
        <v>-7.4709000000439119E-2</v>
      </c>
      <c r="H141" s="27"/>
      <c r="I141" s="27">
        <f t="shared" si="14"/>
        <v>-7.4709000000439119E-2</v>
      </c>
      <c r="J141" s="27"/>
      <c r="L141" s="27"/>
      <c r="M141" s="27"/>
      <c r="N141" s="27"/>
      <c r="O141" s="27">
        <f t="shared" ca="1" si="12"/>
        <v>1.1531450985438011E-3</v>
      </c>
      <c r="P141" s="27"/>
      <c r="Q141" s="29">
        <f t="shared" si="13"/>
        <v>15965.084999999999</v>
      </c>
    </row>
    <row r="142" spans="1:17" x14ac:dyDescent="0.2">
      <c r="A142" s="59" t="s">
        <v>97</v>
      </c>
      <c r="B142" s="60" t="s">
        <v>52</v>
      </c>
      <c r="C142" s="59">
        <v>31329.812000000002</v>
      </c>
      <c r="D142" s="59" t="s">
        <v>67</v>
      </c>
      <c r="E142" s="27">
        <f t="shared" si="9"/>
        <v>4188.0351263157827</v>
      </c>
      <c r="F142" s="27">
        <f t="shared" si="10"/>
        <v>4188</v>
      </c>
      <c r="G142" s="27">
        <f t="shared" si="15"/>
        <v>4.7676000001956709E-2</v>
      </c>
      <c r="H142" s="27"/>
      <c r="I142" s="27">
        <f t="shared" si="14"/>
        <v>4.7676000001956709E-2</v>
      </c>
      <c r="J142" s="27"/>
      <c r="L142" s="27"/>
      <c r="M142" s="27"/>
      <c r="N142" s="27"/>
      <c r="O142" s="27">
        <f t="shared" ca="1" si="12"/>
        <v>2.109337456039119E-4</v>
      </c>
      <c r="P142" s="27"/>
      <c r="Q142" s="29">
        <f t="shared" si="13"/>
        <v>16311.312000000002</v>
      </c>
    </row>
    <row r="143" spans="1:17" x14ac:dyDescent="0.2">
      <c r="A143" s="59" t="s">
        <v>97</v>
      </c>
      <c r="B143" s="60" t="s">
        <v>52</v>
      </c>
      <c r="C143" s="59">
        <v>31344.771000000001</v>
      </c>
      <c r="D143" s="59" t="s">
        <v>67</v>
      </c>
      <c r="E143" s="27">
        <f t="shared" si="9"/>
        <v>4199.0564904775974</v>
      </c>
      <c r="F143" s="27">
        <f t="shared" si="10"/>
        <v>4199</v>
      </c>
      <c r="G143" s="27">
        <f t="shared" si="15"/>
        <v>7.6672999999573221E-2</v>
      </c>
      <c r="H143" s="27"/>
      <c r="I143" s="27">
        <f t="shared" si="14"/>
        <v>7.6672999999573221E-2</v>
      </c>
      <c r="J143" s="27"/>
      <c r="L143" s="27"/>
      <c r="M143" s="27"/>
      <c r="N143" s="27"/>
      <c r="O143" s="27">
        <f t="shared" ca="1" si="12"/>
        <v>1.7028933430062246E-4</v>
      </c>
      <c r="P143" s="27"/>
      <c r="Q143" s="29">
        <f t="shared" si="13"/>
        <v>16326.271000000001</v>
      </c>
    </row>
    <row r="144" spans="1:17" x14ac:dyDescent="0.2">
      <c r="A144" s="59" t="s">
        <v>97</v>
      </c>
      <c r="B144" s="60" t="s">
        <v>52</v>
      </c>
      <c r="C144" s="59">
        <v>32803.701000000001</v>
      </c>
      <c r="D144" s="59" t="s">
        <v>67</v>
      </c>
      <c r="E144" s="27">
        <f t="shared" si="9"/>
        <v>5273.9544660506772</v>
      </c>
      <c r="F144" s="27">
        <f t="shared" si="10"/>
        <v>5274</v>
      </c>
      <c r="G144" s="27">
        <f t="shared" si="15"/>
        <v>-6.1801999996532686E-2</v>
      </c>
      <c r="H144" s="27"/>
      <c r="I144" s="27">
        <f t="shared" si="14"/>
        <v>-6.1801999996532686E-2</v>
      </c>
      <c r="J144" s="27"/>
      <c r="L144" s="27"/>
      <c r="M144" s="27"/>
      <c r="N144" s="27"/>
      <c r="O144" s="27">
        <f t="shared" ca="1" si="12"/>
        <v>-3.8017781339753781E-3</v>
      </c>
      <c r="P144" s="27"/>
      <c r="Q144" s="29">
        <f t="shared" si="13"/>
        <v>17785.201000000001</v>
      </c>
    </row>
    <row r="145" spans="1:33" x14ac:dyDescent="0.2">
      <c r="A145" s="59" t="s">
        <v>97</v>
      </c>
      <c r="B145" s="60" t="s">
        <v>52</v>
      </c>
      <c r="C145" s="59">
        <v>33243.572999999997</v>
      </c>
      <c r="D145" s="59" t="s">
        <v>67</v>
      </c>
      <c r="E145" s="27">
        <f t="shared" si="9"/>
        <v>5598.0395985184969</v>
      </c>
      <c r="F145" s="27">
        <f t="shared" si="10"/>
        <v>5598</v>
      </c>
      <c r="G145" s="27">
        <f t="shared" si="15"/>
        <v>5.3745999997772742E-2</v>
      </c>
      <c r="H145" s="27"/>
      <c r="I145" s="27">
        <f t="shared" si="14"/>
        <v>5.3745999997772742E-2</v>
      </c>
      <c r="J145" s="27"/>
      <c r="L145" s="27"/>
      <c r="M145" s="27"/>
      <c r="N145" s="27"/>
      <c r="O145" s="27">
        <f t="shared" ca="1" si="12"/>
        <v>-4.9989407941813564E-3</v>
      </c>
      <c r="P145" s="27"/>
      <c r="Q145" s="29">
        <f t="shared" si="13"/>
        <v>18225.072999999997</v>
      </c>
    </row>
    <row r="146" spans="1:33" x14ac:dyDescent="0.2">
      <c r="A146" s="59" t="s">
        <v>97</v>
      </c>
      <c r="B146" s="60" t="s">
        <v>52</v>
      </c>
      <c r="C146" s="59">
        <v>34284.652999999998</v>
      </c>
      <c r="D146" s="59" t="s">
        <v>67</v>
      </c>
      <c r="E146" s="27">
        <f t="shared" si="9"/>
        <v>6365.0776225564041</v>
      </c>
      <c r="F146" s="27">
        <f t="shared" si="10"/>
        <v>6365</v>
      </c>
      <c r="G146" s="27">
        <f t="shared" si="15"/>
        <v>0.10535499999969034</v>
      </c>
      <c r="H146" s="27"/>
      <c r="I146" s="27">
        <f t="shared" si="14"/>
        <v>0.10535499999969034</v>
      </c>
      <c r="J146" s="27"/>
      <c r="L146" s="27"/>
      <c r="M146" s="27"/>
      <c r="N146" s="27"/>
      <c r="O146" s="27">
        <f t="shared" ca="1" si="12"/>
        <v>-7.8329647459652561E-3</v>
      </c>
      <c r="P146" s="27"/>
      <c r="Q146" s="29">
        <f t="shared" si="13"/>
        <v>19266.152999999998</v>
      </c>
    </row>
    <row r="147" spans="1:33" x14ac:dyDescent="0.2">
      <c r="A147" s="59" t="s">
        <v>273</v>
      </c>
      <c r="B147" s="60" t="s">
        <v>52</v>
      </c>
      <c r="C147" s="59">
        <v>36453.544999999998</v>
      </c>
      <c r="D147" s="59" t="s">
        <v>67</v>
      </c>
      <c r="E147" s="27">
        <f t="shared" si="9"/>
        <v>7963.055332272872</v>
      </c>
      <c r="F147" s="27">
        <f t="shared" si="10"/>
        <v>7963</v>
      </c>
      <c r="G147" s="27">
        <f t="shared" si="15"/>
        <v>7.510099999490194E-2</v>
      </c>
      <c r="H147" s="27"/>
      <c r="I147" s="27">
        <f t="shared" si="14"/>
        <v>7.510099999490194E-2</v>
      </c>
      <c r="J147" s="27"/>
      <c r="L147" s="27"/>
      <c r="M147" s="27"/>
      <c r="N147" s="27"/>
      <c r="O147" s="27">
        <f t="shared" ca="1" si="12"/>
        <v>-1.3737489224388558E-2</v>
      </c>
      <c r="P147" s="27"/>
      <c r="Q147" s="29">
        <f t="shared" si="13"/>
        <v>21435.044999999998</v>
      </c>
    </row>
    <row r="148" spans="1:33" x14ac:dyDescent="0.2">
      <c r="A148" s="59" t="s">
        <v>444</v>
      </c>
      <c r="B148" s="60" t="s">
        <v>52</v>
      </c>
      <c r="C148" s="59">
        <v>43330.754999999997</v>
      </c>
      <c r="D148" s="59" t="s">
        <v>67</v>
      </c>
      <c r="E148" s="27">
        <f t="shared" si="9"/>
        <v>13029.987334898726</v>
      </c>
      <c r="F148" s="27">
        <f t="shared" si="10"/>
        <v>13030</v>
      </c>
      <c r="G148" s="27">
        <f t="shared" si="15"/>
        <v>-1.719000000593951E-2</v>
      </c>
      <c r="H148" s="27"/>
      <c r="I148" s="27">
        <f t="shared" ref="I148:I160" si="16">+G148</f>
        <v>-1.719000000593951E-2</v>
      </c>
      <c r="J148" s="27"/>
      <c r="L148" s="27"/>
      <c r="M148" s="27"/>
      <c r="N148" s="27"/>
      <c r="O148" s="27">
        <f t="shared" ca="1" si="12"/>
        <v>-3.2459783049276464E-2</v>
      </c>
      <c r="P148" s="27"/>
      <c r="Q148" s="29">
        <f t="shared" si="13"/>
        <v>28312.254999999997</v>
      </c>
    </row>
    <row r="149" spans="1:33" x14ac:dyDescent="0.2">
      <c r="A149" s="59" t="s">
        <v>444</v>
      </c>
      <c r="B149" s="60" t="s">
        <v>52</v>
      </c>
      <c r="C149" s="59">
        <v>43330.775000000001</v>
      </c>
      <c r="D149" s="59" t="s">
        <v>67</v>
      </c>
      <c r="E149" s="27">
        <f t="shared" ref="E149:E212" si="17">+(C149-C$7)/C$8</f>
        <v>13030.002070327782</v>
      </c>
      <c r="F149" s="27">
        <f t="shared" ref="F149:F212" si="18">ROUND(2*E149,0)/2</f>
        <v>13030</v>
      </c>
      <c r="G149" s="27">
        <f t="shared" ref="G149:G175" si="19">+C149-(C$7+F149*C$8)</f>
        <v>2.8099999981350265E-3</v>
      </c>
      <c r="H149" s="27"/>
      <c r="I149" s="27">
        <f t="shared" si="16"/>
        <v>2.8099999981350265E-3</v>
      </c>
      <c r="J149" s="27"/>
      <c r="L149" s="27"/>
      <c r="M149" s="27"/>
      <c r="N149" s="27"/>
      <c r="O149" s="27">
        <f t="shared" ref="O149:O212" ca="1" si="20">+C$11+C$12*F149</f>
        <v>-3.2459783049276464E-2</v>
      </c>
      <c r="P149" s="27"/>
      <c r="Q149" s="29">
        <f t="shared" si="13"/>
        <v>28312.275000000001</v>
      </c>
    </row>
    <row r="150" spans="1:33" x14ac:dyDescent="0.2">
      <c r="A150" s="59" t="s">
        <v>444</v>
      </c>
      <c r="B150" s="60" t="s">
        <v>52</v>
      </c>
      <c r="C150" s="59">
        <v>43778.656999999999</v>
      </c>
      <c r="D150" s="59" t="s">
        <v>67</v>
      </c>
      <c r="E150" s="27">
        <f t="shared" si="17"/>
        <v>13359.988742132202</v>
      </c>
      <c r="F150" s="27">
        <f t="shared" si="18"/>
        <v>13360</v>
      </c>
      <c r="G150" s="27">
        <f t="shared" si="19"/>
        <v>-1.5279999999620486E-2</v>
      </c>
      <c r="H150" s="27"/>
      <c r="I150" s="27">
        <f t="shared" si="16"/>
        <v>-1.5279999999620486E-2</v>
      </c>
      <c r="J150" s="27"/>
      <c r="L150" s="27"/>
      <c r="M150" s="27"/>
      <c r="N150" s="27"/>
      <c r="O150" s="27">
        <f t="shared" ca="1" si="20"/>
        <v>-3.367911538837514E-2</v>
      </c>
      <c r="P150" s="27"/>
      <c r="Q150" s="29">
        <f t="shared" ref="Q150:Q213" si="21">+C150-15018.5</f>
        <v>28760.156999999999</v>
      </c>
    </row>
    <row r="151" spans="1:33" x14ac:dyDescent="0.2">
      <c r="A151" s="59" t="s">
        <v>444</v>
      </c>
      <c r="B151" s="60" t="s">
        <v>52</v>
      </c>
      <c r="C151" s="59">
        <v>44238.777999999998</v>
      </c>
      <c r="D151" s="59" t="s">
        <v>67</v>
      </c>
      <c r="E151" s="27">
        <f t="shared" si="17"/>
        <v>13698.992759746932</v>
      </c>
      <c r="F151" s="27">
        <f t="shared" si="18"/>
        <v>13699</v>
      </c>
      <c r="G151" s="27">
        <f t="shared" si="19"/>
        <v>-9.8270000016782433E-3</v>
      </c>
      <c r="H151" s="27"/>
      <c r="I151" s="27">
        <f t="shared" si="16"/>
        <v>-9.8270000016782433E-3</v>
      </c>
      <c r="J151" s="27"/>
      <c r="L151" s="27"/>
      <c r="M151" s="27"/>
      <c r="N151" s="27"/>
      <c r="O151" s="27">
        <f t="shared" ca="1" si="20"/>
        <v>-3.4931702245812879E-2</v>
      </c>
      <c r="P151" s="27"/>
      <c r="Q151" s="29">
        <f t="shared" si="21"/>
        <v>29220.277999999998</v>
      </c>
    </row>
    <row r="152" spans="1:33" x14ac:dyDescent="0.2">
      <c r="A152" s="27" t="s">
        <v>34</v>
      </c>
      <c r="B152" s="27"/>
      <c r="C152" s="28">
        <v>45609.576000000001</v>
      </c>
      <c r="D152" s="28"/>
      <c r="E152" s="27">
        <f t="shared" si="17"/>
        <v>14708.957593645495</v>
      </c>
      <c r="F152" s="27">
        <f t="shared" si="18"/>
        <v>14709</v>
      </c>
      <c r="G152" s="27">
        <f t="shared" si="19"/>
        <v>-5.755700000008801E-2</v>
      </c>
      <c r="H152" s="27"/>
      <c r="I152" s="27">
        <f t="shared" si="16"/>
        <v>-5.755700000008801E-2</v>
      </c>
      <c r="J152" s="27"/>
      <c r="K152" s="27"/>
      <c r="L152" s="27"/>
      <c r="M152" s="27"/>
      <c r="N152" s="27"/>
      <c r="O152" s="27">
        <f t="shared" ca="1" si="20"/>
        <v>-3.866359819275126E-2</v>
      </c>
      <c r="P152" s="27"/>
      <c r="Q152" s="29">
        <f t="shared" si="21"/>
        <v>30591.076000000001</v>
      </c>
      <c r="R152" s="27"/>
      <c r="S152" s="27"/>
      <c r="AA152" t="s">
        <v>33</v>
      </c>
      <c r="AG152" t="s">
        <v>35</v>
      </c>
    </row>
    <row r="153" spans="1:33" x14ac:dyDescent="0.2">
      <c r="A153" s="27" t="s">
        <v>37</v>
      </c>
      <c r="B153" s="27"/>
      <c r="C153" s="28">
        <v>45939.43</v>
      </c>
      <c r="D153" s="28"/>
      <c r="E153" s="27">
        <f t="shared" si="17"/>
        <v>14951.984604423724</v>
      </c>
      <c r="F153" s="27">
        <f t="shared" si="18"/>
        <v>14952</v>
      </c>
      <c r="G153" s="27">
        <f t="shared" si="19"/>
        <v>-2.0896000001812354E-2</v>
      </c>
      <c r="H153" s="27"/>
      <c r="I153" s="27">
        <f t="shared" si="16"/>
        <v>-2.0896000001812354E-2</v>
      </c>
      <c r="J153" s="27"/>
      <c r="K153" s="27"/>
      <c r="L153" s="27"/>
      <c r="M153" s="27"/>
      <c r="N153" s="27"/>
      <c r="O153" s="27">
        <f t="shared" ca="1" si="20"/>
        <v>-3.9561470187905741E-2</v>
      </c>
      <c r="P153" s="27"/>
      <c r="Q153" s="29">
        <f t="shared" si="21"/>
        <v>30920.93</v>
      </c>
      <c r="R153" s="27"/>
      <c r="S153" s="27"/>
      <c r="AA153" t="s">
        <v>36</v>
      </c>
      <c r="AG153" t="s">
        <v>35</v>
      </c>
    </row>
    <row r="154" spans="1:33" x14ac:dyDescent="0.2">
      <c r="A154" s="27" t="s">
        <v>39</v>
      </c>
      <c r="B154" s="27"/>
      <c r="C154" s="28">
        <v>46657.404999999999</v>
      </c>
      <c r="D154" s="28"/>
      <c r="E154" s="27">
        <f t="shared" si="17"/>
        <v>15480.968088218066</v>
      </c>
      <c r="F154" s="27">
        <f t="shared" si="18"/>
        <v>15481</v>
      </c>
      <c r="G154" s="27">
        <f t="shared" si="19"/>
        <v>-4.3313000001944602E-2</v>
      </c>
      <c r="H154" s="27"/>
      <c r="I154" s="27">
        <f t="shared" si="16"/>
        <v>-4.3313000001944602E-2</v>
      </c>
      <c r="K154" s="27"/>
      <c r="L154" s="27"/>
      <c r="M154" s="27"/>
      <c r="N154" s="27"/>
      <c r="O154" s="27">
        <f t="shared" ca="1" si="20"/>
        <v>-4.1516096876945748E-2</v>
      </c>
      <c r="P154" s="27"/>
      <c r="Q154" s="29">
        <f t="shared" si="21"/>
        <v>31638.904999999999</v>
      </c>
      <c r="R154" s="27"/>
      <c r="S154" s="27"/>
      <c r="AA154" t="s">
        <v>36</v>
      </c>
      <c r="AC154">
        <v>16</v>
      </c>
      <c r="AE154" t="s">
        <v>38</v>
      </c>
      <c r="AG154" t="s">
        <v>40</v>
      </c>
    </row>
    <row r="155" spans="1:33" x14ac:dyDescent="0.2">
      <c r="A155" s="27" t="s">
        <v>41</v>
      </c>
      <c r="B155" s="27"/>
      <c r="C155" s="28">
        <v>46828.466</v>
      </c>
      <c r="D155" s="28"/>
      <c r="E155" s="27">
        <f t="shared" si="17"/>
        <v>15607.000949698402</v>
      </c>
      <c r="F155" s="27">
        <f t="shared" si="18"/>
        <v>15607</v>
      </c>
      <c r="G155" s="27">
        <f t="shared" si="19"/>
        <v>1.2889999998151325E-3</v>
      </c>
      <c r="H155" s="27"/>
      <c r="I155" s="27">
        <f t="shared" si="16"/>
        <v>1.2889999998151325E-3</v>
      </c>
      <c r="J155" s="27"/>
      <c r="K155" s="27"/>
      <c r="L155" s="27"/>
      <c r="M155" s="27"/>
      <c r="N155" s="27"/>
      <c r="O155" s="27">
        <f t="shared" ca="1" si="20"/>
        <v>-4.1981660133692512E-2</v>
      </c>
      <c r="P155" s="27"/>
      <c r="Q155" s="29">
        <f t="shared" si="21"/>
        <v>31809.966</v>
      </c>
      <c r="R155" s="27"/>
      <c r="S155" s="27"/>
      <c r="AA155" t="s">
        <v>36</v>
      </c>
      <c r="AG155" t="s">
        <v>35</v>
      </c>
    </row>
    <row r="156" spans="1:33" x14ac:dyDescent="0.2">
      <c r="A156" s="27" t="s">
        <v>43</v>
      </c>
      <c r="B156" s="27"/>
      <c r="C156" s="28">
        <v>47770.366999999998</v>
      </c>
      <c r="D156" s="28"/>
      <c r="E156" s="27">
        <f t="shared" si="17"/>
        <v>16300.966717823163</v>
      </c>
      <c r="F156" s="27">
        <f t="shared" si="18"/>
        <v>16301</v>
      </c>
      <c r="G156" s="27">
        <f t="shared" si="19"/>
        <v>-4.5173000005888753E-2</v>
      </c>
      <c r="H156" s="27"/>
      <c r="I156" s="27">
        <f t="shared" si="16"/>
        <v>-4.5173000005888753E-2</v>
      </c>
      <c r="K156" s="27"/>
      <c r="L156" s="27"/>
      <c r="M156" s="27"/>
      <c r="N156" s="27"/>
      <c r="O156" s="27">
        <f t="shared" ca="1" si="20"/>
        <v>-4.4545952992281861E-2</v>
      </c>
      <c r="P156" s="27"/>
      <c r="Q156" s="29">
        <f t="shared" si="21"/>
        <v>32751.866999999998</v>
      </c>
      <c r="R156" s="27"/>
      <c r="S156" s="27"/>
      <c r="AA156" t="s">
        <v>36</v>
      </c>
      <c r="AC156">
        <v>10</v>
      </c>
      <c r="AE156" t="s">
        <v>42</v>
      </c>
      <c r="AG156" t="s">
        <v>40</v>
      </c>
    </row>
    <row r="157" spans="1:33" x14ac:dyDescent="0.2">
      <c r="A157" s="59" t="s">
        <v>444</v>
      </c>
      <c r="B157" s="60" t="s">
        <v>52</v>
      </c>
      <c r="C157" s="59">
        <v>48219.633999999998</v>
      </c>
      <c r="D157" s="59" t="s">
        <v>67</v>
      </c>
      <c r="E157" s="27">
        <f t="shared" si="17"/>
        <v>16631.973818089653</v>
      </c>
      <c r="F157" s="27">
        <f t="shared" si="18"/>
        <v>16632</v>
      </c>
      <c r="G157" s="27">
        <f t="shared" si="19"/>
        <v>-3.5536000003048684E-2</v>
      </c>
      <c r="H157" s="27"/>
      <c r="I157" s="27">
        <f t="shared" si="16"/>
        <v>-3.5536000003048684E-2</v>
      </c>
      <c r="J157" s="27"/>
      <c r="L157" s="27"/>
      <c r="M157" s="27"/>
      <c r="N157" s="27"/>
      <c r="O157" s="27">
        <f t="shared" ca="1" si="20"/>
        <v>-4.5768980277862657E-2</v>
      </c>
      <c r="P157" s="27"/>
      <c r="Q157" s="29">
        <f t="shared" si="21"/>
        <v>33201.133999999998</v>
      </c>
    </row>
    <row r="158" spans="1:33" x14ac:dyDescent="0.2">
      <c r="A158" s="27" t="s">
        <v>44</v>
      </c>
      <c r="B158" s="27"/>
      <c r="C158" s="28">
        <v>48492.434000000001</v>
      </c>
      <c r="D158" s="28">
        <v>8.0000000000000002E-3</v>
      </c>
      <c r="E158" s="27">
        <f t="shared" si="17"/>
        <v>16832.965070402195</v>
      </c>
      <c r="F158" s="27">
        <f t="shared" si="18"/>
        <v>16833</v>
      </c>
      <c r="G158" s="27">
        <f t="shared" si="19"/>
        <v>-4.7408999998879153E-2</v>
      </c>
      <c r="H158" s="27"/>
      <c r="I158" s="27">
        <f t="shared" si="16"/>
        <v>-4.7408999998879153E-2</v>
      </c>
      <c r="K158" s="27"/>
      <c r="L158" s="27"/>
      <c r="M158" s="27"/>
      <c r="N158" s="27"/>
      <c r="O158" s="27">
        <f t="shared" ca="1" si="20"/>
        <v>-4.6511664520768214E-2</v>
      </c>
      <c r="P158" s="27"/>
      <c r="Q158" s="29">
        <f t="shared" si="21"/>
        <v>33473.934000000001</v>
      </c>
      <c r="R158" s="27"/>
      <c r="S158" s="27"/>
      <c r="AA158" t="s">
        <v>36</v>
      </c>
      <c r="AC158">
        <v>10</v>
      </c>
      <c r="AE158" t="s">
        <v>42</v>
      </c>
      <c r="AG158" t="s">
        <v>40</v>
      </c>
    </row>
    <row r="159" spans="1:33" x14ac:dyDescent="0.2">
      <c r="A159" s="27" t="s">
        <v>45</v>
      </c>
      <c r="B159" s="27"/>
      <c r="C159" s="28">
        <v>48507.368000000002</v>
      </c>
      <c r="D159" s="28">
        <v>5.0000000000000001E-3</v>
      </c>
      <c r="E159" s="27">
        <f t="shared" si="17"/>
        <v>16843.968015277693</v>
      </c>
      <c r="F159" s="27">
        <f t="shared" si="18"/>
        <v>16844</v>
      </c>
      <c r="G159" s="27">
        <f t="shared" si="19"/>
        <v>-4.3411999999079853E-2</v>
      </c>
      <c r="H159" s="27"/>
      <c r="I159" s="27">
        <f t="shared" si="16"/>
        <v>-4.3411999999079853E-2</v>
      </c>
      <c r="K159" s="27"/>
      <c r="L159" s="27"/>
      <c r="M159" s="27"/>
      <c r="N159" s="27"/>
      <c r="O159" s="27">
        <f t="shared" ca="1" si="20"/>
        <v>-4.6552308932071504E-2</v>
      </c>
      <c r="P159" s="27"/>
      <c r="Q159" s="29">
        <f t="shared" si="21"/>
        <v>33488.868000000002</v>
      </c>
      <c r="R159" s="27"/>
      <c r="S159" s="27"/>
      <c r="AA159" t="s">
        <v>36</v>
      </c>
      <c r="AC159">
        <v>11</v>
      </c>
      <c r="AE159" t="s">
        <v>42</v>
      </c>
      <c r="AG159" t="s">
        <v>40</v>
      </c>
    </row>
    <row r="160" spans="1:33" x14ac:dyDescent="0.2">
      <c r="A160" s="27" t="s">
        <v>47</v>
      </c>
      <c r="B160" s="27"/>
      <c r="C160" s="28">
        <v>48557.582000000002</v>
      </c>
      <c r="D160" s="28"/>
      <c r="E160" s="27">
        <f t="shared" si="17"/>
        <v>16880.964257006515</v>
      </c>
      <c r="F160" s="27">
        <f t="shared" si="18"/>
        <v>16881</v>
      </c>
      <c r="G160" s="27">
        <f t="shared" si="19"/>
        <v>-4.8512999994272832E-2</v>
      </c>
      <c r="H160" s="27"/>
      <c r="I160" s="27">
        <f t="shared" si="16"/>
        <v>-4.8512999994272832E-2</v>
      </c>
      <c r="J160" s="27"/>
      <c r="K160" s="27"/>
      <c r="L160" s="27"/>
      <c r="M160" s="27"/>
      <c r="N160" s="27"/>
      <c r="O160" s="27">
        <f t="shared" ca="1" si="20"/>
        <v>-4.668902195190984E-2</v>
      </c>
      <c r="P160" s="27"/>
      <c r="Q160" s="29">
        <f t="shared" si="21"/>
        <v>33539.082000000002</v>
      </c>
      <c r="R160" s="27"/>
      <c r="S160" s="27"/>
      <c r="AA160" t="s">
        <v>46</v>
      </c>
      <c r="AB160" t="s">
        <v>40</v>
      </c>
      <c r="AG160" t="s">
        <v>35</v>
      </c>
    </row>
    <row r="161" spans="1:33" x14ac:dyDescent="0.2">
      <c r="A161" s="59" t="s">
        <v>491</v>
      </c>
      <c r="B161" s="60" t="s">
        <v>52</v>
      </c>
      <c r="C161" s="59">
        <v>48557.582799999996</v>
      </c>
      <c r="D161" s="59" t="s">
        <v>67</v>
      </c>
      <c r="E161" s="27">
        <f t="shared" si="17"/>
        <v>16880.964846423671</v>
      </c>
      <c r="F161" s="27">
        <f t="shared" si="18"/>
        <v>16881</v>
      </c>
      <c r="G161" s="27">
        <f t="shared" si="19"/>
        <v>-4.7712999999930616E-2</v>
      </c>
      <c r="H161" s="27"/>
      <c r="I161" s="27"/>
      <c r="J161" s="27">
        <f>+G161</f>
        <v>-4.7712999999930616E-2</v>
      </c>
      <c r="L161" s="27"/>
      <c r="M161" s="27"/>
      <c r="N161" s="27"/>
      <c r="O161" s="27">
        <f t="shared" ca="1" si="20"/>
        <v>-4.668902195190984E-2</v>
      </c>
      <c r="P161" s="27"/>
      <c r="Q161" s="29">
        <f t="shared" si="21"/>
        <v>33539.082799999996</v>
      </c>
    </row>
    <row r="162" spans="1:33" x14ac:dyDescent="0.2">
      <c r="A162" s="27" t="s">
        <v>47</v>
      </c>
      <c r="B162" s="27"/>
      <c r="C162" s="28">
        <v>48557.584000000003</v>
      </c>
      <c r="D162" s="28"/>
      <c r="E162" s="27">
        <f t="shared" si="17"/>
        <v>16880.965730549418</v>
      </c>
      <c r="F162" s="27">
        <f t="shared" si="18"/>
        <v>16881</v>
      </c>
      <c r="G162" s="27">
        <f t="shared" si="19"/>
        <v>-4.6512999993865378E-2</v>
      </c>
      <c r="H162" s="27"/>
      <c r="I162" s="27">
        <f>+G162</f>
        <v>-4.6512999993865378E-2</v>
      </c>
      <c r="J162" s="27"/>
      <c r="K162" s="27"/>
      <c r="L162" s="27"/>
      <c r="M162" s="27"/>
      <c r="N162" s="27"/>
      <c r="O162" s="27">
        <f t="shared" ca="1" si="20"/>
        <v>-4.668902195190984E-2</v>
      </c>
      <c r="P162" s="27"/>
      <c r="Q162" s="29">
        <f t="shared" si="21"/>
        <v>33539.084000000003</v>
      </c>
      <c r="R162" s="27"/>
      <c r="S162" s="27"/>
      <c r="AA162" t="s">
        <v>46</v>
      </c>
      <c r="AB162" t="s">
        <v>48</v>
      </c>
      <c r="AG162" t="s">
        <v>35</v>
      </c>
    </row>
    <row r="163" spans="1:33" x14ac:dyDescent="0.2">
      <c r="A163" s="59" t="s">
        <v>491</v>
      </c>
      <c r="B163" s="60" t="s">
        <v>52</v>
      </c>
      <c r="C163" s="59">
        <v>48557.584300000002</v>
      </c>
      <c r="D163" s="59" t="s">
        <v>67</v>
      </c>
      <c r="E163" s="27">
        <f t="shared" si="17"/>
        <v>16880.965951580856</v>
      </c>
      <c r="F163" s="27">
        <f t="shared" si="18"/>
        <v>16881</v>
      </c>
      <c r="G163" s="27">
        <f t="shared" si="19"/>
        <v>-4.6212999994168058E-2</v>
      </c>
      <c r="H163" s="27"/>
      <c r="I163" s="27"/>
      <c r="J163" s="27">
        <f>+G163</f>
        <v>-4.6212999994168058E-2</v>
      </c>
      <c r="L163" s="27"/>
      <c r="M163" s="27"/>
      <c r="N163" s="27"/>
      <c r="O163" s="27">
        <f t="shared" ca="1" si="20"/>
        <v>-4.668902195190984E-2</v>
      </c>
      <c r="P163" s="27"/>
      <c r="Q163" s="29">
        <f t="shared" si="21"/>
        <v>33539.084300000002</v>
      </c>
    </row>
    <row r="164" spans="1:33" x14ac:dyDescent="0.2">
      <c r="A164" s="27" t="s">
        <v>45</v>
      </c>
      <c r="B164" s="27"/>
      <c r="C164" s="28">
        <v>48564.357000000004</v>
      </c>
      <c r="D164" s="28">
        <v>7.0000000000000001E-3</v>
      </c>
      <c r="E164" s="27">
        <f t="shared" si="17"/>
        <v>16885.955883598956</v>
      </c>
      <c r="F164" s="27">
        <f t="shared" si="18"/>
        <v>16886</v>
      </c>
      <c r="G164" s="27">
        <f t="shared" si="19"/>
        <v>-5.9878000000026077E-2</v>
      </c>
      <c r="H164" s="27"/>
      <c r="I164" s="27">
        <f t="shared" ref="I164:I171" si="22">+G164</f>
        <v>-5.9878000000026077E-2</v>
      </c>
      <c r="K164" s="27"/>
      <c r="L164" s="27"/>
      <c r="M164" s="27"/>
      <c r="N164" s="27"/>
      <c r="O164" s="27">
        <f t="shared" ca="1" si="20"/>
        <v>-4.6707496684320428E-2</v>
      </c>
      <c r="P164" s="27"/>
      <c r="Q164" s="29">
        <f t="shared" si="21"/>
        <v>33545.857000000004</v>
      </c>
      <c r="R164" s="27"/>
      <c r="S164" s="27"/>
      <c r="AA164" t="s">
        <v>36</v>
      </c>
      <c r="AC164">
        <v>12</v>
      </c>
      <c r="AE164" t="s">
        <v>42</v>
      </c>
      <c r="AG164" t="s">
        <v>40</v>
      </c>
    </row>
    <row r="165" spans="1:33" x14ac:dyDescent="0.2">
      <c r="A165" s="27" t="s">
        <v>49</v>
      </c>
      <c r="B165" s="27"/>
      <c r="C165" s="28">
        <v>48598.292000000001</v>
      </c>
      <c r="D165" s="28">
        <v>6.0000000000000001E-3</v>
      </c>
      <c r="E165" s="27">
        <f t="shared" si="17"/>
        <v>16910.958222848316</v>
      </c>
      <c r="F165" s="27">
        <f t="shared" si="18"/>
        <v>16911</v>
      </c>
      <c r="G165" s="27">
        <f t="shared" si="19"/>
        <v>-5.6702999994740821E-2</v>
      </c>
      <c r="H165" s="27"/>
      <c r="I165" s="27">
        <f t="shared" si="22"/>
        <v>-5.6702999994740821E-2</v>
      </c>
      <c r="K165" s="27"/>
      <c r="L165" s="27"/>
      <c r="M165" s="27"/>
      <c r="N165" s="27"/>
      <c r="O165" s="27">
        <f t="shared" ca="1" si="20"/>
        <v>-4.6799870346373361E-2</v>
      </c>
      <c r="P165" s="27"/>
      <c r="Q165" s="29">
        <f t="shared" si="21"/>
        <v>33579.792000000001</v>
      </c>
      <c r="R165" s="27"/>
      <c r="S165" s="27"/>
      <c r="AA165" t="s">
        <v>36</v>
      </c>
      <c r="AC165">
        <v>11</v>
      </c>
      <c r="AE165" t="s">
        <v>42</v>
      </c>
      <c r="AG165" t="s">
        <v>40</v>
      </c>
    </row>
    <row r="166" spans="1:33" x14ac:dyDescent="0.2">
      <c r="A166" s="27" t="s">
        <v>49</v>
      </c>
      <c r="B166" s="27"/>
      <c r="C166" s="28">
        <v>48636.302000000003</v>
      </c>
      <c r="D166" s="28">
        <v>7.0000000000000001E-3</v>
      </c>
      <c r="E166" s="27">
        <f t="shared" si="17"/>
        <v>16938.962905767672</v>
      </c>
      <c r="F166" s="27">
        <f t="shared" si="18"/>
        <v>16939</v>
      </c>
      <c r="G166" s="27">
        <f t="shared" si="19"/>
        <v>-5.0346999996691011E-2</v>
      </c>
      <c r="H166" s="27"/>
      <c r="I166" s="27">
        <f t="shared" si="22"/>
        <v>-5.0346999996691011E-2</v>
      </c>
      <c r="K166" s="27"/>
      <c r="L166" s="27"/>
      <c r="M166" s="27"/>
      <c r="N166" s="27"/>
      <c r="O166" s="27">
        <f t="shared" ca="1" si="20"/>
        <v>-4.6903328847872641E-2</v>
      </c>
      <c r="P166" s="27"/>
      <c r="Q166" s="29">
        <f t="shared" si="21"/>
        <v>33617.802000000003</v>
      </c>
      <c r="R166" s="27"/>
      <c r="S166" s="27"/>
      <c r="AA166" t="s">
        <v>36</v>
      </c>
      <c r="AC166">
        <v>9</v>
      </c>
      <c r="AE166" t="s">
        <v>42</v>
      </c>
      <c r="AG166" t="s">
        <v>40</v>
      </c>
    </row>
    <row r="167" spans="1:33" x14ac:dyDescent="0.2">
      <c r="A167" s="30" t="s">
        <v>50</v>
      </c>
      <c r="B167" s="30"/>
      <c r="C167" s="31">
        <v>48868.362000000001</v>
      </c>
      <c r="D167" s="31">
        <v>5.0000000000000001E-3</v>
      </c>
      <c r="E167" s="27">
        <f t="shared" si="17"/>
        <v>17109.938089094827</v>
      </c>
      <c r="F167" s="27">
        <f t="shared" si="18"/>
        <v>17110</v>
      </c>
      <c r="G167" s="27">
        <f t="shared" si="19"/>
        <v>-8.4029999998165295E-2</v>
      </c>
      <c r="H167" s="27"/>
      <c r="I167" s="27">
        <f t="shared" si="22"/>
        <v>-8.4029999998165295E-2</v>
      </c>
      <c r="K167" s="27"/>
      <c r="L167" s="27"/>
      <c r="M167" s="27"/>
      <c r="N167" s="27"/>
      <c r="O167" s="27">
        <f t="shared" ca="1" si="20"/>
        <v>-4.7535164696314677E-2</v>
      </c>
      <c r="P167" s="27"/>
      <c r="Q167" s="29">
        <f t="shared" si="21"/>
        <v>33849.862000000001</v>
      </c>
      <c r="R167" s="27"/>
      <c r="S167" s="27"/>
      <c r="AA167" t="s">
        <v>36</v>
      </c>
      <c r="AC167">
        <v>8</v>
      </c>
      <c r="AE167" t="s">
        <v>42</v>
      </c>
      <c r="AG167" t="s">
        <v>40</v>
      </c>
    </row>
    <row r="168" spans="1:33" x14ac:dyDescent="0.2">
      <c r="A168" s="30" t="s">
        <v>50</v>
      </c>
      <c r="B168" s="30"/>
      <c r="C168" s="31">
        <v>48936.266000000003</v>
      </c>
      <c r="D168" s="31">
        <v>5.0000000000000001E-3</v>
      </c>
      <c r="E168" s="27">
        <f t="shared" si="17"/>
        <v>17159.967817822944</v>
      </c>
      <c r="F168" s="27">
        <f t="shared" si="18"/>
        <v>17160</v>
      </c>
      <c r="G168" s="27">
        <f t="shared" si="19"/>
        <v>-4.3679999995219987E-2</v>
      </c>
      <c r="H168" s="27"/>
      <c r="I168" s="27">
        <f t="shared" si="22"/>
        <v>-4.3679999995219987E-2</v>
      </c>
      <c r="K168" s="27"/>
      <c r="L168" s="27"/>
      <c r="M168" s="27"/>
      <c r="N168" s="27"/>
      <c r="O168" s="27">
        <f t="shared" ca="1" si="20"/>
        <v>-4.7719912020420543E-2</v>
      </c>
      <c r="P168" s="27"/>
      <c r="Q168" s="29">
        <f t="shared" si="21"/>
        <v>33917.766000000003</v>
      </c>
      <c r="R168" s="27"/>
      <c r="S168" s="27"/>
      <c r="AA168" t="s">
        <v>36</v>
      </c>
      <c r="AC168">
        <v>6</v>
      </c>
      <c r="AE168" t="s">
        <v>42</v>
      </c>
      <c r="AG168" t="s">
        <v>40</v>
      </c>
    </row>
    <row r="169" spans="1:33" x14ac:dyDescent="0.2">
      <c r="A169" s="59" t="s">
        <v>444</v>
      </c>
      <c r="B169" s="60" t="s">
        <v>52</v>
      </c>
      <c r="C169" s="59">
        <v>51486.571000000004</v>
      </c>
      <c r="D169" s="59" t="s">
        <v>67</v>
      </c>
      <c r="E169" s="27">
        <f t="shared" si="17"/>
        <v>19038.959737650424</v>
      </c>
      <c r="F169" s="27">
        <f t="shared" si="18"/>
        <v>19039</v>
      </c>
      <c r="G169" s="27">
        <f t="shared" si="19"/>
        <v>-5.4646999997203238E-2</v>
      </c>
      <c r="H169" s="27"/>
      <c r="I169" s="27">
        <f t="shared" si="22"/>
        <v>-5.4646999997203238E-2</v>
      </c>
      <c r="J169" s="27"/>
      <c r="L169" s="27"/>
      <c r="M169" s="27"/>
      <c r="N169" s="27"/>
      <c r="O169" s="27">
        <f t="shared" ca="1" si="20"/>
        <v>-5.4662716460318783E-2</v>
      </c>
      <c r="P169" s="27"/>
      <c r="Q169" s="29">
        <f t="shared" si="21"/>
        <v>36468.071000000004</v>
      </c>
    </row>
    <row r="170" spans="1:33" x14ac:dyDescent="0.2">
      <c r="A170" s="59" t="s">
        <v>444</v>
      </c>
      <c r="B170" s="60" t="s">
        <v>52</v>
      </c>
      <c r="C170" s="59">
        <v>51490.637999999999</v>
      </c>
      <c r="D170" s="59" t="s">
        <v>67</v>
      </c>
      <c r="E170" s="27">
        <f t="shared" si="17"/>
        <v>19041.956187148789</v>
      </c>
      <c r="F170" s="27">
        <f t="shared" si="18"/>
        <v>19042</v>
      </c>
      <c r="G170" s="27">
        <f t="shared" si="19"/>
        <v>-5.946599999879254E-2</v>
      </c>
      <c r="H170" s="27"/>
      <c r="I170" s="27">
        <f t="shared" si="22"/>
        <v>-5.946599999879254E-2</v>
      </c>
      <c r="J170" s="27"/>
      <c r="L170" s="27"/>
      <c r="M170" s="27"/>
      <c r="N170" s="27"/>
      <c r="O170" s="27">
        <f t="shared" ca="1" si="20"/>
        <v>-5.4673801299765137E-2</v>
      </c>
      <c r="P170" s="27"/>
      <c r="Q170" s="29">
        <f t="shared" si="21"/>
        <v>36472.137999999999</v>
      </c>
    </row>
    <row r="171" spans="1:33" x14ac:dyDescent="0.2">
      <c r="A171" s="59" t="s">
        <v>444</v>
      </c>
      <c r="B171" s="60" t="s">
        <v>52</v>
      </c>
      <c r="C171" s="59">
        <v>51919.54</v>
      </c>
      <c r="D171" s="59" t="s">
        <v>67</v>
      </c>
      <c r="E171" s="27">
        <f t="shared" si="17"/>
        <v>19357.958936779851</v>
      </c>
      <c r="F171" s="27">
        <f t="shared" si="18"/>
        <v>19358</v>
      </c>
      <c r="G171" s="27">
        <f t="shared" si="19"/>
        <v>-5.5734000001393724E-2</v>
      </c>
      <c r="H171" s="27"/>
      <c r="I171" s="27">
        <f t="shared" si="22"/>
        <v>-5.5734000001393724E-2</v>
      </c>
      <c r="J171" s="27"/>
      <c r="L171" s="27"/>
      <c r="M171" s="27"/>
      <c r="N171" s="27"/>
      <c r="O171" s="27">
        <f t="shared" ca="1" si="20"/>
        <v>-5.5841404388114177E-2</v>
      </c>
      <c r="P171" s="27"/>
      <c r="Q171" s="29">
        <f t="shared" si="21"/>
        <v>36901.040000000001</v>
      </c>
    </row>
    <row r="172" spans="1:33" x14ac:dyDescent="0.2">
      <c r="A172" s="59" t="s">
        <v>444</v>
      </c>
      <c r="B172" s="60" t="s">
        <v>52</v>
      </c>
      <c r="C172" s="59">
        <v>52204.568599999999</v>
      </c>
      <c r="D172" s="59" t="s">
        <v>67</v>
      </c>
      <c r="E172" s="27">
        <f t="shared" si="17"/>
        <v>19567.959872479594</v>
      </c>
      <c r="F172" s="27">
        <f t="shared" si="18"/>
        <v>19568</v>
      </c>
      <c r="G172" s="27">
        <f t="shared" si="19"/>
        <v>-5.4464000000734814E-2</v>
      </c>
      <c r="H172" s="27"/>
      <c r="I172" s="27"/>
      <c r="J172" s="27"/>
      <c r="K172" s="27">
        <f>+G172</f>
        <v>-5.4464000000734814E-2</v>
      </c>
      <c r="L172" s="27"/>
      <c r="M172" s="27"/>
      <c r="N172" s="27"/>
      <c r="O172" s="27">
        <f t="shared" ca="1" si="20"/>
        <v>-5.661734314935879E-2</v>
      </c>
      <c r="P172" s="27"/>
      <c r="Q172" s="29">
        <f t="shared" si="21"/>
        <v>37186.068599999999</v>
      </c>
    </row>
    <row r="173" spans="1:33" x14ac:dyDescent="0.2">
      <c r="A173" s="32" t="s">
        <v>51</v>
      </c>
      <c r="B173" s="33" t="s">
        <v>52</v>
      </c>
      <c r="C173" s="34">
        <v>52367.435700000002</v>
      </c>
      <c r="D173" s="34">
        <v>4.5999999999999999E-3</v>
      </c>
      <c r="E173" s="27">
        <f t="shared" si="17"/>
        <v>19687.955702353174</v>
      </c>
      <c r="F173" s="27">
        <f t="shared" si="18"/>
        <v>19688</v>
      </c>
      <c r="G173" s="27">
        <f t="shared" si="19"/>
        <v>-6.0123999995994382E-2</v>
      </c>
      <c r="H173" s="27"/>
      <c r="I173" s="27"/>
      <c r="J173" s="27"/>
      <c r="K173" s="27">
        <f>+G173</f>
        <v>-6.0123999995994382E-2</v>
      </c>
      <c r="L173" s="27"/>
      <c r="M173" s="27"/>
      <c r="N173" s="27"/>
      <c r="O173" s="27">
        <f t="shared" ca="1" si="20"/>
        <v>-5.7060736727212846E-2</v>
      </c>
      <c r="P173" s="27"/>
      <c r="Q173" s="29">
        <f t="shared" si="21"/>
        <v>37348.935700000002</v>
      </c>
      <c r="R173" s="27"/>
      <c r="S173" s="27"/>
    </row>
    <row r="174" spans="1:33" x14ac:dyDescent="0.2">
      <c r="A174" s="59" t="s">
        <v>444</v>
      </c>
      <c r="B174" s="60" t="s">
        <v>52</v>
      </c>
      <c r="C174" s="59">
        <v>52550.67</v>
      </c>
      <c r="D174" s="59" t="s">
        <v>67</v>
      </c>
      <c r="E174" s="27">
        <f t="shared" si="17"/>
        <v>19822.957503759375</v>
      </c>
      <c r="F174" s="27">
        <f t="shared" si="18"/>
        <v>19823</v>
      </c>
      <c r="G174" s="27">
        <f t="shared" si="19"/>
        <v>-5.7679000005009584E-2</v>
      </c>
      <c r="H174" s="27"/>
      <c r="I174" s="27"/>
      <c r="J174" s="27"/>
      <c r="K174" s="27">
        <f>+G174</f>
        <v>-5.7679000005009584E-2</v>
      </c>
      <c r="L174" s="27"/>
      <c r="M174" s="27"/>
      <c r="N174" s="27"/>
      <c r="O174" s="27">
        <f t="shared" ca="1" si="20"/>
        <v>-5.7559554502298674E-2</v>
      </c>
      <c r="P174" s="27"/>
      <c r="Q174" s="29">
        <f t="shared" si="21"/>
        <v>37532.17</v>
      </c>
    </row>
    <row r="175" spans="1:33" x14ac:dyDescent="0.2">
      <c r="A175" s="59" t="s">
        <v>444</v>
      </c>
      <c r="B175" s="60" t="s">
        <v>52</v>
      </c>
      <c r="C175" s="59">
        <v>52979.567199999998</v>
      </c>
      <c r="D175" s="59" t="s">
        <v>67</v>
      </c>
      <c r="E175" s="27">
        <f t="shared" si="17"/>
        <v>20138.956716887464</v>
      </c>
      <c r="F175" s="27">
        <f t="shared" si="18"/>
        <v>20139</v>
      </c>
      <c r="G175" s="27">
        <f t="shared" si="19"/>
        <v>-5.8747000002767891E-2</v>
      </c>
      <c r="H175" s="27"/>
      <c r="I175" s="27"/>
      <c r="J175" s="27"/>
      <c r="K175" s="27">
        <f>+G175</f>
        <v>-5.8747000002767891E-2</v>
      </c>
      <c r="L175" s="27"/>
      <c r="M175" s="27"/>
      <c r="N175" s="27"/>
      <c r="O175" s="27">
        <f t="shared" ca="1" si="20"/>
        <v>-5.8727157590647713E-2</v>
      </c>
      <c r="P175" s="27"/>
      <c r="Q175" s="29">
        <f t="shared" si="21"/>
        <v>37961.067199999998</v>
      </c>
    </row>
    <row r="176" spans="1:33" x14ac:dyDescent="0.2">
      <c r="A176" s="35" t="s">
        <v>66</v>
      </c>
      <c r="B176" s="36" t="s">
        <v>52</v>
      </c>
      <c r="C176" s="35">
        <v>53256.430999999997</v>
      </c>
      <c r="D176" s="35" t="s">
        <v>67</v>
      </c>
      <c r="E176" s="27">
        <f t="shared" si="17"/>
        <v>20342.942061029724</v>
      </c>
      <c r="F176" s="27">
        <f t="shared" si="18"/>
        <v>20343</v>
      </c>
      <c r="H176" s="27"/>
      <c r="I176" s="27"/>
      <c r="J176" s="27"/>
      <c r="L176" s="27"/>
      <c r="M176" s="27"/>
      <c r="N176" s="27"/>
      <c r="O176" s="27">
        <f t="shared" ca="1" si="20"/>
        <v>-5.9480926672999618E-2</v>
      </c>
      <c r="P176" s="27"/>
      <c r="Q176" s="29">
        <f t="shared" si="21"/>
        <v>38237.930999999997</v>
      </c>
      <c r="R176" s="27"/>
      <c r="S176" s="27"/>
      <c r="U176" s="27">
        <f>+C176-(C$7+F176*C$8)</f>
        <v>-7.8638999999384396E-2</v>
      </c>
    </row>
    <row r="177" spans="1:21" x14ac:dyDescent="0.2">
      <c r="A177" s="37" t="s">
        <v>54</v>
      </c>
      <c r="B177" s="33"/>
      <c r="C177" s="31">
        <v>53381.32</v>
      </c>
      <c r="D177" s="31">
        <v>5.9999999999999995E-4</v>
      </c>
      <c r="E177" s="27">
        <f t="shared" si="17"/>
        <v>20434.956710993294</v>
      </c>
      <c r="F177" s="27">
        <f t="shared" si="18"/>
        <v>20435</v>
      </c>
      <c r="G177" s="27">
        <f>+C177-(C$7+F177*C$8)</f>
        <v>-5.8754999998200219E-2</v>
      </c>
      <c r="H177" s="27"/>
      <c r="I177" s="27"/>
      <c r="J177" s="27">
        <f>+G177</f>
        <v>-5.8754999998200219E-2</v>
      </c>
      <c r="L177" s="27"/>
      <c r="M177" s="27"/>
      <c r="N177" s="27"/>
      <c r="O177" s="27">
        <f t="shared" ca="1" si="20"/>
        <v>-5.9820861749354415E-2</v>
      </c>
      <c r="P177" s="27"/>
      <c r="Q177" s="29">
        <f t="shared" si="21"/>
        <v>38362.82</v>
      </c>
      <c r="R177" s="27"/>
      <c r="S177" s="27"/>
    </row>
    <row r="178" spans="1:21" x14ac:dyDescent="0.2">
      <c r="A178" s="59" t="s">
        <v>552</v>
      </c>
      <c r="B178" s="60" t="s">
        <v>52</v>
      </c>
      <c r="C178" s="59">
        <v>53644.63</v>
      </c>
      <c r="D178" s="59" t="s">
        <v>67</v>
      </c>
      <c r="E178" s="27">
        <f t="shared" si="17"/>
        <v>20628.956002219154</v>
      </c>
      <c r="F178" s="27">
        <f t="shared" si="18"/>
        <v>20629</v>
      </c>
      <c r="G178" s="27">
        <f>+C178-(C$7+F178*C$8)</f>
        <v>-5.9717000003729481E-2</v>
      </c>
      <c r="H178" s="27"/>
      <c r="I178" s="27"/>
      <c r="J178" s="27"/>
      <c r="K178" s="27">
        <f>+G178</f>
        <v>-5.9717000003729481E-2</v>
      </c>
      <c r="L178" s="27"/>
      <c r="M178" s="27"/>
      <c r="N178" s="27"/>
      <c r="O178" s="27">
        <f t="shared" ca="1" si="20"/>
        <v>-6.0537681366885143E-2</v>
      </c>
      <c r="P178" s="27"/>
      <c r="Q178" s="29">
        <f t="shared" si="21"/>
        <v>38626.129999999997</v>
      </c>
    </row>
    <row r="179" spans="1:21" x14ac:dyDescent="0.2">
      <c r="A179" s="37" t="s">
        <v>55</v>
      </c>
      <c r="B179" s="33" t="s">
        <v>52</v>
      </c>
      <c r="C179" s="34">
        <v>53700.280899999998</v>
      </c>
      <c r="D179" s="31">
        <v>2.9999999999999997E-4</v>
      </c>
      <c r="E179" s="27">
        <f t="shared" si="17"/>
        <v>20669.957996659476</v>
      </c>
      <c r="F179" s="27">
        <f t="shared" si="18"/>
        <v>20670</v>
      </c>
      <c r="G179" s="27">
        <f>+C179-(C$7+F179*C$8)</f>
        <v>-5.7010000004083849E-2</v>
      </c>
      <c r="H179" s="27"/>
      <c r="I179" s="27"/>
      <c r="J179" s="27"/>
      <c r="K179" s="27">
        <f>+G179</f>
        <v>-5.7010000004083849E-2</v>
      </c>
      <c r="L179" s="27"/>
      <c r="M179" s="27"/>
      <c r="N179" s="27"/>
      <c r="O179" s="27">
        <f t="shared" ca="1" si="20"/>
        <v>-6.0689174172651947E-2</v>
      </c>
      <c r="P179" s="27"/>
      <c r="Q179" s="29">
        <f t="shared" si="21"/>
        <v>38681.780899999998</v>
      </c>
      <c r="R179" s="27"/>
      <c r="S179" s="27"/>
    </row>
    <row r="180" spans="1:21" x14ac:dyDescent="0.2">
      <c r="A180" s="38" t="s">
        <v>55</v>
      </c>
      <c r="B180" s="33" t="s">
        <v>52</v>
      </c>
      <c r="C180" s="34">
        <v>53700.280899999998</v>
      </c>
      <c r="D180" s="34">
        <v>2.9999999999999997E-4</v>
      </c>
      <c r="E180" s="27">
        <f t="shared" si="17"/>
        <v>20669.957996659476</v>
      </c>
      <c r="F180" s="27">
        <f t="shared" si="18"/>
        <v>20670</v>
      </c>
      <c r="G180" s="27">
        <f>+C180-(C$7+F180*C$8)</f>
        <v>-5.7010000004083849E-2</v>
      </c>
      <c r="H180" s="27"/>
      <c r="I180" s="27"/>
      <c r="J180" s="27"/>
      <c r="K180" s="27">
        <f>+G180</f>
        <v>-5.7010000004083849E-2</v>
      </c>
      <c r="L180" s="27"/>
      <c r="M180" s="27"/>
      <c r="N180" s="27"/>
      <c r="O180" s="27">
        <f t="shared" ca="1" si="20"/>
        <v>-6.0689174172651947E-2</v>
      </c>
      <c r="P180" s="27"/>
      <c r="Q180" s="29">
        <f t="shared" si="21"/>
        <v>38681.780899999998</v>
      </c>
      <c r="R180" s="27"/>
      <c r="S180" s="27"/>
    </row>
    <row r="181" spans="1:21" x14ac:dyDescent="0.2">
      <c r="A181" s="59" t="s">
        <v>552</v>
      </c>
      <c r="B181" s="60" t="s">
        <v>52</v>
      </c>
      <c r="C181" s="59">
        <v>53994.804300000003</v>
      </c>
      <c r="D181" s="59" t="s">
        <v>67</v>
      </c>
      <c r="E181" s="27">
        <f t="shared" si="17"/>
        <v>20886.954429948877</v>
      </c>
      <c r="F181" s="27">
        <f t="shared" si="18"/>
        <v>20887</v>
      </c>
      <c r="G181" s="27">
        <f>+C181-(C$7+F181*C$8)</f>
        <v>-6.1850999991293065E-2</v>
      </c>
      <c r="H181" s="27"/>
      <c r="I181" s="27"/>
      <c r="J181" s="27"/>
      <c r="K181" s="27">
        <f>+G181</f>
        <v>-6.1850999991293065E-2</v>
      </c>
      <c r="L181" s="27"/>
      <c r="M181" s="27"/>
      <c r="N181" s="27"/>
      <c r="O181" s="27">
        <f t="shared" ca="1" si="20"/>
        <v>-6.1490977559271381E-2</v>
      </c>
      <c r="P181" s="27"/>
      <c r="Q181" s="29">
        <f t="shared" si="21"/>
        <v>38976.304300000003</v>
      </c>
    </row>
    <row r="182" spans="1:21" x14ac:dyDescent="0.2">
      <c r="A182" s="38" t="s">
        <v>649</v>
      </c>
      <c r="B182" s="39" t="s">
        <v>52</v>
      </c>
      <c r="C182" s="40">
        <v>54355.417000000001</v>
      </c>
      <c r="D182" s="40">
        <v>8.0000000000000002E-3</v>
      </c>
      <c r="E182" s="27">
        <f t="shared" si="17"/>
        <v>21152.64357281107</v>
      </c>
      <c r="F182" s="27">
        <f t="shared" si="18"/>
        <v>21152.5</v>
      </c>
      <c r="G182" s="27"/>
      <c r="H182" s="27"/>
      <c r="I182" s="27"/>
      <c r="J182" s="27"/>
      <c r="L182" s="27"/>
      <c r="M182" s="27"/>
      <c r="N182" s="27"/>
      <c r="O182" s="27">
        <f t="shared" ca="1" si="20"/>
        <v>-6.2471985850273512E-2</v>
      </c>
      <c r="P182" s="27"/>
      <c r="Q182" s="29">
        <f t="shared" si="21"/>
        <v>39336.917000000001</v>
      </c>
      <c r="R182" s="27"/>
      <c r="S182" s="27"/>
      <c r="U182" s="27">
        <v>0.1948675000021467</v>
      </c>
    </row>
    <row r="183" spans="1:21" x14ac:dyDescent="0.2">
      <c r="A183" s="59" t="s">
        <v>649</v>
      </c>
      <c r="B183" s="60" t="s">
        <v>52</v>
      </c>
      <c r="C183" s="59">
        <v>54388.417000000001</v>
      </c>
      <c r="D183" s="59" t="s">
        <v>67</v>
      </c>
      <c r="E183" s="27">
        <f t="shared" si="17"/>
        <v>21176.957030752106</v>
      </c>
      <c r="F183" s="27">
        <f t="shared" si="18"/>
        <v>21177</v>
      </c>
      <c r="G183" s="27">
        <f t="shared" ref="G183:G204" si="23">+C183-(C$7+F183*C$8)</f>
        <v>-5.8321000004070811E-2</v>
      </c>
      <c r="H183" s="27"/>
      <c r="I183" s="27">
        <f>+G183</f>
        <v>-5.8321000004070811E-2</v>
      </c>
      <c r="J183" s="27"/>
      <c r="L183" s="27"/>
      <c r="M183" s="27"/>
      <c r="N183" s="27"/>
      <c r="O183" s="27">
        <f t="shared" ca="1" si="20"/>
        <v>-6.2562512039085375E-2</v>
      </c>
      <c r="P183" s="27"/>
      <c r="Q183" s="29">
        <f t="shared" si="21"/>
        <v>39369.917000000001</v>
      </c>
      <c r="R183" s="27"/>
    </row>
    <row r="184" spans="1:21" x14ac:dyDescent="0.2">
      <c r="A184" s="38" t="s">
        <v>68</v>
      </c>
      <c r="B184" s="41" t="s">
        <v>52</v>
      </c>
      <c r="C184" s="31">
        <v>54389.770299999996</v>
      </c>
      <c r="D184" s="31">
        <v>2.0000000000000001E-4</v>
      </c>
      <c r="E184" s="27">
        <f t="shared" si="17"/>
        <v>21177.954103559121</v>
      </c>
      <c r="F184" s="27">
        <f t="shared" si="18"/>
        <v>21178</v>
      </c>
      <c r="G184" s="27">
        <f t="shared" si="23"/>
        <v>-6.229400000302121E-2</v>
      </c>
      <c r="H184" s="27"/>
      <c r="I184" s="27"/>
      <c r="J184" s="27"/>
      <c r="K184" s="27">
        <f t="shared" ref="K184:K200" si="24">+G184</f>
        <v>-6.229400000302121E-2</v>
      </c>
      <c r="L184" s="27"/>
      <c r="M184" s="27"/>
      <c r="O184" s="27">
        <f t="shared" ca="1" si="20"/>
        <v>-6.2566206985567502E-2</v>
      </c>
      <c r="P184" s="27"/>
      <c r="Q184" s="29">
        <f t="shared" si="21"/>
        <v>39371.270299999996</v>
      </c>
    </row>
    <row r="185" spans="1:21" x14ac:dyDescent="0.2">
      <c r="A185" s="38" t="s">
        <v>70</v>
      </c>
      <c r="B185" s="41" t="s">
        <v>52</v>
      </c>
      <c r="C185" s="31">
        <v>54674.795400000003</v>
      </c>
      <c r="D185" s="31">
        <v>4.0000000000000002E-4</v>
      </c>
      <c r="E185" s="27">
        <f t="shared" si="17"/>
        <v>21387.952460558783</v>
      </c>
      <c r="F185" s="27">
        <f t="shared" si="18"/>
        <v>21388</v>
      </c>
      <c r="G185" s="27">
        <f t="shared" si="23"/>
        <v>-6.4524000001256354E-2</v>
      </c>
      <c r="H185" s="27"/>
      <c r="I185" s="27"/>
      <c r="J185" s="27"/>
      <c r="K185" s="27">
        <f t="shared" si="24"/>
        <v>-6.4524000001256354E-2</v>
      </c>
      <c r="L185" s="27"/>
      <c r="M185" s="27"/>
      <c r="O185" s="27">
        <f t="shared" ca="1" si="20"/>
        <v>-6.3342145746812115E-2</v>
      </c>
      <c r="P185" s="27"/>
      <c r="Q185" s="29">
        <f t="shared" si="21"/>
        <v>39656.295400000003</v>
      </c>
    </row>
    <row r="186" spans="1:21" x14ac:dyDescent="0.2">
      <c r="A186" s="38" t="s">
        <v>71</v>
      </c>
      <c r="B186" s="41" t="s">
        <v>52</v>
      </c>
      <c r="C186" s="31">
        <v>55175.628799999999</v>
      </c>
      <c r="D186" s="31">
        <v>4.0000000000000002E-4</v>
      </c>
      <c r="E186" s="27">
        <f t="shared" si="17"/>
        <v>21756.952212266802</v>
      </c>
      <c r="F186" s="27">
        <f t="shared" si="18"/>
        <v>21757</v>
      </c>
      <c r="G186" s="27">
        <f t="shared" si="23"/>
        <v>-6.4860999998927582E-2</v>
      </c>
      <c r="H186" s="27"/>
      <c r="I186" s="27"/>
      <c r="J186" s="27"/>
      <c r="K186" s="27">
        <f t="shared" si="24"/>
        <v>-6.4860999998927582E-2</v>
      </c>
      <c r="L186" s="27"/>
      <c r="M186" s="27"/>
      <c r="O186" s="27">
        <f t="shared" ca="1" si="20"/>
        <v>-6.4705580998713361E-2</v>
      </c>
      <c r="P186" s="27"/>
      <c r="Q186" s="29">
        <f t="shared" si="21"/>
        <v>40157.128799999999</v>
      </c>
    </row>
    <row r="187" spans="1:21" x14ac:dyDescent="0.2">
      <c r="A187" s="38" t="s">
        <v>71</v>
      </c>
      <c r="B187" s="41" t="s">
        <v>52</v>
      </c>
      <c r="C187" s="31">
        <v>55209.560100000002</v>
      </c>
      <c r="D187" s="31">
        <v>2.0000000000000001E-4</v>
      </c>
      <c r="E187" s="27">
        <f t="shared" si="17"/>
        <v>21781.951825461791</v>
      </c>
      <c r="F187" s="27">
        <f t="shared" si="18"/>
        <v>21782</v>
      </c>
      <c r="G187" s="27">
        <f t="shared" si="23"/>
        <v>-6.5386000002035871E-2</v>
      </c>
      <c r="H187" s="27"/>
      <c r="I187" s="27"/>
      <c r="J187" s="27"/>
      <c r="K187" s="27">
        <f t="shared" si="24"/>
        <v>-6.5386000002035871E-2</v>
      </c>
      <c r="L187" s="27"/>
      <c r="M187" s="27"/>
      <c r="O187" s="27">
        <f t="shared" ca="1" si="20"/>
        <v>-6.4797954660766294E-2</v>
      </c>
      <c r="P187" s="27"/>
      <c r="Q187" s="29">
        <f t="shared" si="21"/>
        <v>40191.060100000002</v>
      </c>
    </row>
    <row r="188" spans="1:21" x14ac:dyDescent="0.2">
      <c r="A188" s="31" t="s">
        <v>72</v>
      </c>
      <c r="B188" s="41" t="s">
        <v>73</v>
      </c>
      <c r="C188" s="31">
        <v>55479.656499999997</v>
      </c>
      <c r="D188" s="31">
        <v>2.0000000000000001E-4</v>
      </c>
      <c r="E188" s="27">
        <f t="shared" si="17"/>
        <v>21980.951142474652</v>
      </c>
      <c r="F188" s="27">
        <f t="shared" si="18"/>
        <v>21981</v>
      </c>
      <c r="G188" s="27">
        <f t="shared" si="23"/>
        <v>-6.6313000002992339E-2</v>
      </c>
      <c r="H188" s="27"/>
      <c r="I188" s="27"/>
      <c r="J188" s="27"/>
      <c r="K188" s="27">
        <f t="shared" si="24"/>
        <v>-6.6313000002992339E-2</v>
      </c>
      <c r="L188" s="27"/>
      <c r="M188" s="27"/>
      <c r="O188" s="27">
        <f t="shared" ca="1" si="20"/>
        <v>-6.5533249010707617E-2</v>
      </c>
      <c r="P188" s="27"/>
      <c r="Q188" s="29">
        <f t="shared" si="21"/>
        <v>40461.156499999997</v>
      </c>
    </row>
    <row r="189" spans="1:21" x14ac:dyDescent="0.2">
      <c r="A189" s="38" t="s">
        <v>65</v>
      </c>
      <c r="B189" s="41" t="s">
        <v>52</v>
      </c>
      <c r="C189" s="31">
        <v>55517.661200000002</v>
      </c>
      <c r="D189" s="31">
        <v>5.0000000000000001E-4</v>
      </c>
      <c r="E189" s="27">
        <f t="shared" si="17"/>
        <v>22008.951920505307</v>
      </c>
      <c r="F189" s="27">
        <f t="shared" si="18"/>
        <v>22009</v>
      </c>
      <c r="G189" s="27">
        <f t="shared" si="23"/>
        <v>-6.5256999994744547E-2</v>
      </c>
      <c r="H189" s="27"/>
      <c r="I189" s="27"/>
      <c r="J189" s="27"/>
      <c r="K189" s="27">
        <f t="shared" si="24"/>
        <v>-6.5256999994744547E-2</v>
      </c>
      <c r="L189" s="27"/>
      <c r="M189" s="27"/>
      <c r="N189" s="27"/>
      <c r="O189" s="27">
        <f t="shared" ca="1" si="20"/>
        <v>-6.5636707512206904E-2</v>
      </c>
      <c r="P189" s="27"/>
      <c r="Q189" s="29">
        <f t="shared" si="21"/>
        <v>40499.161200000002</v>
      </c>
      <c r="R189" s="27"/>
      <c r="S189" s="27"/>
    </row>
    <row r="190" spans="1:21" x14ac:dyDescent="0.2">
      <c r="A190" s="38" t="s">
        <v>79</v>
      </c>
      <c r="B190" s="41" t="s">
        <v>52</v>
      </c>
      <c r="C190" s="31">
        <v>55798.613599999997</v>
      </c>
      <c r="D190" s="31">
        <v>2.9999999999999997E-4</v>
      </c>
      <c r="E190" s="27">
        <f t="shared" si="17"/>
        <v>22215.949628409315</v>
      </c>
      <c r="F190" s="27">
        <f t="shared" si="18"/>
        <v>22216</v>
      </c>
      <c r="G190" s="27">
        <f t="shared" si="23"/>
        <v>-6.8368000007467344E-2</v>
      </c>
      <c r="H190" s="27"/>
      <c r="I190" s="27"/>
      <c r="J190" s="27"/>
      <c r="K190" s="27">
        <f t="shared" si="24"/>
        <v>-6.8368000007467344E-2</v>
      </c>
      <c r="L190" s="27"/>
      <c r="M190" s="27"/>
      <c r="O190" s="27">
        <f t="shared" ca="1" si="20"/>
        <v>-6.6401561434005163E-2</v>
      </c>
      <c r="P190" s="27"/>
      <c r="Q190" s="29">
        <f t="shared" si="21"/>
        <v>40780.113599999997</v>
      </c>
    </row>
    <row r="191" spans="1:21" x14ac:dyDescent="0.2">
      <c r="A191" s="38" t="s">
        <v>69</v>
      </c>
      <c r="B191" s="41" t="s">
        <v>52</v>
      </c>
      <c r="C191" s="31">
        <v>55798.613599999997</v>
      </c>
      <c r="D191" s="31">
        <v>2.9999999999999997E-4</v>
      </c>
      <c r="E191" s="27">
        <f t="shared" si="17"/>
        <v>22215.949628409315</v>
      </c>
      <c r="F191" s="27">
        <f t="shared" si="18"/>
        <v>22216</v>
      </c>
      <c r="G191" s="27">
        <f t="shared" si="23"/>
        <v>-6.8368000007467344E-2</v>
      </c>
      <c r="H191" s="27"/>
      <c r="I191" s="27"/>
      <c r="J191" s="27"/>
      <c r="K191" s="27">
        <f t="shared" si="24"/>
        <v>-6.8368000007467344E-2</v>
      </c>
      <c r="L191" s="27"/>
      <c r="M191" s="27"/>
      <c r="O191" s="27">
        <f t="shared" ca="1" si="20"/>
        <v>-6.6401561434005163E-2</v>
      </c>
      <c r="P191" s="27"/>
      <c r="Q191" s="29">
        <f t="shared" si="21"/>
        <v>40780.113599999997</v>
      </c>
    </row>
    <row r="192" spans="1:21" x14ac:dyDescent="0.2">
      <c r="A192" s="38" t="s">
        <v>79</v>
      </c>
      <c r="B192" s="41" t="s">
        <v>52</v>
      </c>
      <c r="C192" s="31">
        <v>55836.618300000002</v>
      </c>
      <c r="D192" s="31">
        <v>2.0000000000000001E-4</v>
      </c>
      <c r="E192" s="27">
        <f t="shared" si="17"/>
        <v>22243.950406439973</v>
      </c>
      <c r="F192" s="27">
        <f t="shared" si="18"/>
        <v>22244</v>
      </c>
      <c r="G192" s="27">
        <f t="shared" si="23"/>
        <v>-6.7311999999219552E-2</v>
      </c>
      <c r="H192" s="27"/>
      <c r="I192" s="27"/>
      <c r="J192" s="27"/>
      <c r="K192" s="27">
        <f t="shared" si="24"/>
        <v>-6.7311999999219552E-2</v>
      </c>
      <c r="L192" s="27"/>
      <c r="M192" s="27"/>
      <c r="O192" s="27">
        <f t="shared" ca="1" si="20"/>
        <v>-6.6505019935504436E-2</v>
      </c>
      <c r="P192" s="27"/>
      <c r="Q192" s="29">
        <f t="shared" si="21"/>
        <v>40818.118300000002</v>
      </c>
    </row>
    <row r="193" spans="1:21" x14ac:dyDescent="0.2">
      <c r="A193" s="38" t="s">
        <v>69</v>
      </c>
      <c r="B193" s="41" t="s">
        <v>52</v>
      </c>
      <c r="C193" s="31">
        <v>55836.618300000002</v>
      </c>
      <c r="D193" s="31">
        <v>2.0000000000000001E-4</v>
      </c>
      <c r="E193" s="27">
        <f t="shared" si="17"/>
        <v>22243.950406439973</v>
      </c>
      <c r="F193" s="27">
        <f t="shared" si="18"/>
        <v>22244</v>
      </c>
      <c r="G193" s="27">
        <f t="shared" si="23"/>
        <v>-6.7311999999219552E-2</v>
      </c>
      <c r="H193" s="27"/>
      <c r="I193" s="27"/>
      <c r="J193" s="27"/>
      <c r="K193" s="27">
        <f t="shared" si="24"/>
        <v>-6.7311999999219552E-2</v>
      </c>
      <c r="L193" s="27"/>
      <c r="M193" s="27"/>
      <c r="O193" s="27">
        <f t="shared" ca="1" si="20"/>
        <v>-6.6505019935504436E-2</v>
      </c>
      <c r="P193" s="27"/>
      <c r="Q193" s="29">
        <f t="shared" si="21"/>
        <v>40818.118300000002</v>
      </c>
    </row>
    <row r="194" spans="1:21" x14ac:dyDescent="0.2">
      <c r="A194" s="38" t="s">
        <v>79</v>
      </c>
      <c r="B194" s="41" t="s">
        <v>52</v>
      </c>
      <c r="C194" s="31">
        <v>55844.763400000003</v>
      </c>
      <c r="D194" s="31">
        <v>2.0000000000000001E-4</v>
      </c>
      <c r="E194" s="27">
        <f t="shared" si="17"/>
        <v>22249.951483599838</v>
      </c>
      <c r="F194" s="27">
        <f t="shared" si="18"/>
        <v>22250</v>
      </c>
      <c r="G194" s="27">
        <f t="shared" si="23"/>
        <v>-6.5849999991769437E-2</v>
      </c>
      <c r="H194" s="27"/>
      <c r="I194" s="27"/>
      <c r="J194" s="27"/>
      <c r="K194" s="27">
        <f t="shared" si="24"/>
        <v>-6.5849999991769437E-2</v>
      </c>
      <c r="L194" s="27"/>
      <c r="M194" s="27"/>
      <c r="O194" s="27">
        <f t="shared" ca="1" si="20"/>
        <v>-6.6527189614397145E-2</v>
      </c>
      <c r="P194" s="27"/>
      <c r="Q194" s="29">
        <f t="shared" si="21"/>
        <v>40826.263400000003</v>
      </c>
    </row>
    <row r="195" spans="1:21" x14ac:dyDescent="0.2">
      <c r="A195" s="38" t="s">
        <v>69</v>
      </c>
      <c r="B195" s="41" t="s">
        <v>52</v>
      </c>
      <c r="C195" s="31">
        <v>55844.763400000003</v>
      </c>
      <c r="D195" s="31">
        <v>2.0000000000000001E-4</v>
      </c>
      <c r="E195" s="27">
        <f t="shared" si="17"/>
        <v>22249.951483599838</v>
      </c>
      <c r="F195" s="27">
        <f t="shared" si="18"/>
        <v>22250</v>
      </c>
      <c r="G195" s="27">
        <f t="shared" si="23"/>
        <v>-6.5849999991769437E-2</v>
      </c>
      <c r="H195" s="27"/>
      <c r="I195" s="27"/>
      <c r="J195" s="27"/>
      <c r="K195" s="27">
        <f t="shared" si="24"/>
        <v>-6.5849999991769437E-2</v>
      </c>
      <c r="L195" s="27"/>
      <c r="M195" s="27"/>
      <c r="O195" s="27">
        <f t="shared" ca="1" si="20"/>
        <v>-6.6527189614397145E-2</v>
      </c>
      <c r="P195" s="27"/>
      <c r="Q195" s="29">
        <f t="shared" si="21"/>
        <v>40826.263400000003</v>
      </c>
    </row>
    <row r="196" spans="1:21" x14ac:dyDescent="0.2">
      <c r="A196" s="38" t="s">
        <v>79</v>
      </c>
      <c r="B196" s="41" t="s">
        <v>52</v>
      </c>
      <c r="C196" s="31">
        <v>55889.5527</v>
      </c>
      <c r="D196" s="31">
        <v>5.0000000000000001E-4</v>
      </c>
      <c r="E196" s="27">
        <f t="shared" si="17"/>
        <v>22282.950961228875</v>
      </c>
      <c r="F196" s="27">
        <f t="shared" si="18"/>
        <v>22283</v>
      </c>
      <c r="G196" s="27">
        <f t="shared" si="23"/>
        <v>-6.6558999998960644E-2</v>
      </c>
      <c r="H196" s="27"/>
      <c r="I196" s="27"/>
      <c r="J196" s="27"/>
      <c r="K196" s="27">
        <f t="shared" si="24"/>
        <v>-6.6558999998960644E-2</v>
      </c>
      <c r="L196" s="27"/>
      <c r="M196" s="27"/>
      <c r="O196" s="27">
        <f t="shared" ca="1" si="20"/>
        <v>-6.6649122848307013E-2</v>
      </c>
      <c r="P196" s="27"/>
      <c r="Q196" s="29">
        <f t="shared" si="21"/>
        <v>40871.0527</v>
      </c>
    </row>
    <row r="197" spans="1:21" x14ac:dyDescent="0.2">
      <c r="A197" s="38" t="s">
        <v>69</v>
      </c>
      <c r="B197" s="41" t="s">
        <v>52</v>
      </c>
      <c r="C197" s="31">
        <v>55889.5527</v>
      </c>
      <c r="D197" s="31">
        <v>5.0000000000000001E-4</v>
      </c>
      <c r="E197" s="27">
        <f t="shared" si="17"/>
        <v>22282.950961228875</v>
      </c>
      <c r="F197" s="27">
        <f t="shared" si="18"/>
        <v>22283</v>
      </c>
      <c r="G197" s="27">
        <f t="shared" si="23"/>
        <v>-6.6558999998960644E-2</v>
      </c>
      <c r="H197" s="27"/>
      <c r="I197" s="27"/>
      <c r="J197" s="27"/>
      <c r="K197" s="27">
        <f t="shared" si="24"/>
        <v>-6.6558999998960644E-2</v>
      </c>
      <c r="L197" s="27"/>
      <c r="M197" s="27"/>
      <c r="O197" s="27">
        <f t="shared" ca="1" si="20"/>
        <v>-6.6649122848307013E-2</v>
      </c>
      <c r="P197" s="27"/>
      <c r="Q197" s="29">
        <f t="shared" si="21"/>
        <v>40871.0527</v>
      </c>
    </row>
    <row r="198" spans="1:21" x14ac:dyDescent="0.2">
      <c r="A198" s="59" t="s">
        <v>607</v>
      </c>
      <c r="B198" s="60" t="s">
        <v>52</v>
      </c>
      <c r="C198" s="59">
        <v>56186.793599999997</v>
      </c>
      <c r="D198" s="59" t="s">
        <v>67</v>
      </c>
      <c r="E198" s="27">
        <f t="shared" si="17"/>
        <v>22501.949570941142</v>
      </c>
      <c r="F198" s="27">
        <f t="shared" si="18"/>
        <v>22502</v>
      </c>
      <c r="G198" s="27">
        <f t="shared" si="23"/>
        <v>-6.8445999997493345E-2</v>
      </c>
      <c r="H198" s="27"/>
      <c r="I198" s="27"/>
      <c r="J198" s="27"/>
      <c r="K198" s="27">
        <f t="shared" si="24"/>
        <v>-6.8445999997493345E-2</v>
      </c>
      <c r="L198" s="27"/>
      <c r="M198" s="27"/>
      <c r="N198" s="27"/>
      <c r="O198" s="27">
        <f t="shared" ca="1" si="20"/>
        <v>-6.7458316127890688E-2</v>
      </c>
      <c r="P198" s="27"/>
      <c r="Q198" s="29">
        <f t="shared" si="21"/>
        <v>41168.293599999997</v>
      </c>
    </row>
    <row r="199" spans="1:21" x14ac:dyDescent="0.2">
      <c r="A199" s="38" t="s">
        <v>78</v>
      </c>
      <c r="B199" s="41" t="s">
        <v>52</v>
      </c>
      <c r="C199" s="31">
        <v>56186.793700000002</v>
      </c>
      <c r="D199" s="31">
        <v>5.0000000000000001E-4</v>
      </c>
      <c r="E199" s="27">
        <f t="shared" si="17"/>
        <v>22501.949644618293</v>
      </c>
      <c r="F199" s="27">
        <f t="shared" si="18"/>
        <v>22502</v>
      </c>
      <c r="G199" s="27">
        <f t="shared" si="23"/>
        <v>-6.83459999927436E-2</v>
      </c>
      <c r="H199" s="27"/>
      <c r="I199" s="27"/>
      <c r="J199" s="27"/>
      <c r="K199" s="27">
        <f t="shared" si="24"/>
        <v>-6.83459999927436E-2</v>
      </c>
      <c r="L199" s="27"/>
      <c r="M199" s="27"/>
      <c r="O199" s="27">
        <f t="shared" ca="1" si="20"/>
        <v>-6.7458316127890688E-2</v>
      </c>
      <c r="P199" s="27"/>
      <c r="Q199" s="29">
        <f t="shared" si="21"/>
        <v>41168.293700000002</v>
      </c>
    </row>
    <row r="200" spans="1:21" x14ac:dyDescent="0.2">
      <c r="A200" s="38" t="s">
        <v>75</v>
      </c>
      <c r="B200" s="41" t="s">
        <v>52</v>
      </c>
      <c r="C200" s="31">
        <v>56196.295749999997</v>
      </c>
      <c r="D200" s="31">
        <v>2.9999999999999997E-4</v>
      </c>
      <c r="E200" s="27">
        <f t="shared" si="17"/>
        <v>22508.950483800974</v>
      </c>
      <c r="F200" s="27">
        <f t="shared" si="18"/>
        <v>22509</v>
      </c>
      <c r="G200" s="27">
        <f t="shared" si="23"/>
        <v>-6.7207000007329043E-2</v>
      </c>
      <c r="H200" s="27"/>
      <c r="I200" s="27"/>
      <c r="J200" s="27"/>
      <c r="K200" s="27">
        <f t="shared" si="24"/>
        <v>-6.7207000007329043E-2</v>
      </c>
      <c r="L200" s="27"/>
      <c r="M200" s="27"/>
      <c r="O200" s="27">
        <f t="shared" ca="1" si="20"/>
        <v>-6.7484180753265496E-2</v>
      </c>
      <c r="P200" s="27"/>
      <c r="Q200" s="29">
        <f t="shared" si="21"/>
        <v>41177.795749999997</v>
      </c>
      <c r="R200" s="27"/>
    </row>
    <row r="201" spans="1:21" x14ac:dyDescent="0.2">
      <c r="A201" s="38" t="s">
        <v>76</v>
      </c>
      <c r="B201" s="41" t="s">
        <v>52</v>
      </c>
      <c r="C201" s="31">
        <v>56219.368900000001</v>
      </c>
      <c r="D201" s="31">
        <v>3.8E-3</v>
      </c>
      <c r="E201" s="27">
        <f t="shared" si="17"/>
        <v>22525.950122046193</v>
      </c>
      <c r="F201" s="27">
        <f t="shared" si="18"/>
        <v>22526</v>
      </c>
      <c r="G201" s="27">
        <f t="shared" si="23"/>
        <v>-6.7697999998927116E-2</v>
      </c>
      <c r="H201" s="27"/>
      <c r="I201" s="27"/>
      <c r="J201" s="27">
        <f>+G201</f>
        <v>-6.7697999998927116E-2</v>
      </c>
      <c r="L201" s="27"/>
      <c r="M201" s="27"/>
      <c r="O201" s="27">
        <f t="shared" ca="1" si="20"/>
        <v>-6.7546994843461494E-2</v>
      </c>
      <c r="P201" s="27"/>
      <c r="Q201" s="29">
        <f t="shared" si="21"/>
        <v>41200.868900000001</v>
      </c>
      <c r="R201" s="27"/>
    </row>
    <row r="202" spans="1:21" x14ac:dyDescent="0.2">
      <c r="A202" s="38" t="s">
        <v>74</v>
      </c>
      <c r="B202" s="41" t="s">
        <v>52</v>
      </c>
      <c r="C202" s="31">
        <v>56254.657399999996</v>
      </c>
      <c r="D202" s="31">
        <v>3.0000000000000003E-4</v>
      </c>
      <c r="E202" s="27">
        <f t="shared" si="17"/>
        <v>22551.949681456859</v>
      </c>
      <c r="F202" s="27">
        <f t="shared" si="18"/>
        <v>22552</v>
      </c>
      <c r="G202" s="27">
        <f t="shared" si="23"/>
        <v>-6.8296000004920643E-2</v>
      </c>
      <c r="H202" s="27"/>
      <c r="I202" s="27"/>
      <c r="J202" s="27"/>
      <c r="K202" s="27">
        <f>+G202</f>
        <v>-6.8296000004920643E-2</v>
      </c>
      <c r="L202" s="27"/>
      <c r="M202" s="27"/>
      <c r="N202" s="27"/>
      <c r="O202" s="27">
        <f t="shared" ca="1" si="20"/>
        <v>-6.7643063451996541E-2</v>
      </c>
      <c r="P202" s="27"/>
      <c r="Q202" s="29">
        <f t="shared" si="21"/>
        <v>41236.157399999996</v>
      </c>
      <c r="R202" s="27"/>
    </row>
    <row r="203" spans="1:21" x14ac:dyDescent="0.2">
      <c r="A203" s="59" t="s">
        <v>629</v>
      </c>
      <c r="B203" s="60" t="s">
        <v>52</v>
      </c>
      <c r="C203" s="59">
        <v>56256.016799999998</v>
      </c>
      <c r="D203" s="59" t="s">
        <v>67</v>
      </c>
      <c r="E203" s="27">
        <f t="shared" si="17"/>
        <v>22552.951248569741</v>
      </c>
      <c r="F203" s="27">
        <f t="shared" si="18"/>
        <v>22553</v>
      </c>
      <c r="G203" s="27">
        <f t="shared" si="23"/>
        <v>-6.6168999997898936E-2</v>
      </c>
      <c r="H203" s="27"/>
      <c r="I203" s="27"/>
      <c r="J203" s="27"/>
      <c r="K203" s="27">
        <f>+G203</f>
        <v>-6.6168999997898936E-2</v>
      </c>
      <c r="L203" s="27"/>
      <c r="M203" s="27"/>
      <c r="N203" s="27"/>
      <c r="O203" s="27">
        <f t="shared" ca="1" si="20"/>
        <v>-6.7646758398478654E-2</v>
      </c>
      <c r="P203" s="27"/>
      <c r="Q203" s="29">
        <f t="shared" si="21"/>
        <v>41237.516799999998</v>
      </c>
    </row>
    <row r="204" spans="1:21" x14ac:dyDescent="0.2">
      <c r="A204" s="38" t="s">
        <v>77</v>
      </c>
      <c r="B204" s="41" t="s">
        <v>52</v>
      </c>
      <c r="C204" s="31">
        <v>56528.825599999996</v>
      </c>
      <c r="D204" s="31">
        <v>5.9999999999999995E-4</v>
      </c>
      <c r="E204" s="27">
        <f t="shared" si="17"/>
        <v>22753.948984471066</v>
      </c>
      <c r="F204" s="27">
        <f t="shared" si="18"/>
        <v>22754</v>
      </c>
      <c r="G204" s="27">
        <f t="shared" si="23"/>
        <v>-6.9242000005033333E-2</v>
      </c>
      <c r="H204" s="27"/>
      <c r="I204" s="27"/>
      <c r="J204" s="27"/>
      <c r="K204" s="27">
        <f>+G204</f>
        <v>-6.9242000005033333E-2</v>
      </c>
      <c r="L204" s="27"/>
      <c r="M204" s="27"/>
      <c r="O204" s="27">
        <f t="shared" ca="1" si="20"/>
        <v>-6.8389442641384218E-2</v>
      </c>
      <c r="P204" s="27"/>
      <c r="Q204" s="29">
        <f t="shared" si="21"/>
        <v>41510.325599999996</v>
      </c>
    </row>
    <row r="205" spans="1:21" x14ac:dyDescent="0.2">
      <c r="A205" s="42" t="s">
        <v>80</v>
      </c>
      <c r="B205" s="43" t="s">
        <v>52</v>
      </c>
      <c r="C205" s="44">
        <v>56584.469799999999</v>
      </c>
      <c r="D205" s="45">
        <v>7.1000000000000004E-3</v>
      </c>
      <c r="E205" s="27">
        <f t="shared" si="17"/>
        <v>22794.946042542655</v>
      </c>
      <c r="F205" s="27">
        <f t="shared" si="18"/>
        <v>22795</v>
      </c>
      <c r="H205" s="27"/>
      <c r="I205" s="27"/>
      <c r="J205" s="27"/>
      <c r="L205" s="27"/>
      <c r="M205" s="27"/>
      <c r="N205" s="27"/>
      <c r="O205" s="27">
        <f t="shared" ca="1" si="20"/>
        <v>-6.8540935447151022E-2</v>
      </c>
      <c r="P205" s="27"/>
      <c r="Q205" s="29">
        <f t="shared" si="21"/>
        <v>41565.969799999999</v>
      </c>
      <c r="R205" s="27"/>
      <c r="U205" s="27">
        <f>+C205-(C$7+F205*C$8)</f>
        <v>-7.3234999996202532E-2</v>
      </c>
    </row>
    <row r="206" spans="1:21" x14ac:dyDescent="0.2">
      <c r="A206" s="42" t="s">
        <v>80</v>
      </c>
      <c r="B206" s="43" t="s">
        <v>52</v>
      </c>
      <c r="C206" s="44">
        <v>56592.618199999997</v>
      </c>
      <c r="D206" s="45">
        <v>1.2999999999999999E-3</v>
      </c>
      <c r="E206" s="27">
        <f t="shared" si="17"/>
        <v>22800.949551048314</v>
      </c>
      <c r="F206" s="27">
        <f t="shared" si="18"/>
        <v>22801</v>
      </c>
      <c r="G206" s="27">
        <f t="shared" ref="G206:G211" si="25">+C206-(C$7+F206*C$8)</f>
        <v>-6.8473000006633811E-2</v>
      </c>
      <c r="H206" s="27"/>
      <c r="I206" s="27"/>
      <c r="J206" s="27">
        <f>+G206</f>
        <v>-6.8473000006633811E-2</v>
      </c>
      <c r="L206" s="27"/>
      <c r="M206" s="27"/>
      <c r="N206" s="27"/>
      <c r="O206" s="27">
        <f t="shared" ca="1" si="20"/>
        <v>-6.856310512604373E-2</v>
      </c>
      <c r="P206" s="27"/>
      <c r="Q206" s="29">
        <f t="shared" si="21"/>
        <v>41574.118199999997</v>
      </c>
      <c r="R206" s="27"/>
    </row>
    <row r="207" spans="1:21" x14ac:dyDescent="0.2">
      <c r="A207" s="61" t="s">
        <v>81</v>
      </c>
      <c r="B207" s="62"/>
      <c r="C207" s="61">
        <v>56933.291499999999</v>
      </c>
      <c r="D207" s="61">
        <v>3.3E-3</v>
      </c>
      <c r="E207" s="27">
        <f t="shared" si="17"/>
        <v>23051.947913205375</v>
      </c>
      <c r="F207" s="27">
        <f t="shared" si="18"/>
        <v>23052</v>
      </c>
      <c r="G207" s="27">
        <f t="shared" si="25"/>
        <v>-7.0696000002499204E-2</v>
      </c>
      <c r="H207" s="27"/>
      <c r="I207" s="27"/>
      <c r="J207" s="27">
        <f>+G207</f>
        <v>-7.0696000002499204E-2</v>
      </c>
      <c r="L207" s="27"/>
      <c r="M207" s="27"/>
      <c r="N207" s="27"/>
      <c r="O207" s="27">
        <f t="shared" ca="1" si="20"/>
        <v>-6.9490536693055147E-2</v>
      </c>
      <c r="P207" s="27"/>
      <c r="Q207" s="29">
        <f t="shared" si="21"/>
        <v>41914.791499999999</v>
      </c>
      <c r="R207" s="27"/>
    </row>
    <row r="208" spans="1:21" x14ac:dyDescent="0.2">
      <c r="A208" s="63" t="s">
        <v>3</v>
      </c>
      <c r="B208" s="64" t="s">
        <v>52</v>
      </c>
      <c r="C208" s="65">
        <v>57245.465700000001</v>
      </c>
      <c r="D208" s="65" t="s">
        <v>4</v>
      </c>
      <c r="E208" s="27">
        <f t="shared" si="17"/>
        <v>23281.948952053124</v>
      </c>
      <c r="F208" s="27">
        <f t="shared" si="18"/>
        <v>23282</v>
      </c>
      <c r="G208" s="27">
        <f t="shared" si="25"/>
        <v>-6.9285999998101033E-2</v>
      </c>
      <c r="H208" s="27"/>
      <c r="I208" s="27"/>
      <c r="K208" s="27">
        <f>+G208</f>
        <v>-6.9285999998101033E-2</v>
      </c>
      <c r="L208" s="27"/>
      <c r="M208" s="27"/>
      <c r="N208" s="27"/>
      <c r="O208" s="27">
        <f t="shared" ca="1" si="20"/>
        <v>-7.0340374383942111E-2</v>
      </c>
      <c r="P208" s="27"/>
      <c r="Q208" s="29">
        <f t="shared" si="21"/>
        <v>42226.965700000001</v>
      </c>
    </row>
    <row r="209" spans="1:21" x14ac:dyDescent="0.2">
      <c r="A209" s="66" t="s">
        <v>651</v>
      </c>
      <c r="B209" s="67" t="s">
        <v>52</v>
      </c>
      <c r="C209" s="68">
        <v>57333.687299999998</v>
      </c>
      <c r="D209" s="68">
        <v>2.0000000000000001E-4</v>
      </c>
      <c r="E209" s="27">
        <f t="shared" si="17"/>
        <v>23346.948108449807</v>
      </c>
      <c r="F209" s="27">
        <f t="shared" si="18"/>
        <v>23347</v>
      </c>
      <c r="G209" s="27">
        <f t="shared" si="25"/>
        <v>-7.0431000007374678E-2</v>
      </c>
      <c r="H209" s="27"/>
      <c r="I209" s="27"/>
      <c r="K209" s="27">
        <f>+G209</f>
        <v>-7.0431000007374678E-2</v>
      </c>
      <c r="L209" s="27"/>
      <c r="M209" s="27"/>
      <c r="N209" s="27"/>
      <c r="O209" s="27">
        <f t="shared" ca="1" si="20"/>
        <v>-7.0580545905279721E-2</v>
      </c>
      <c r="P209" s="27"/>
      <c r="Q209" s="29">
        <f t="shared" si="21"/>
        <v>42315.187299999998</v>
      </c>
    </row>
    <row r="210" spans="1:21" x14ac:dyDescent="0.2">
      <c r="A210" s="66" t="s">
        <v>650</v>
      </c>
      <c r="B210" s="67" t="s">
        <v>52</v>
      </c>
      <c r="C210" s="68">
        <v>57595.642</v>
      </c>
      <c r="D210" s="68">
        <v>2.0000000000000001E-4</v>
      </c>
      <c r="E210" s="27">
        <f t="shared" si="17"/>
        <v>23539.94885332575</v>
      </c>
      <c r="F210" s="27">
        <f t="shared" si="18"/>
        <v>23540</v>
      </c>
      <c r="G210" s="27">
        <f t="shared" si="25"/>
        <v>-6.9419999999809079E-2</v>
      </c>
      <c r="H210" s="27"/>
      <c r="I210" s="27"/>
      <c r="K210" s="27">
        <f>+G210</f>
        <v>-6.9419999999809079E-2</v>
      </c>
      <c r="L210" s="27"/>
      <c r="M210" s="27"/>
      <c r="N210" s="27"/>
      <c r="O210" s="27">
        <f t="shared" ca="1" si="20"/>
        <v>-7.129367057632835E-2</v>
      </c>
      <c r="P210" s="27"/>
      <c r="Q210" s="29">
        <f t="shared" si="21"/>
        <v>42577.142</v>
      </c>
    </row>
    <row r="211" spans="1:21" x14ac:dyDescent="0.2">
      <c r="A211" s="66" t="s">
        <v>652</v>
      </c>
      <c r="B211" s="67" t="s">
        <v>52</v>
      </c>
      <c r="C211" s="68">
        <v>57686.576800000003</v>
      </c>
      <c r="D211" s="68">
        <v>2.0000000000000001E-4</v>
      </c>
      <c r="E211" s="27">
        <f t="shared" si="17"/>
        <v>23606.947018028062</v>
      </c>
      <c r="F211" s="27">
        <f t="shared" si="18"/>
        <v>23607</v>
      </c>
      <c r="G211" s="27">
        <f t="shared" si="25"/>
        <v>-7.1910999999090564E-2</v>
      </c>
      <c r="H211" s="27"/>
      <c r="I211" s="27"/>
      <c r="K211" s="27">
        <f>+G211</f>
        <v>-7.1910999999090564E-2</v>
      </c>
      <c r="L211" s="27"/>
      <c r="M211" s="27"/>
      <c r="N211" s="27"/>
      <c r="O211" s="27">
        <f t="shared" ca="1" si="20"/>
        <v>-7.15412319906302E-2</v>
      </c>
      <c r="P211" s="27"/>
      <c r="Q211" s="29">
        <f t="shared" si="21"/>
        <v>42668.076800000003</v>
      </c>
    </row>
    <row r="212" spans="1:21" x14ac:dyDescent="0.2">
      <c r="A212" s="72" t="s">
        <v>1</v>
      </c>
      <c r="B212" s="73" t="s">
        <v>52</v>
      </c>
      <c r="C212" s="74">
        <v>58001.459499999997</v>
      </c>
      <c r="D212" s="74">
        <v>8.9999999999999998E-4</v>
      </c>
      <c r="E212" s="27">
        <f t="shared" si="17"/>
        <v>23838.943602355605</v>
      </c>
      <c r="F212" s="27">
        <f t="shared" si="18"/>
        <v>23839</v>
      </c>
      <c r="H212" s="27"/>
      <c r="I212" s="27"/>
      <c r="K212" s="27"/>
      <c r="L212" s="27"/>
      <c r="M212" s="27"/>
      <c r="N212" s="27"/>
      <c r="O212" s="27">
        <f t="shared" ca="1" si="20"/>
        <v>-7.2398459574481391E-2</v>
      </c>
      <c r="P212" s="27"/>
      <c r="Q212" s="29">
        <f t="shared" si="21"/>
        <v>42982.959499999997</v>
      </c>
      <c r="U212" s="27">
        <f>+C212-(C$7+F212*C$8)</f>
        <v>-7.6547000004211441E-2</v>
      </c>
    </row>
    <row r="213" spans="1:21" x14ac:dyDescent="0.2">
      <c r="A213" s="72" t="s">
        <v>1</v>
      </c>
      <c r="B213" s="73" t="s">
        <v>52</v>
      </c>
      <c r="C213" s="74">
        <v>58005.534899999999</v>
      </c>
      <c r="D213" s="74">
        <v>1.8E-3</v>
      </c>
      <c r="E213" s="27">
        <f t="shared" ref="E213:E224" si="26">+(C213-C$7)/C$8</f>
        <v>23841.946240734178</v>
      </c>
      <c r="F213" s="27">
        <f t="shared" ref="F213:F224" si="27">ROUND(2*E213,0)/2</f>
        <v>23842</v>
      </c>
      <c r="G213" s="27">
        <f t="shared" ref="G213:G224" si="28">+C213-(C$7+F213*C$8)</f>
        <v>-7.2965999999723863E-2</v>
      </c>
      <c r="H213" s="27"/>
      <c r="I213" s="27"/>
      <c r="K213" s="27">
        <f t="shared" ref="K213:K224" si="29">+G213</f>
        <v>-7.2965999999723863E-2</v>
      </c>
      <c r="L213" s="27"/>
      <c r="M213" s="27"/>
      <c r="N213" s="27"/>
      <c r="O213" s="27">
        <f t="shared" ref="O213:O224" ca="1" si="30">+C$11+C$12*F213</f>
        <v>-7.2409544413927746E-2</v>
      </c>
      <c r="P213" s="27"/>
      <c r="Q213" s="29">
        <f t="shared" si="21"/>
        <v>42987.034899999999</v>
      </c>
    </row>
    <row r="214" spans="1:21" x14ac:dyDescent="0.2">
      <c r="A214" s="69" t="s">
        <v>653</v>
      </c>
      <c r="B214" s="70" t="s">
        <v>52</v>
      </c>
      <c r="C214" s="69">
        <v>58119.546000000002</v>
      </c>
      <c r="D214" s="69">
        <v>2.9999999999999997E-4</v>
      </c>
      <c r="E214" s="27">
        <f t="shared" si="26"/>
        <v>23925.946364511783</v>
      </c>
      <c r="F214" s="27">
        <f t="shared" si="27"/>
        <v>23926</v>
      </c>
      <c r="G214" s="27">
        <f t="shared" si="28"/>
        <v>-7.2797999993781559E-2</v>
      </c>
      <c r="H214" s="27"/>
      <c r="I214" s="27"/>
      <c r="K214" s="27">
        <f t="shared" si="29"/>
        <v>-7.2797999993781559E-2</v>
      </c>
      <c r="L214" s="27"/>
      <c r="M214" s="27"/>
      <c r="N214" s="27"/>
      <c r="O214" s="27">
        <f t="shared" ca="1" si="30"/>
        <v>-7.2719919918425593E-2</v>
      </c>
      <c r="P214" s="27"/>
      <c r="Q214" s="29">
        <f t="shared" ref="Q214:Q224" si="31">+C214-15018.5</f>
        <v>43101.046000000002</v>
      </c>
    </row>
    <row r="215" spans="1:21" x14ac:dyDescent="0.2">
      <c r="A215" s="75" t="s">
        <v>0</v>
      </c>
      <c r="B215" s="76" t="s">
        <v>52</v>
      </c>
      <c r="C215" s="75">
        <v>58461.577899999997</v>
      </c>
      <c r="D215" s="75">
        <v>2.0000000000000001E-4</v>
      </c>
      <c r="E215" s="27">
        <f t="shared" si="26"/>
        <v>24177.94570436456</v>
      </c>
      <c r="F215" s="27">
        <f t="shared" si="27"/>
        <v>24178</v>
      </c>
      <c r="G215" s="27">
        <f t="shared" si="28"/>
        <v>-7.3693999998795334E-2</v>
      </c>
      <c r="H215" s="27"/>
      <c r="I215" s="27"/>
      <c r="K215" s="27">
        <f t="shared" si="29"/>
        <v>-7.3693999998795334E-2</v>
      </c>
      <c r="L215" s="27"/>
      <c r="M215" s="27"/>
      <c r="N215" s="27"/>
      <c r="O215" s="27">
        <f t="shared" ca="1" si="30"/>
        <v>-7.3651046431919123E-2</v>
      </c>
      <c r="P215" s="27"/>
      <c r="Q215" s="29">
        <f t="shared" si="31"/>
        <v>43443.077899999997</v>
      </c>
    </row>
    <row r="216" spans="1:21" ht="12" customHeight="1" x14ac:dyDescent="0.2">
      <c r="A216" s="77" t="s">
        <v>654</v>
      </c>
      <c r="B216" s="78" t="s">
        <v>52</v>
      </c>
      <c r="C216" s="79">
        <v>58712.670899999997</v>
      </c>
      <c r="D216" s="79">
        <v>2.0000000000000001E-4</v>
      </c>
      <c r="E216" s="27">
        <f t="shared" si="26"/>
        <v>24362.943858752067</v>
      </c>
      <c r="F216" s="27">
        <f t="shared" si="27"/>
        <v>24363</v>
      </c>
      <c r="G216" s="27">
        <f t="shared" si="28"/>
        <v>-7.6199000002816319E-2</v>
      </c>
      <c r="H216" s="27"/>
      <c r="I216" s="27"/>
      <c r="K216" s="27">
        <f t="shared" si="29"/>
        <v>-7.6199000002816319E-2</v>
      </c>
      <c r="L216" s="27"/>
      <c r="M216" s="27"/>
      <c r="N216" s="27"/>
      <c r="O216" s="27">
        <f t="shared" ca="1" si="30"/>
        <v>-7.4334611531110817E-2</v>
      </c>
      <c r="P216" s="27"/>
      <c r="Q216" s="29">
        <f t="shared" si="31"/>
        <v>43694.170899999997</v>
      </c>
    </row>
    <row r="217" spans="1:21" ht="12" customHeight="1" x14ac:dyDescent="0.2">
      <c r="A217" s="77" t="s">
        <v>654</v>
      </c>
      <c r="B217" s="78" t="s">
        <v>52</v>
      </c>
      <c r="C217" s="79">
        <v>58788.6803</v>
      </c>
      <c r="D217" s="79">
        <v>1E-4</v>
      </c>
      <c r="E217" s="27">
        <f t="shared" si="26"/>
        <v>24418.945414813381</v>
      </c>
      <c r="F217" s="27">
        <f t="shared" si="27"/>
        <v>24419</v>
      </c>
      <c r="G217" s="27">
        <f t="shared" si="28"/>
        <v>-7.4086999993596692E-2</v>
      </c>
      <c r="H217" s="27"/>
      <c r="I217" s="27"/>
      <c r="K217" s="27">
        <f t="shared" si="29"/>
        <v>-7.4086999993596692E-2</v>
      </c>
      <c r="L217" s="27"/>
      <c r="M217" s="27"/>
      <c r="N217" s="27"/>
      <c r="O217" s="27">
        <f t="shared" ca="1" si="30"/>
        <v>-7.4541528534109378E-2</v>
      </c>
      <c r="P217" s="27"/>
      <c r="Q217" s="29">
        <f t="shared" si="31"/>
        <v>43770.1803</v>
      </c>
    </row>
    <row r="218" spans="1:21" ht="12" customHeight="1" x14ac:dyDescent="0.2">
      <c r="A218" s="80" t="s">
        <v>655</v>
      </c>
      <c r="B218" s="81" t="s">
        <v>52</v>
      </c>
      <c r="C218" s="87">
        <v>58788.6803</v>
      </c>
      <c r="D218" s="80">
        <v>1E-4</v>
      </c>
      <c r="E218" s="27">
        <f t="shared" si="26"/>
        <v>24418.945414813381</v>
      </c>
      <c r="F218" s="27">
        <f t="shared" si="27"/>
        <v>24419</v>
      </c>
      <c r="G218" s="27">
        <f t="shared" si="28"/>
        <v>-7.4086999993596692E-2</v>
      </c>
      <c r="H218" s="27"/>
      <c r="I218" s="27"/>
      <c r="K218" s="27">
        <f t="shared" si="29"/>
        <v>-7.4086999993596692E-2</v>
      </c>
      <c r="L218" s="27"/>
      <c r="M218" s="27"/>
      <c r="N218" s="27"/>
      <c r="O218" s="27">
        <f t="shared" ca="1" si="30"/>
        <v>-7.4541528534109378E-2</v>
      </c>
      <c r="P218" s="27"/>
      <c r="Q218" s="29">
        <f t="shared" si="31"/>
        <v>43770.1803</v>
      </c>
    </row>
    <row r="219" spans="1:21" ht="12" customHeight="1" x14ac:dyDescent="0.2">
      <c r="A219" s="82" t="s">
        <v>656</v>
      </c>
      <c r="B219" s="81" t="s">
        <v>52</v>
      </c>
      <c r="C219" s="87">
        <v>59130.7114</v>
      </c>
      <c r="D219" s="80">
        <v>2.0000000000000001E-4</v>
      </c>
      <c r="E219" s="27">
        <f t="shared" si="26"/>
        <v>24670.944165248991</v>
      </c>
      <c r="F219" s="27">
        <f t="shared" si="27"/>
        <v>24671</v>
      </c>
      <c r="G219" s="27">
        <f t="shared" si="28"/>
        <v>-7.5782999992952682E-2</v>
      </c>
      <c r="H219" s="27"/>
      <c r="I219" s="27"/>
      <c r="K219" s="27">
        <f t="shared" si="29"/>
        <v>-7.5782999992952682E-2</v>
      </c>
      <c r="L219" s="27"/>
      <c r="M219" s="27"/>
      <c r="N219" s="27"/>
      <c r="O219" s="27">
        <f t="shared" ca="1" si="30"/>
        <v>-7.5472655047602907E-2</v>
      </c>
      <c r="P219" s="27"/>
      <c r="Q219" s="29">
        <f t="shared" si="31"/>
        <v>44112.2114</v>
      </c>
    </row>
    <row r="220" spans="1:21" ht="12" customHeight="1" x14ac:dyDescent="0.2">
      <c r="A220" s="84" t="s">
        <v>660</v>
      </c>
      <c r="B220" s="85" t="s">
        <v>52</v>
      </c>
      <c r="C220" s="87">
        <v>59202.648500000003</v>
      </c>
      <c r="D220" s="80">
        <v>8.9999999999999998E-4</v>
      </c>
      <c r="E220" s="27">
        <f t="shared" si="26"/>
        <v>24723.945366923239</v>
      </c>
      <c r="F220" s="27">
        <f t="shared" si="27"/>
        <v>24724</v>
      </c>
      <c r="G220" s="27">
        <f t="shared" si="28"/>
        <v>-7.4151999993773643E-2</v>
      </c>
      <c r="H220" s="27"/>
      <c r="I220" s="27"/>
      <c r="K220" s="27">
        <f t="shared" si="29"/>
        <v>-7.4151999993773643E-2</v>
      </c>
      <c r="L220" s="27"/>
      <c r="M220" s="27"/>
      <c r="N220" s="27"/>
      <c r="O220" s="27">
        <f t="shared" ca="1" si="30"/>
        <v>-7.5668487211155128E-2</v>
      </c>
      <c r="P220" s="27"/>
      <c r="Q220" s="29">
        <f t="shared" si="31"/>
        <v>44184.148500000003</v>
      </c>
    </row>
    <row r="221" spans="1:21" ht="12" customHeight="1" x14ac:dyDescent="0.2">
      <c r="A221" s="82" t="s">
        <v>657</v>
      </c>
      <c r="B221" s="81" t="s">
        <v>52</v>
      </c>
      <c r="C221" s="87">
        <v>59418.450799999999</v>
      </c>
      <c r="D221" s="80">
        <v>1.5E-3</v>
      </c>
      <c r="E221" s="27">
        <f t="shared" si="26"/>
        <v>24882.942341002879</v>
      </c>
      <c r="F221" s="27">
        <f t="shared" si="27"/>
        <v>24883</v>
      </c>
      <c r="G221" s="27">
        <f t="shared" si="28"/>
        <v>-7.8258999994432088E-2</v>
      </c>
      <c r="H221" s="27"/>
      <c r="I221" s="27"/>
      <c r="K221" s="27">
        <f t="shared" si="29"/>
        <v>-7.8258999994432088E-2</v>
      </c>
      <c r="L221" s="27"/>
      <c r="M221" s="27"/>
      <c r="N221" s="27"/>
      <c r="O221" s="27">
        <f t="shared" ca="1" si="30"/>
        <v>-7.6255983701811761E-2</v>
      </c>
      <c r="P221" s="27"/>
      <c r="Q221" s="29">
        <f t="shared" si="31"/>
        <v>44399.950799999999</v>
      </c>
    </row>
    <row r="222" spans="1:21" ht="12" customHeight="1" x14ac:dyDescent="0.2">
      <c r="A222" s="80" t="s">
        <v>658</v>
      </c>
      <c r="B222" s="81" t="s">
        <v>52</v>
      </c>
      <c r="C222" s="87">
        <v>59457.813000000002</v>
      </c>
      <c r="D222" s="80">
        <v>2.0000000000000001E-4</v>
      </c>
      <c r="E222" s="27">
        <f t="shared" si="26"/>
        <v>24911.943286280657</v>
      </c>
      <c r="F222" s="27">
        <f t="shared" si="27"/>
        <v>24912</v>
      </c>
      <c r="G222" s="27">
        <f t="shared" si="28"/>
        <v>-7.6976000003924128E-2</v>
      </c>
      <c r="H222" s="27"/>
      <c r="I222" s="27"/>
      <c r="K222" s="27">
        <f t="shared" si="29"/>
        <v>-7.6976000003924128E-2</v>
      </c>
      <c r="L222" s="27"/>
      <c r="M222" s="27"/>
      <c r="N222" s="27"/>
      <c r="O222" s="27">
        <f t="shared" ca="1" si="30"/>
        <v>-7.6363137149793162E-2</v>
      </c>
      <c r="P222" s="27"/>
      <c r="Q222" s="29">
        <f t="shared" si="31"/>
        <v>44439.313000000002</v>
      </c>
    </row>
    <row r="223" spans="1:21" ht="12" customHeight="1" x14ac:dyDescent="0.2">
      <c r="A223" s="84" t="s">
        <v>662</v>
      </c>
      <c r="B223" s="85" t="s">
        <v>52</v>
      </c>
      <c r="C223" s="87">
        <v>59829.707300000002</v>
      </c>
      <c r="D223" s="80">
        <v>5.9999999999999995E-4</v>
      </c>
      <c r="E223" s="27">
        <f t="shared" si="26"/>
        <v>25185.944389964294</v>
      </c>
      <c r="F223" s="27">
        <f t="shared" si="27"/>
        <v>25186</v>
      </c>
      <c r="G223" s="27">
        <f t="shared" si="28"/>
        <v>-7.5477999991562683E-2</v>
      </c>
      <c r="H223" s="27"/>
      <c r="I223" s="27"/>
      <c r="K223" s="27">
        <f t="shared" si="29"/>
        <v>-7.5477999991562683E-2</v>
      </c>
      <c r="L223" s="27"/>
      <c r="M223" s="27"/>
      <c r="N223" s="27"/>
      <c r="O223" s="27">
        <f t="shared" ca="1" si="30"/>
        <v>-7.737555248589327E-2</v>
      </c>
      <c r="P223" s="27"/>
      <c r="Q223" s="29">
        <f t="shared" si="31"/>
        <v>44811.207300000002</v>
      </c>
    </row>
    <row r="224" spans="1:21" ht="12" customHeight="1" x14ac:dyDescent="0.2">
      <c r="A224" s="84" t="s">
        <v>663</v>
      </c>
      <c r="B224" s="85" t="s">
        <v>52</v>
      </c>
      <c r="C224" s="87">
        <v>59886.710700000003</v>
      </c>
      <c r="D224" s="80">
        <v>2.0000000000000001E-4</v>
      </c>
      <c r="E224" s="27">
        <f t="shared" si="26"/>
        <v>25227.942867794474</v>
      </c>
      <c r="F224" s="27">
        <f t="shared" si="27"/>
        <v>25228</v>
      </c>
      <c r="G224" s="27">
        <f t="shared" si="28"/>
        <v>-7.7543999992485624E-2</v>
      </c>
      <c r="H224" s="27"/>
      <c r="I224" s="27"/>
      <c r="K224" s="27">
        <f t="shared" si="29"/>
        <v>-7.7543999992485624E-2</v>
      </c>
      <c r="L224" s="27"/>
      <c r="M224" s="27"/>
      <c r="N224" s="27"/>
      <c r="O224" s="27">
        <f t="shared" ca="1" si="30"/>
        <v>-7.7530740238142201E-2</v>
      </c>
      <c r="P224" s="27"/>
      <c r="Q224" s="29">
        <f t="shared" si="31"/>
        <v>44868.210700000003</v>
      </c>
    </row>
    <row r="225" spans="2:17" ht="12" customHeight="1" x14ac:dyDescent="0.2">
      <c r="B225" s="13"/>
      <c r="C225" s="9"/>
      <c r="D225" s="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9"/>
    </row>
    <row r="226" spans="2:17" ht="12" customHeight="1" x14ac:dyDescent="0.2">
      <c r="B226" s="13"/>
      <c r="C226" s="9"/>
      <c r="D226" s="9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9"/>
    </row>
    <row r="227" spans="2:17" ht="12" customHeight="1" x14ac:dyDescent="0.2">
      <c r="B227" s="13"/>
      <c r="C227" s="9"/>
      <c r="D227" s="9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9"/>
    </row>
    <row r="228" spans="2:17" ht="12" customHeight="1" x14ac:dyDescent="0.2">
      <c r="B228" s="13"/>
      <c r="C228" s="9"/>
      <c r="D228" s="9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9"/>
    </row>
    <row r="229" spans="2:17" ht="12" customHeight="1" x14ac:dyDescent="0.2">
      <c r="B229" s="13"/>
      <c r="C229" s="9"/>
      <c r="D229" s="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9"/>
    </row>
    <row r="230" spans="2:17" ht="12" customHeight="1" x14ac:dyDescent="0.2">
      <c r="B230" s="13"/>
      <c r="C230" s="9"/>
      <c r="D230" s="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9"/>
    </row>
    <row r="231" spans="2:17" ht="12" customHeight="1" x14ac:dyDescent="0.2">
      <c r="B231" s="13"/>
      <c r="C231" s="9"/>
      <c r="D231" s="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9"/>
    </row>
    <row r="232" spans="2:17" ht="12" customHeight="1" x14ac:dyDescent="0.2">
      <c r="B232" s="13"/>
      <c r="C232" s="9"/>
      <c r="D232" s="9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9"/>
    </row>
    <row r="233" spans="2:17" ht="12" customHeight="1" x14ac:dyDescent="0.2">
      <c r="B233" s="13"/>
      <c r="C233" s="9"/>
      <c r="D233" s="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9"/>
    </row>
    <row r="234" spans="2:17" ht="12" customHeight="1" x14ac:dyDescent="0.2">
      <c r="B234" s="13"/>
      <c r="C234" s="9"/>
      <c r="D234" s="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9"/>
    </row>
    <row r="235" spans="2:17" x14ac:dyDescent="0.2">
      <c r="B235" s="13"/>
      <c r="C235" s="9"/>
      <c r="D235" s="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9"/>
    </row>
    <row r="236" spans="2:17" x14ac:dyDescent="0.2">
      <c r="B236" s="13"/>
      <c r="C236" s="9"/>
      <c r="D236" s="9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9"/>
    </row>
    <row r="237" spans="2:17" x14ac:dyDescent="0.2">
      <c r="B237" s="13"/>
      <c r="C237" s="9"/>
      <c r="D237" s="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9"/>
    </row>
    <row r="238" spans="2:17" x14ac:dyDescent="0.2">
      <c r="B238" s="13"/>
      <c r="C238" s="9"/>
      <c r="D238" s="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9"/>
    </row>
    <row r="239" spans="2:17" x14ac:dyDescent="0.2">
      <c r="B239" s="13"/>
      <c r="C239" s="9"/>
      <c r="D239" s="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9"/>
    </row>
    <row r="240" spans="2:17" x14ac:dyDescent="0.2">
      <c r="B240" s="13"/>
      <c r="C240" s="9"/>
      <c r="D240" s="9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9"/>
    </row>
    <row r="241" spans="2:17" x14ac:dyDescent="0.2">
      <c r="B241" s="13"/>
      <c r="C241" s="9"/>
      <c r="D241" s="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9"/>
    </row>
    <row r="242" spans="2:17" x14ac:dyDescent="0.2">
      <c r="B242" s="13"/>
      <c r="C242" s="9"/>
      <c r="D242" s="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9"/>
    </row>
    <row r="243" spans="2:17" x14ac:dyDescent="0.2">
      <c r="B243" s="13"/>
      <c r="C243" s="9"/>
      <c r="D243" s="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9"/>
    </row>
    <row r="244" spans="2:17" x14ac:dyDescent="0.2">
      <c r="B244" s="13"/>
      <c r="C244" s="9"/>
      <c r="D244" s="9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9"/>
    </row>
    <row r="245" spans="2:17" x14ac:dyDescent="0.2">
      <c r="B245" s="13"/>
      <c r="C245" s="9"/>
      <c r="D245" s="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9"/>
    </row>
    <row r="246" spans="2:17" x14ac:dyDescent="0.2">
      <c r="B246" s="13"/>
      <c r="C246" s="9"/>
      <c r="D246" s="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9"/>
    </row>
    <row r="247" spans="2:17" x14ac:dyDescent="0.2">
      <c r="B247" s="13"/>
      <c r="C247" s="9"/>
      <c r="D247" s="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9"/>
    </row>
    <row r="248" spans="2:17" x14ac:dyDescent="0.2">
      <c r="B248" s="13"/>
      <c r="C248" s="9"/>
      <c r="D248" s="9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9"/>
    </row>
    <row r="249" spans="2:17" x14ac:dyDescent="0.2">
      <c r="B249" s="13"/>
      <c r="C249" s="9"/>
      <c r="D249" s="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9"/>
    </row>
    <row r="250" spans="2:17" x14ac:dyDescent="0.2">
      <c r="B250" s="13"/>
      <c r="C250" s="9"/>
      <c r="D250" s="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9"/>
    </row>
    <row r="251" spans="2:17" x14ac:dyDescent="0.2">
      <c r="B251" s="13"/>
      <c r="C251" s="9"/>
      <c r="D251" s="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9"/>
    </row>
    <row r="252" spans="2:17" x14ac:dyDescent="0.2">
      <c r="B252" s="13"/>
      <c r="C252" s="9"/>
      <c r="D252" s="9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9"/>
    </row>
    <row r="253" spans="2:17" x14ac:dyDescent="0.2">
      <c r="B253" s="13"/>
      <c r="C253" s="9"/>
      <c r="D253" s="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9"/>
    </row>
    <row r="254" spans="2:17" x14ac:dyDescent="0.2">
      <c r="B254" s="13"/>
      <c r="C254" s="9"/>
      <c r="D254" s="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9"/>
    </row>
    <row r="255" spans="2:17" x14ac:dyDescent="0.2">
      <c r="B255" s="13"/>
      <c r="C255" s="9"/>
      <c r="D255" s="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9"/>
    </row>
    <row r="256" spans="2:17" x14ac:dyDescent="0.2">
      <c r="B256" s="13"/>
      <c r="C256" s="9"/>
      <c r="D256" s="9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9"/>
    </row>
    <row r="257" spans="2:17" x14ac:dyDescent="0.2">
      <c r="B257" s="13"/>
      <c r="C257" s="9"/>
      <c r="D257" s="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9"/>
    </row>
    <row r="258" spans="2:17" x14ac:dyDescent="0.2">
      <c r="B258" s="13"/>
      <c r="C258" s="9"/>
      <c r="D258" s="9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9"/>
    </row>
    <row r="259" spans="2:17" x14ac:dyDescent="0.2">
      <c r="B259" s="13"/>
      <c r="C259" s="9"/>
      <c r="D259" s="9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9"/>
    </row>
    <row r="260" spans="2:17" x14ac:dyDescent="0.2">
      <c r="B260" s="13"/>
      <c r="C260" s="9"/>
      <c r="D260" s="9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9"/>
    </row>
    <row r="261" spans="2:17" x14ac:dyDescent="0.2">
      <c r="B261" s="13"/>
      <c r="C261" s="9"/>
      <c r="D261" s="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9"/>
    </row>
    <row r="262" spans="2:17" x14ac:dyDescent="0.2">
      <c r="B262" s="13"/>
      <c r="C262" s="9"/>
      <c r="D262" s="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9"/>
    </row>
    <row r="263" spans="2:17" x14ac:dyDescent="0.2">
      <c r="B263" s="13"/>
      <c r="C263" s="9"/>
      <c r="D263" s="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9"/>
    </row>
    <row r="264" spans="2:17" x14ac:dyDescent="0.2">
      <c r="B264" s="13"/>
      <c r="C264" s="9"/>
      <c r="D264" s="9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9"/>
    </row>
    <row r="265" spans="2:17" x14ac:dyDescent="0.2">
      <c r="B265" s="13"/>
      <c r="C265" s="9"/>
      <c r="D265" s="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9"/>
    </row>
    <row r="266" spans="2:17" x14ac:dyDescent="0.2">
      <c r="B266" s="13"/>
      <c r="C266" s="9"/>
      <c r="D266" s="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9"/>
    </row>
    <row r="267" spans="2:17" x14ac:dyDescent="0.2">
      <c r="B267" s="13"/>
      <c r="C267" s="9"/>
      <c r="D267" s="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9"/>
    </row>
    <row r="268" spans="2:17" x14ac:dyDescent="0.2">
      <c r="B268" s="13"/>
      <c r="C268" s="9"/>
      <c r="D268" s="9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9"/>
    </row>
    <row r="269" spans="2:17" x14ac:dyDescent="0.2">
      <c r="B269" s="13"/>
      <c r="C269" s="9"/>
      <c r="D269" s="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9"/>
    </row>
    <row r="270" spans="2:17" x14ac:dyDescent="0.2">
      <c r="B270" s="13"/>
      <c r="C270" s="9"/>
      <c r="D270" s="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9"/>
    </row>
    <row r="271" spans="2:17" x14ac:dyDescent="0.2">
      <c r="B271" s="13"/>
      <c r="C271" s="9"/>
      <c r="D271" s="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9"/>
    </row>
    <row r="272" spans="2:17" x14ac:dyDescent="0.2">
      <c r="B272" s="13"/>
      <c r="C272" s="9"/>
      <c r="D272" s="9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9"/>
    </row>
    <row r="273" spans="2:17" x14ac:dyDescent="0.2">
      <c r="B273" s="13"/>
      <c r="C273" s="9"/>
      <c r="D273" s="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9"/>
    </row>
    <row r="274" spans="2:17" x14ac:dyDescent="0.2">
      <c r="B274" s="13"/>
      <c r="C274" s="9"/>
      <c r="D274" s="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9"/>
    </row>
    <row r="275" spans="2:17" x14ac:dyDescent="0.2">
      <c r="B275" s="13"/>
      <c r="C275" s="9"/>
      <c r="D275" s="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9"/>
    </row>
    <row r="276" spans="2:17" x14ac:dyDescent="0.2">
      <c r="B276" s="13"/>
      <c r="C276" s="9"/>
      <c r="D276" s="9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9"/>
    </row>
    <row r="277" spans="2:17" x14ac:dyDescent="0.2">
      <c r="B277" s="13"/>
      <c r="C277" s="9"/>
      <c r="D277" s="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9"/>
    </row>
    <row r="278" spans="2:17" x14ac:dyDescent="0.2">
      <c r="B278" s="13"/>
      <c r="C278" s="9"/>
      <c r="D278" s="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9"/>
    </row>
    <row r="279" spans="2:17" x14ac:dyDescent="0.2">
      <c r="B279" s="13"/>
      <c r="C279" s="9"/>
      <c r="D279" s="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9"/>
    </row>
    <row r="280" spans="2:17" x14ac:dyDescent="0.2">
      <c r="B280" s="13"/>
      <c r="C280" s="9"/>
      <c r="D280" s="9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9"/>
    </row>
    <row r="281" spans="2:17" x14ac:dyDescent="0.2">
      <c r="B281" s="13"/>
      <c r="C281" s="9"/>
      <c r="D281" s="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9"/>
    </row>
    <row r="282" spans="2:17" x14ac:dyDescent="0.2">
      <c r="B282" s="13"/>
      <c r="C282" s="9"/>
      <c r="D282" s="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9"/>
    </row>
    <row r="283" spans="2:17" x14ac:dyDescent="0.2">
      <c r="B283" s="13"/>
      <c r="C283" s="9"/>
      <c r="D283" s="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9"/>
    </row>
    <row r="284" spans="2:17" x14ac:dyDescent="0.2">
      <c r="B284" s="13"/>
      <c r="C284" s="9"/>
      <c r="D284" s="9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9"/>
    </row>
    <row r="285" spans="2:17" x14ac:dyDescent="0.2">
      <c r="B285" s="13"/>
      <c r="C285" s="9"/>
      <c r="D285" s="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9"/>
    </row>
    <row r="286" spans="2:17" x14ac:dyDescent="0.2">
      <c r="B286" s="13"/>
      <c r="C286" s="9"/>
      <c r="D286" s="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9"/>
    </row>
    <row r="287" spans="2:17" x14ac:dyDescent="0.2">
      <c r="B287" s="13"/>
      <c r="C287" s="9"/>
      <c r="D287" s="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9"/>
    </row>
    <row r="288" spans="2:17" x14ac:dyDescent="0.2">
      <c r="B288" s="13"/>
      <c r="C288" s="9"/>
      <c r="D288" s="9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9"/>
    </row>
    <row r="289" spans="2:17" x14ac:dyDescent="0.2">
      <c r="B289" s="13"/>
      <c r="C289" s="9"/>
      <c r="D289" s="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9"/>
    </row>
    <row r="290" spans="2:17" x14ac:dyDescent="0.2">
      <c r="B290" s="13"/>
      <c r="C290" s="9"/>
      <c r="D290" s="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9"/>
    </row>
    <row r="291" spans="2:17" x14ac:dyDescent="0.2">
      <c r="B291" s="13"/>
      <c r="C291" s="9"/>
      <c r="D291" s="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9"/>
    </row>
    <row r="292" spans="2:17" x14ac:dyDescent="0.2">
      <c r="B292" s="13"/>
      <c r="C292" s="9"/>
      <c r="D292" s="9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9"/>
    </row>
    <row r="293" spans="2:17" x14ac:dyDescent="0.2">
      <c r="B293" s="13"/>
      <c r="C293" s="9"/>
      <c r="D293" s="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9"/>
    </row>
    <row r="294" spans="2:17" x14ac:dyDescent="0.2">
      <c r="B294" s="13"/>
      <c r="C294" s="9"/>
      <c r="D294" s="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9"/>
    </row>
    <row r="295" spans="2:17" x14ac:dyDescent="0.2">
      <c r="B295" s="13"/>
      <c r="C295" s="9"/>
      <c r="D295" s="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9"/>
    </row>
    <row r="296" spans="2:17" x14ac:dyDescent="0.2">
      <c r="B296" s="13"/>
      <c r="C296" s="9"/>
      <c r="D296" s="9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9"/>
    </row>
    <row r="297" spans="2:17" x14ac:dyDescent="0.2">
      <c r="B297" s="13"/>
      <c r="C297" s="9"/>
      <c r="D297" s="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9"/>
    </row>
    <row r="298" spans="2:17" x14ac:dyDescent="0.2">
      <c r="B298" s="13"/>
      <c r="C298" s="9"/>
      <c r="D298" s="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9"/>
    </row>
    <row r="299" spans="2:17" x14ac:dyDescent="0.2">
      <c r="B299" s="13"/>
      <c r="C299" s="9"/>
      <c r="D299" s="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9"/>
    </row>
    <row r="300" spans="2:17" x14ac:dyDescent="0.2">
      <c r="B300" s="13"/>
      <c r="C300" s="9"/>
      <c r="D300" s="9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9"/>
    </row>
    <row r="301" spans="2:17" x14ac:dyDescent="0.2">
      <c r="B301" s="13"/>
      <c r="C301" s="9"/>
      <c r="D301" s="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9"/>
    </row>
    <row r="302" spans="2:17" x14ac:dyDescent="0.2">
      <c r="B302" s="13"/>
      <c r="C302" s="9"/>
      <c r="D302" s="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9"/>
    </row>
    <row r="303" spans="2:17" x14ac:dyDescent="0.2">
      <c r="B303" s="13"/>
      <c r="C303" s="9"/>
      <c r="D303" s="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9"/>
    </row>
    <row r="304" spans="2:17" x14ac:dyDescent="0.2">
      <c r="B304" s="13"/>
      <c r="C304" s="9"/>
      <c r="D304" s="9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9"/>
    </row>
    <row r="305" spans="2:4" x14ac:dyDescent="0.2">
      <c r="B305" s="13"/>
      <c r="C305" s="9"/>
      <c r="D305" s="9"/>
    </row>
    <row r="306" spans="2:4" x14ac:dyDescent="0.2">
      <c r="B306" s="13"/>
      <c r="C306" s="9"/>
      <c r="D306" s="9"/>
    </row>
    <row r="307" spans="2:4" x14ac:dyDescent="0.2">
      <c r="B307" s="13"/>
      <c r="C307" s="9"/>
      <c r="D307" s="9"/>
    </row>
    <row r="308" spans="2:4" x14ac:dyDescent="0.2">
      <c r="B308" s="13"/>
      <c r="C308" s="9"/>
      <c r="D308" s="9"/>
    </row>
    <row r="309" spans="2:4" x14ac:dyDescent="0.2">
      <c r="B309" s="13"/>
      <c r="C309" s="9"/>
      <c r="D309" s="9"/>
    </row>
    <row r="310" spans="2:4" x14ac:dyDescent="0.2">
      <c r="B310" s="13"/>
      <c r="C310" s="9"/>
      <c r="D310" s="9"/>
    </row>
    <row r="311" spans="2:4" x14ac:dyDescent="0.2">
      <c r="B311" s="13"/>
      <c r="C311" s="9"/>
      <c r="D311" s="9"/>
    </row>
    <row r="312" spans="2:4" x14ac:dyDescent="0.2">
      <c r="B312" s="13"/>
      <c r="C312" s="9"/>
      <c r="D312" s="9"/>
    </row>
    <row r="313" spans="2:4" x14ac:dyDescent="0.2">
      <c r="B313" s="13"/>
      <c r="C313" s="9"/>
      <c r="D313" s="9"/>
    </row>
    <row r="314" spans="2:4" x14ac:dyDescent="0.2">
      <c r="B314" s="13"/>
      <c r="C314" s="9"/>
      <c r="D314" s="9"/>
    </row>
    <row r="315" spans="2:4" x14ac:dyDescent="0.2">
      <c r="B315" s="13"/>
      <c r="C315" s="9"/>
      <c r="D315" s="9"/>
    </row>
    <row r="316" spans="2:4" x14ac:dyDescent="0.2">
      <c r="B316" s="13"/>
      <c r="C316" s="9"/>
      <c r="D316" s="9"/>
    </row>
    <row r="317" spans="2:4" x14ac:dyDescent="0.2">
      <c r="B317" s="13"/>
      <c r="C317" s="9"/>
      <c r="D317" s="9"/>
    </row>
    <row r="318" spans="2:4" x14ac:dyDescent="0.2">
      <c r="B318" s="13"/>
      <c r="C318" s="9"/>
      <c r="D318" s="9"/>
    </row>
    <row r="319" spans="2:4" x14ac:dyDescent="0.2">
      <c r="B319" s="13"/>
      <c r="C319" s="9"/>
      <c r="D319" s="9"/>
    </row>
    <row r="320" spans="2:4" x14ac:dyDescent="0.2">
      <c r="B320" s="13"/>
      <c r="C320" s="9"/>
      <c r="D320" s="9"/>
    </row>
    <row r="321" spans="2:4" x14ac:dyDescent="0.2">
      <c r="B321" s="13"/>
      <c r="C321" s="9"/>
      <c r="D321" s="9"/>
    </row>
    <row r="322" spans="2:4" x14ac:dyDescent="0.2">
      <c r="B322" s="13"/>
      <c r="C322" s="9"/>
      <c r="D322" s="9"/>
    </row>
    <row r="323" spans="2:4" x14ac:dyDescent="0.2">
      <c r="B323" s="13"/>
      <c r="C323" s="9"/>
      <c r="D323" s="9"/>
    </row>
    <row r="324" spans="2:4" x14ac:dyDescent="0.2">
      <c r="B324" s="13"/>
      <c r="C324" s="9"/>
      <c r="D324" s="9"/>
    </row>
    <row r="325" spans="2:4" x14ac:dyDescent="0.2">
      <c r="B325" s="13"/>
      <c r="C325" s="9"/>
      <c r="D325" s="9"/>
    </row>
    <row r="326" spans="2:4" x14ac:dyDescent="0.2">
      <c r="B326" s="13"/>
      <c r="C326" s="9"/>
      <c r="D326" s="9"/>
    </row>
    <row r="327" spans="2:4" x14ac:dyDescent="0.2">
      <c r="B327" s="13"/>
      <c r="C327" s="9"/>
      <c r="D327" s="9"/>
    </row>
    <row r="328" spans="2:4" x14ac:dyDescent="0.2">
      <c r="B328" s="13"/>
      <c r="C328" s="9"/>
      <c r="D328" s="9"/>
    </row>
    <row r="329" spans="2:4" x14ac:dyDescent="0.2">
      <c r="B329" s="13"/>
      <c r="C329" s="9"/>
      <c r="D329" s="9"/>
    </row>
    <row r="330" spans="2:4" x14ac:dyDescent="0.2">
      <c r="B330" s="13"/>
      <c r="C330" s="9"/>
      <c r="D330" s="9"/>
    </row>
    <row r="331" spans="2:4" x14ac:dyDescent="0.2">
      <c r="B331" s="13"/>
      <c r="C331" s="9"/>
      <c r="D331" s="9"/>
    </row>
    <row r="332" spans="2:4" x14ac:dyDescent="0.2">
      <c r="B332" s="13"/>
      <c r="C332" s="9"/>
      <c r="D332" s="9"/>
    </row>
    <row r="333" spans="2:4" x14ac:dyDescent="0.2">
      <c r="B333" s="13"/>
      <c r="C333" s="9"/>
      <c r="D333" s="9"/>
    </row>
    <row r="334" spans="2:4" x14ac:dyDescent="0.2">
      <c r="B334" s="13"/>
      <c r="C334" s="9"/>
      <c r="D334" s="9"/>
    </row>
    <row r="335" spans="2:4" x14ac:dyDescent="0.2">
      <c r="B335" s="13"/>
      <c r="C335" s="9"/>
      <c r="D335" s="9"/>
    </row>
    <row r="336" spans="2:4" x14ac:dyDescent="0.2">
      <c r="B336" s="13"/>
      <c r="C336" s="9"/>
      <c r="D336" s="9"/>
    </row>
    <row r="337" spans="2:4" x14ac:dyDescent="0.2">
      <c r="B337" s="13"/>
      <c r="C337" s="9"/>
      <c r="D337" s="9"/>
    </row>
    <row r="338" spans="2:4" x14ac:dyDescent="0.2">
      <c r="B338" s="13"/>
      <c r="C338" s="9"/>
      <c r="D338" s="9"/>
    </row>
    <row r="339" spans="2:4" x14ac:dyDescent="0.2">
      <c r="B339" s="13"/>
      <c r="C339" s="9"/>
      <c r="D339" s="9"/>
    </row>
    <row r="340" spans="2:4" x14ac:dyDescent="0.2">
      <c r="B340" s="13"/>
      <c r="C340" s="9"/>
      <c r="D340" s="9"/>
    </row>
    <row r="341" spans="2:4" x14ac:dyDescent="0.2">
      <c r="B341" s="13"/>
      <c r="C341" s="9"/>
      <c r="D341" s="9"/>
    </row>
    <row r="342" spans="2:4" x14ac:dyDescent="0.2">
      <c r="B342" s="13"/>
      <c r="C342" s="9"/>
      <c r="D342" s="9"/>
    </row>
    <row r="343" spans="2:4" x14ac:dyDescent="0.2">
      <c r="B343" s="13"/>
      <c r="C343" s="9"/>
      <c r="D343" s="9"/>
    </row>
    <row r="344" spans="2:4" x14ac:dyDescent="0.2">
      <c r="B344" s="13"/>
      <c r="C344" s="9"/>
      <c r="D344" s="9"/>
    </row>
    <row r="345" spans="2:4" x14ac:dyDescent="0.2">
      <c r="B345" s="13"/>
      <c r="C345" s="9"/>
      <c r="D345" s="9"/>
    </row>
    <row r="346" spans="2:4" x14ac:dyDescent="0.2">
      <c r="B346" s="13"/>
      <c r="C346" s="9"/>
      <c r="D346" s="9"/>
    </row>
    <row r="347" spans="2:4" x14ac:dyDescent="0.2">
      <c r="B347" s="13"/>
      <c r="C347" s="9"/>
      <c r="D347" s="9"/>
    </row>
    <row r="348" spans="2:4" x14ac:dyDescent="0.2">
      <c r="B348" s="13"/>
      <c r="C348" s="9"/>
      <c r="D348" s="9"/>
    </row>
    <row r="349" spans="2:4" x14ac:dyDescent="0.2">
      <c r="B349" s="13"/>
      <c r="C349" s="9"/>
      <c r="D349" s="9"/>
    </row>
    <row r="350" spans="2:4" x14ac:dyDescent="0.2">
      <c r="B350" s="13"/>
      <c r="C350" s="9"/>
      <c r="D350" s="9"/>
    </row>
    <row r="351" spans="2:4" x14ac:dyDescent="0.2">
      <c r="B351" s="13"/>
      <c r="C351" s="9"/>
      <c r="D351" s="9"/>
    </row>
    <row r="352" spans="2:4" x14ac:dyDescent="0.2">
      <c r="B352" s="13"/>
      <c r="C352" s="9"/>
      <c r="D352" s="9"/>
    </row>
    <row r="353" spans="2:4" x14ac:dyDescent="0.2">
      <c r="B353" s="13"/>
      <c r="C353" s="9"/>
      <c r="D353" s="9"/>
    </row>
    <row r="354" spans="2:4" x14ac:dyDescent="0.2">
      <c r="B354" s="13"/>
      <c r="C354" s="9"/>
      <c r="D354" s="9"/>
    </row>
    <row r="355" spans="2:4" x14ac:dyDescent="0.2">
      <c r="B355" s="13"/>
      <c r="C355" s="9"/>
      <c r="D355" s="9"/>
    </row>
    <row r="356" spans="2:4" x14ac:dyDescent="0.2">
      <c r="B356" s="13"/>
      <c r="C356" s="9"/>
      <c r="D356" s="9"/>
    </row>
    <row r="357" spans="2:4" x14ac:dyDescent="0.2">
      <c r="B357" s="13"/>
      <c r="C357" s="9"/>
      <c r="D357" s="9"/>
    </row>
    <row r="358" spans="2:4" x14ac:dyDescent="0.2">
      <c r="B358" s="13"/>
      <c r="C358" s="9"/>
      <c r="D358" s="9"/>
    </row>
    <row r="359" spans="2:4" x14ac:dyDescent="0.2">
      <c r="B359" s="13"/>
      <c r="C359" s="9"/>
      <c r="D359" s="9"/>
    </row>
    <row r="360" spans="2:4" x14ac:dyDescent="0.2">
      <c r="B360" s="13"/>
      <c r="C360" s="9"/>
      <c r="D360" s="9"/>
    </row>
    <row r="361" spans="2:4" x14ac:dyDescent="0.2">
      <c r="B361" s="13"/>
      <c r="C361" s="9"/>
      <c r="D361" s="9"/>
    </row>
    <row r="362" spans="2:4" x14ac:dyDescent="0.2">
      <c r="B362" s="13"/>
      <c r="C362" s="9"/>
      <c r="D362" s="9"/>
    </row>
    <row r="363" spans="2:4" x14ac:dyDescent="0.2">
      <c r="B363" s="13"/>
      <c r="C363" s="9"/>
      <c r="D363" s="9"/>
    </row>
    <row r="364" spans="2:4" x14ac:dyDescent="0.2">
      <c r="B364" s="13"/>
      <c r="C364" s="9"/>
      <c r="D364" s="9"/>
    </row>
    <row r="365" spans="2:4" x14ac:dyDescent="0.2">
      <c r="B365" s="13"/>
      <c r="C365" s="9"/>
      <c r="D365" s="9"/>
    </row>
    <row r="366" spans="2:4" x14ac:dyDescent="0.2">
      <c r="B366" s="13"/>
      <c r="C366" s="9"/>
      <c r="D366" s="9"/>
    </row>
    <row r="367" spans="2:4" x14ac:dyDescent="0.2">
      <c r="B367" s="13"/>
      <c r="C367" s="9"/>
      <c r="D367" s="9"/>
    </row>
    <row r="368" spans="2:4" x14ac:dyDescent="0.2">
      <c r="B368" s="13"/>
      <c r="C368" s="9"/>
      <c r="D368" s="9"/>
    </row>
    <row r="369" spans="2:4" x14ac:dyDescent="0.2">
      <c r="B369" s="13"/>
      <c r="C369" s="9"/>
      <c r="D369" s="9"/>
    </row>
    <row r="370" spans="2:4" x14ac:dyDescent="0.2">
      <c r="B370" s="13"/>
      <c r="C370" s="9"/>
      <c r="D370" s="9"/>
    </row>
    <row r="371" spans="2:4" x14ac:dyDescent="0.2">
      <c r="B371" s="13"/>
      <c r="C371" s="9"/>
      <c r="D371" s="9"/>
    </row>
    <row r="372" spans="2:4" x14ac:dyDescent="0.2">
      <c r="B372" s="13"/>
      <c r="C372" s="9"/>
      <c r="D372" s="9"/>
    </row>
    <row r="373" spans="2:4" x14ac:dyDescent="0.2">
      <c r="B373" s="13"/>
      <c r="C373" s="9"/>
      <c r="D373" s="9"/>
    </row>
    <row r="374" spans="2:4" x14ac:dyDescent="0.2">
      <c r="B374" s="13"/>
      <c r="C374" s="9"/>
      <c r="D374" s="9"/>
    </row>
    <row r="375" spans="2:4" x14ac:dyDescent="0.2">
      <c r="B375" s="13"/>
      <c r="C375" s="9"/>
      <c r="D375" s="9"/>
    </row>
    <row r="376" spans="2:4" x14ac:dyDescent="0.2">
      <c r="B376" s="13"/>
      <c r="C376" s="9"/>
      <c r="D376" s="9"/>
    </row>
    <row r="377" spans="2:4" x14ac:dyDescent="0.2">
      <c r="B377" s="13"/>
      <c r="C377" s="9"/>
      <c r="D377" s="9"/>
    </row>
    <row r="378" spans="2:4" x14ac:dyDescent="0.2">
      <c r="B378" s="13"/>
      <c r="C378" s="9"/>
      <c r="D378" s="9"/>
    </row>
    <row r="379" spans="2:4" x14ac:dyDescent="0.2">
      <c r="B379" s="13"/>
      <c r="C379" s="9"/>
      <c r="D379" s="9"/>
    </row>
    <row r="380" spans="2:4" x14ac:dyDescent="0.2">
      <c r="B380" s="13"/>
      <c r="C380" s="9"/>
      <c r="D380" s="9"/>
    </row>
    <row r="381" spans="2:4" x14ac:dyDescent="0.2">
      <c r="B381" s="13"/>
      <c r="C381" s="9"/>
      <c r="D381" s="9"/>
    </row>
    <row r="382" spans="2:4" x14ac:dyDescent="0.2">
      <c r="B382" s="13"/>
      <c r="C382" s="9"/>
      <c r="D382" s="9"/>
    </row>
    <row r="383" spans="2:4" x14ac:dyDescent="0.2">
      <c r="B383" s="13"/>
      <c r="C383" s="9"/>
      <c r="D383" s="9"/>
    </row>
    <row r="384" spans="2:4" x14ac:dyDescent="0.2">
      <c r="B384" s="13"/>
      <c r="C384" s="9"/>
      <c r="D384" s="9"/>
    </row>
    <row r="385" spans="2:4" x14ac:dyDescent="0.2">
      <c r="B385" s="13"/>
      <c r="C385" s="9"/>
      <c r="D385" s="9"/>
    </row>
    <row r="386" spans="2:4" x14ac:dyDescent="0.2">
      <c r="B386" s="13"/>
      <c r="C386" s="9"/>
      <c r="D386" s="9"/>
    </row>
    <row r="387" spans="2:4" x14ac:dyDescent="0.2">
      <c r="B387" s="13"/>
      <c r="C387" s="9"/>
      <c r="D387" s="9"/>
    </row>
    <row r="388" spans="2:4" x14ac:dyDescent="0.2">
      <c r="B388" s="13"/>
      <c r="C388" s="9"/>
      <c r="D388" s="9"/>
    </row>
    <row r="389" spans="2:4" x14ac:dyDescent="0.2">
      <c r="B389" s="13"/>
      <c r="C389" s="9"/>
      <c r="D389" s="9"/>
    </row>
    <row r="390" spans="2:4" x14ac:dyDescent="0.2">
      <c r="B390" s="13"/>
      <c r="C390" s="9"/>
      <c r="D390" s="9"/>
    </row>
    <row r="391" spans="2:4" x14ac:dyDescent="0.2">
      <c r="B391" s="13"/>
      <c r="C391" s="9"/>
      <c r="D391" s="9"/>
    </row>
    <row r="392" spans="2:4" x14ac:dyDescent="0.2">
      <c r="C392" s="9"/>
      <c r="D392" s="9"/>
    </row>
    <row r="393" spans="2:4" x14ac:dyDescent="0.2">
      <c r="C393" s="9"/>
      <c r="D393" s="9"/>
    </row>
    <row r="394" spans="2:4" x14ac:dyDescent="0.2">
      <c r="C394" s="9"/>
      <c r="D394" s="9"/>
    </row>
    <row r="395" spans="2:4" x14ac:dyDescent="0.2">
      <c r="C395" s="9"/>
      <c r="D395" s="9"/>
    </row>
    <row r="396" spans="2:4" x14ac:dyDescent="0.2">
      <c r="C396" s="9"/>
      <c r="D396" s="9"/>
    </row>
    <row r="397" spans="2:4" x14ac:dyDescent="0.2">
      <c r="C397" s="9"/>
      <c r="D397" s="9"/>
    </row>
    <row r="398" spans="2:4" x14ac:dyDescent="0.2">
      <c r="C398" s="9"/>
      <c r="D398" s="9"/>
    </row>
    <row r="399" spans="2:4" x14ac:dyDescent="0.2">
      <c r="C399" s="9"/>
      <c r="D399" s="9"/>
    </row>
    <row r="400" spans="2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</sheetData>
  <protectedRanges>
    <protectedRange sqref="A216:D216" name="Range1"/>
  </protectedRanges>
  <sortState xmlns:xlrd2="http://schemas.microsoft.com/office/spreadsheetml/2017/richdata2" ref="A21:X224">
    <sortCondition ref="C21:C224"/>
  </sortState>
  <phoneticPr fontId="7" type="noConversion"/>
  <hyperlinks>
    <hyperlink ref="H2433" r:id="rId1" display="http://vsolj.cetus-net.org/bulletin.html" xr:uid="{00000000-0004-0000-0000-000000000000}"/>
    <hyperlink ref="H64760" r:id="rId2" display="http://vsolj.cetus-net.org/bulletin.html" xr:uid="{00000000-0004-0000-0000-000001000000}"/>
    <hyperlink ref="H64753" r:id="rId3" display="https://www.aavso.org/ejaavso" xr:uid="{00000000-0004-0000-0000-000002000000}"/>
    <hyperlink ref="AP1611" r:id="rId4" display="http://cdsbib.u-strasbg.fr/cgi-bin/cdsbib?1990RMxAA..21..381G" xr:uid="{00000000-0004-0000-0000-000003000000}"/>
    <hyperlink ref="AP1608" r:id="rId5" display="http://cdsbib.u-strasbg.fr/cgi-bin/cdsbib?1990RMxAA..21..381G" xr:uid="{00000000-0004-0000-0000-000004000000}"/>
    <hyperlink ref="AP1610" r:id="rId6" display="http://cdsbib.u-strasbg.fr/cgi-bin/cdsbib?1990RMxAA..21..381G" xr:uid="{00000000-0004-0000-0000-000005000000}"/>
    <hyperlink ref="AP1586" r:id="rId7" display="http://cdsbib.u-strasbg.fr/cgi-bin/cdsbib?1990RMxAA..21..381G" xr:uid="{00000000-0004-0000-0000-000006000000}"/>
    <hyperlink ref="I64760" r:id="rId8" display="http://vsolj.cetus-net.org/bulletin.html" xr:uid="{00000000-0004-0000-0000-000007000000}"/>
    <hyperlink ref="AQ1747" r:id="rId9" display="http://cdsbib.u-strasbg.fr/cgi-bin/cdsbib?1990RMxAA..21..381G" xr:uid="{00000000-0004-0000-0000-000008000000}"/>
    <hyperlink ref="AQ3391" r:id="rId10" display="http://cdsbib.u-strasbg.fr/cgi-bin/cdsbib?1990RMxAA..21..381G" xr:uid="{00000000-0004-0000-0000-000009000000}"/>
    <hyperlink ref="AQ1748" r:id="rId11" display="http://cdsbib.u-strasbg.fr/cgi-bin/cdsbib?1990RMxAA..21..381G" xr:uid="{00000000-0004-0000-0000-00000A000000}"/>
    <hyperlink ref="H64757" r:id="rId12" display="https://www.aavso.org/ejaavso" xr:uid="{00000000-0004-0000-0000-00000B000000}"/>
    <hyperlink ref="H2598" r:id="rId13" display="http://vsolj.cetus-net.org/bulletin.html" xr:uid="{00000000-0004-0000-0000-00000C000000}"/>
    <hyperlink ref="AP5836" r:id="rId14" display="http://cdsbib.u-strasbg.fr/cgi-bin/cdsbib?1990RMxAA..21..381G" xr:uid="{00000000-0004-0000-0000-00000D000000}"/>
    <hyperlink ref="AP5839" r:id="rId15" display="http://cdsbib.u-strasbg.fr/cgi-bin/cdsbib?1990RMxAA..21..381G" xr:uid="{00000000-0004-0000-0000-00000E000000}"/>
    <hyperlink ref="AP5837" r:id="rId16" display="http://cdsbib.u-strasbg.fr/cgi-bin/cdsbib?1990RMxAA..21..381G" xr:uid="{00000000-0004-0000-0000-00000F000000}"/>
    <hyperlink ref="AP5815" r:id="rId17" display="http://cdsbib.u-strasbg.fr/cgi-bin/cdsbib?1990RMxAA..21..381G" xr:uid="{00000000-0004-0000-0000-000010000000}"/>
    <hyperlink ref="I2598" r:id="rId18" display="http://vsolj.cetus-net.org/bulletin.html" xr:uid="{00000000-0004-0000-0000-000011000000}"/>
    <hyperlink ref="AQ5949" r:id="rId19" display="http://cdsbib.u-strasbg.fr/cgi-bin/cdsbib?1990RMxAA..21..381G" xr:uid="{00000000-0004-0000-0000-000012000000}"/>
    <hyperlink ref="AQ501" r:id="rId20" display="http://cdsbib.u-strasbg.fr/cgi-bin/cdsbib?1990RMxAA..21..381G" xr:uid="{00000000-0004-0000-0000-000013000000}"/>
    <hyperlink ref="AQ5950" r:id="rId21" display="http://cdsbib.u-strasbg.fr/cgi-bin/cdsbib?1990RMxAA..21..381G" xr:uid="{00000000-0004-0000-0000-000014000000}"/>
    <hyperlink ref="H64872" r:id="rId22" display="http://vsolj.cetus-net.org/bulletin.html" xr:uid="{00000000-0004-0000-0000-000015000000}"/>
    <hyperlink ref="H64865" r:id="rId23" display="https://www.aavso.org/ejaavso" xr:uid="{00000000-0004-0000-0000-000016000000}"/>
    <hyperlink ref="I64872" r:id="rId24" display="http://vsolj.cetus-net.org/bulletin.html" xr:uid="{00000000-0004-0000-0000-000017000000}"/>
    <hyperlink ref="AQ58523" r:id="rId25" display="http://cdsbib.u-strasbg.fr/cgi-bin/cdsbib?1990RMxAA..21..381G" xr:uid="{00000000-0004-0000-0000-000018000000}"/>
    <hyperlink ref="H64869" r:id="rId26" display="https://www.aavso.org/ejaavso" xr:uid="{00000000-0004-0000-0000-000019000000}"/>
    <hyperlink ref="AP5887" r:id="rId27" display="http://cdsbib.u-strasbg.fr/cgi-bin/cdsbib?1990RMxAA..21..381G" xr:uid="{00000000-0004-0000-0000-00001A000000}"/>
    <hyperlink ref="AP5890" r:id="rId28" display="http://cdsbib.u-strasbg.fr/cgi-bin/cdsbib?1990RMxAA..21..381G" xr:uid="{00000000-0004-0000-0000-00001B000000}"/>
    <hyperlink ref="AP5888" r:id="rId29" display="http://cdsbib.u-strasbg.fr/cgi-bin/cdsbib?1990RMxAA..21..381G" xr:uid="{00000000-0004-0000-0000-00001C000000}"/>
    <hyperlink ref="AP5872" r:id="rId30" display="http://cdsbib.u-strasbg.fr/cgi-bin/cdsbib?1990RMxAA..21..381G" xr:uid="{00000000-0004-0000-0000-00001D000000}"/>
    <hyperlink ref="AQ6101" r:id="rId31" display="http://cdsbib.u-strasbg.fr/cgi-bin/cdsbib?1990RMxAA..21..381G" xr:uid="{00000000-0004-0000-0000-00001E000000}"/>
    <hyperlink ref="AQ6105" r:id="rId32" display="http://cdsbib.u-strasbg.fr/cgi-bin/cdsbib?1990RMxAA..21..381G" xr:uid="{00000000-0004-0000-0000-00001F000000}"/>
    <hyperlink ref="AQ249" r:id="rId33" display="http://cdsbib.u-strasbg.fr/cgi-bin/cdsbib?1990RMxAA..21..381G" xr:uid="{00000000-0004-0000-0000-000020000000}"/>
    <hyperlink ref="I2993" r:id="rId34" display="http://vsolj.cetus-net.org/bulletin.html" xr:uid="{00000000-0004-0000-0000-000021000000}"/>
    <hyperlink ref="H2993" r:id="rId35" display="http://vsolj.cetus-net.org/bulletin.html" xr:uid="{00000000-0004-0000-0000-000022000000}"/>
    <hyperlink ref="AQ910" r:id="rId36" display="http://cdsbib.u-strasbg.fr/cgi-bin/cdsbib?1990RMxAA..21..381G" xr:uid="{00000000-0004-0000-0000-000023000000}"/>
    <hyperlink ref="AQ909" r:id="rId37" display="http://cdsbib.u-strasbg.fr/cgi-bin/cdsbib?1990RMxAA..21..381G" xr:uid="{00000000-0004-0000-0000-000024000000}"/>
    <hyperlink ref="AP4163" r:id="rId38" display="http://cdsbib.u-strasbg.fr/cgi-bin/cdsbib?1990RMxAA..21..381G" xr:uid="{00000000-0004-0000-0000-000025000000}"/>
    <hyperlink ref="AP4181" r:id="rId39" display="http://cdsbib.u-strasbg.fr/cgi-bin/cdsbib?1990RMxAA..21..381G" xr:uid="{00000000-0004-0000-0000-000026000000}"/>
    <hyperlink ref="AP4182" r:id="rId40" display="http://cdsbib.u-strasbg.fr/cgi-bin/cdsbib?1990RMxAA..21..381G" xr:uid="{00000000-0004-0000-0000-000027000000}"/>
    <hyperlink ref="AP4178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8"/>
  <sheetViews>
    <sheetView topLeftCell="A164" workbookViewId="0">
      <selection activeCell="A44" sqref="A44:D187"/>
    </sheetView>
  </sheetViews>
  <sheetFormatPr defaultRowHeight="12.75" x14ac:dyDescent="0.2"/>
  <cols>
    <col min="1" max="1" width="19.7109375" style="9" customWidth="1"/>
    <col min="2" max="2" width="4.42578125" style="8" customWidth="1"/>
    <col min="3" max="3" width="12.7109375" style="9" customWidth="1"/>
    <col min="4" max="4" width="5.42578125" style="8" customWidth="1"/>
    <col min="5" max="5" width="14.85546875" style="8" customWidth="1"/>
    <col min="6" max="6" width="9.140625" style="8"/>
    <col min="7" max="7" width="12" style="8" customWidth="1"/>
    <col min="8" max="8" width="14.140625" style="9" customWidth="1"/>
    <col min="9" max="9" width="22.570312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03125" style="8" customWidth="1"/>
    <col min="14" max="14" width="14.140625" style="8" customWidth="1"/>
    <col min="15" max="15" width="23.42578125" style="8" customWidth="1"/>
    <col min="16" max="16" width="16.5703125" style="8" customWidth="1"/>
    <col min="17" max="17" width="41" style="8" customWidth="1"/>
    <col min="18" max="16384" width="9.140625" style="8"/>
  </cols>
  <sheetData>
    <row r="1" spans="1:16" ht="15.75" x14ac:dyDescent="0.25">
      <c r="A1" s="46" t="s">
        <v>82</v>
      </c>
      <c r="I1" s="47" t="s">
        <v>83</v>
      </c>
      <c r="J1" s="48" t="s">
        <v>84</v>
      </c>
    </row>
    <row r="2" spans="1:16" x14ac:dyDescent="0.2">
      <c r="I2" s="49" t="s">
        <v>85</v>
      </c>
      <c r="J2" s="50" t="s">
        <v>86</v>
      </c>
    </row>
    <row r="3" spans="1:16" x14ac:dyDescent="0.2">
      <c r="A3" s="51" t="s">
        <v>87</v>
      </c>
      <c r="I3" s="49" t="s">
        <v>88</v>
      </c>
      <c r="J3" s="50" t="s">
        <v>33</v>
      </c>
    </row>
    <row r="4" spans="1:16" x14ac:dyDescent="0.2">
      <c r="I4" s="49" t="s">
        <v>89</v>
      </c>
      <c r="J4" s="50" t="s">
        <v>33</v>
      </c>
    </row>
    <row r="5" spans="1:16" ht="13.5" thickBot="1" x14ac:dyDescent="0.25">
      <c r="I5" s="52" t="s">
        <v>48</v>
      </c>
      <c r="J5" s="53" t="s">
        <v>67</v>
      </c>
    </row>
    <row r="10" spans="1:16" ht="13.5" thickBot="1" x14ac:dyDescent="0.25"/>
    <row r="11" spans="1:16" ht="12.75" customHeight="1" thickBot="1" x14ac:dyDescent="0.25">
      <c r="A11" s="9" t="str">
        <f t="shared" ref="A11:A42" si="0">P11</f>
        <v>BAVM 38 </v>
      </c>
      <c r="B11" s="13" t="str">
        <f t="shared" ref="B11:B42" si="1">IF(H11=INT(H11),"I","II")</f>
        <v>I</v>
      </c>
      <c r="C11" s="9">
        <f t="shared" ref="C11:C42" si="2">1*G11</f>
        <v>45609.576000000001</v>
      </c>
      <c r="D11" s="8" t="str">
        <f t="shared" ref="D11:D42" si="3">VLOOKUP(F11,I$1:J$5,2,FALSE)</f>
        <v>vis</v>
      </c>
      <c r="E11" s="54">
        <f>VLOOKUP(C11,Active!C$21:E$971,3,FALSE)</f>
        <v>14708.957593645495</v>
      </c>
      <c r="F11" s="13" t="s">
        <v>48</v>
      </c>
      <c r="G11" s="8" t="str">
        <f t="shared" ref="G11:G42" si="4">MID(I11,3,LEN(I11)-3)</f>
        <v>45609.576</v>
      </c>
      <c r="H11" s="9">
        <f t="shared" ref="H11:H42" si="5">1*K11</f>
        <v>14709</v>
      </c>
      <c r="I11" s="55" t="s">
        <v>453</v>
      </c>
      <c r="J11" s="56" t="s">
        <v>454</v>
      </c>
      <c r="K11" s="55">
        <v>14709</v>
      </c>
      <c r="L11" s="55" t="s">
        <v>455</v>
      </c>
      <c r="M11" s="56" t="s">
        <v>91</v>
      </c>
      <c r="N11" s="56"/>
      <c r="O11" s="57" t="s">
        <v>456</v>
      </c>
      <c r="P11" s="58" t="s">
        <v>457</v>
      </c>
    </row>
    <row r="12" spans="1:16" ht="12.75" customHeight="1" thickBot="1" x14ac:dyDescent="0.25">
      <c r="A12" s="9" t="str">
        <f t="shared" si="0"/>
        <v>BAVM 39 </v>
      </c>
      <c r="B12" s="13" t="str">
        <f t="shared" si="1"/>
        <v>I</v>
      </c>
      <c r="C12" s="9">
        <f t="shared" si="2"/>
        <v>45939.43</v>
      </c>
      <c r="D12" s="8" t="str">
        <f t="shared" si="3"/>
        <v>vis</v>
      </c>
      <c r="E12" s="54">
        <f>VLOOKUP(C12,Active!C$21:E$971,3,FALSE)</f>
        <v>14951.984604423724</v>
      </c>
      <c r="F12" s="13" t="s">
        <v>48</v>
      </c>
      <c r="G12" s="8" t="str">
        <f t="shared" si="4"/>
        <v>45939.430</v>
      </c>
      <c r="H12" s="9">
        <f t="shared" si="5"/>
        <v>14952</v>
      </c>
      <c r="I12" s="55" t="s">
        <v>458</v>
      </c>
      <c r="J12" s="56" t="s">
        <v>459</v>
      </c>
      <c r="K12" s="55">
        <v>14952</v>
      </c>
      <c r="L12" s="55" t="s">
        <v>460</v>
      </c>
      <c r="M12" s="56" t="s">
        <v>442</v>
      </c>
      <c r="N12" s="56"/>
      <c r="O12" s="57" t="s">
        <v>461</v>
      </c>
      <c r="P12" s="58" t="s">
        <v>462</v>
      </c>
    </row>
    <row r="13" spans="1:16" ht="12.75" customHeight="1" thickBot="1" x14ac:dyDescent="0.25">
      <c r="A13" s="9" t="str">
        <f t="shared" si="0"/>
        <v> BBS 81 </v>
      </c>
      <c r="B13" s="13" t="str">
        <f t="shared" si="1"/>
        <v>I</v>
      </c>
      <c r="C13" s="9">
        <f t="shared" si="2"/>
        <v>46657.404999999999</v>
      </c>
      <c r="D13" s="8" t="str">
        <f t="shared" si="3"/>
        <v>vis</v>
      </c>
      <c r="E13" s="54">
        <f>VLOOKUP(C13,Active!C$21:E$971,3,FALSE)</f>
        <v>15480.968088218066</v>
      </c>
      <c r="F13" s="13" t="s">
        <v>48</v>
      </c>
      <c r="G13" s="8" t="str">
        <f t="shared" si="4"/>
        <v>46657.405</v>
      </c>
      <c r="H13" s="9">
        <f t="shared" si="5"/>
        <v>15481</v>
      </c>
      <c r="I13" s="55" t="s">
        <v>463</v>
      </c>
      <c r="J13" s="56" t="s">
        <v>464</v>
      </c>
      <c r="K13" s="55">
        <v>15481</v>
      </c>
      <c r="L13" s="55" t="s">
        <v>416</v>
      </c>
      <c r="M13" s="56" t="s">
        <v>442</v>
      </c>
      <c r="N13" s="56"/>
      <c r="O13" s="57" t="s">
        <v>465</v>
      </c>
      <c r="P13" s="57" t="s">
        <v>466</v>
      </c>
    </row>
    <row r="14" spans="1:16" ht="12.75" customHeight="1" thickBot="1" x14ac:dyDescent="0.25">
      <c r="A14" s="9" t="str">
        <f t="shared" si="0"/>
        <v>BAVM 46 </v>
      </c>
      <c r="B14" s="13" t="str">
        <f t="shared" si="1"/>
        <v>I</v>
      </c>
      <c r="C14" s="9">
        <f t="shared" si="2"/>
        <v>46828.466</v>
      </c>
      <c r="D14" s="8" t="str">
        <f t="shared" si="3"/>
        <v>vis</v>
      </c>
      <c r="E14" s="54">
        <f>VLOOKUP(C14,Active!C$21:E$971,3,FALSE)</f>
        <v>15607.000949698402</v>
      </c>
      <c r="F14" s="13" t="s">
        <v>48</v>
      </c>
      <c r="G14" s="8" t="str">
        <f t="shared" si="4"/>
        <v>46828.466</v>
      </c>
      <c r="H14" s="9">
        <f t="shared" si="5"/>
        <v>15607</v>
      </c>
      <c r="I14" s="55" t="s">
        <v>467</v>
      </c>
      <c r="J14" s="56" t="s">
        <v>468</v>
      </c>
      <c r="K14" s="55">
        <v>15607</v>
      </c>
      <c r="L14" s="55" t="s">
        <v>160</v>
      </c>
      <c r="M14" s="56" t="s">
        <v>442</v>
      </c>
      <c r="N14" s="56"/>
      <c r="O14" s="57" t="s">
        <v>469</v>
      </c>
      <c r="P14" s="58" t="s">
        <v>470</v>
      </c>
    </row>
    <row r="15" spans="1:16" ht="12.75" customHeight="1" thickBot="1" x14ac:dyDescent="0.25">
      <c r="A15" s="9" t="str">
        <f t="shared" si="0"/>
        <v> BBS 92 </v>
      </c>
      <c r="B15" s="13" t="str">
        <f t="shared" si="1"/>
        <v>I</v>
      </c>
      <c r="C15" s="9">
        <f t="shared" si="2"/>
        <v>47770.366999999998</v>
      </c>
      <c r="D15" s="8" t="str">
        <f t="shared" si="3"/>
        <v>vis</v>
      </c>
      <c r="E15" s="54">
        <f>VLOOKUP(C15,Active!C$21:E$971,3,FALSE)</f>
        <v>16300.966717823163</v>
      </c>
      <c r="F15" s="13" t="s">
        <v>48</v>
      </c>
      <c r="G15" s="8" t="str">
        <f t="shared" si="4"/>
        <v>47770.367</v>
      </c>
      <c r="H15" s="9">
        <f t="shared" si="5"/>
        <v>16301</v>
      </c>
      <c r="I15" s="55" t="s">
        <v>471</v>
      </c>
      <c r="J15" s="56" t="s">
        <v>472</v>
      </c>
      <c r="K15" s="55">
        <v>16301</v>
      </c>
      <c r="L15" s="55" t="s">
        <v>473</v>
      </c>
      <c r="M15" s="56" t="s">
        <v>442</v>
      </c>
      <c r="N15" s="56"/>
      <c r="O15" s="57" t="s">
        <v>474</v>
      </c>
      <c r="P15" s="57" t="s">
        <v>475</v>
      </c>
    </row>
    <row r="16" spans="1:16" ht="12.75" customHeight="1" thickBot="1" x14ac:dyDescent="0.25">
      <c r="A16" s="9" t="str">
        <f t="shared" si="0"/>
        <v> BBS 98 </v>
      </c>
      <c r="B16" s="13" t="str">
        <f t="shared" si="1"/>
        <v>I</v>
      </c>
      <c r="C16" s="9">
        <f t="shared" si="2"/>
        <v>48492.434000000001</v>
      </c>
      <c r="D16" s="8" t="str">
        <f t="shared" si="3"/>
        <v>vis</v>
      </c>
      <c r="E16" s="54">
        <f>VLOOKUP(C16,Active!C$21:E$971,3,FALSE)</f>
        <v>16832.965070402195</v>
      </c>
      <c r="F16" s="13" t="s">
        <v>48</v>
      </c>
      <c r="G16" s="8" t="str">
        <f t="shared" si="4"/>
        <v>48492.434</v>
      </c>
      <c r="H16" s="9">
        <f t="shared" si="5"/>
        <v>16833</v>
      </c>
      <c r="I16" s="55" t="s">
        <v>479</v>
      </c>
      <c r="J16" s="56" t="s">
        <v>480</v>
      </c>
      <c r="K16" s="55">
        <v>16833</v>
      </c>
      <c r="L16" s="55" t="s">
        <v>481</v>
      </c>
      <c r="M16" s="56" t="s">
        <v>442</v>
      </c>
      <c r="N16" s="56"/>
      <c r="O16" s="57" t="s">
        <v>474</v>
      </c>
      <c r="P16" s="57" t="s">
        <v>482</v>
      </c>
    </row>
    <row r="17" spans="1:16" ht="12.75" customHeight="1" thickBot="1" x14ac:dyDescent="0.25">
      <c r="A17" s="9" t="str">
        <f t="shared" si="0"/>
        <v> BBS 99 </v>
      </c>
      <c r="B17" s="13" t="str">
        <f t="shared" si="1"/>
        <v>I</v>
      </c>
      <c r="C17" s="9">
        <f t="shared" si="2"/>
        <v>48507.368000000002</v>
      </c>
      <c r="D17" s="8" t="str">
        <f t="shared" si="3"/>
        <v>vis</v>
      </c>
      <c r="E17" s="54">
        <f>VLOOKUP(C17,Active!C$21:E$971,3,FALSE)</f>
        <v>16843.968015277693</v>
      </c>
      <c r="F17" s="13" t="s">
        <v>48</v>
      </c>
      <c r="G17" s="8" t="str">
        <f t="shared" si="4"/>
        <v>48507.368</v>
      </c>
      <c r="H17" s="9">
        <f t="shared" si="5"/>
        <v>16844</v>
      </c>
      <c r="I17" s="55" t="s">
        <v>483</v>
      </c>
      <c r="J17" s="56" t="s">
        <v>484</v>
      </c>
      <c r="K17" s="55">
        <v>16844</v>
      </c>
      <c r="L17" s="55" t="s">
        <v>416</v>
      </c>
      <c r="M17" s="56" t="s">
        <v>442</v>
      </c>
      <c r="N17" s="56"/>
      <c r="O17" s="57" t="s">
        <v>474</v>
      </c>
      <c r="P17" s="57" t="s">
        <v>485</v>
      </c>
    </row>
    <row r="18" spans="1:16" ht="12.75" customHeight="1" thickBot="1" x14ac:dyDescent="0.25">
      <c r="A18" s="9" t="str">
        <f t="shared" si="0"/>
        <v> BBS 99 </v>
      </c>
      <c r="B18" s="13" t="str">
        <f t="shared" si="1"/>
        <v>I</v>
      </c>
      <c r="C18" s="9">
        <f t="shared" si="2"/>
        <v>48564.357000000004</v>
      </c>
      <c r="D18" s="8" t="str">
        <f t="shared" si="3"/>
        <v>vis</v>
      </c>
      <c r="E18" s="54">
        <f>VLOOKUP(C18,Active!C$21:E$971,3,FALSE)</f>
        <v>16885.955883598956</v>
      </c>
      <c r="F18" s="13" t="s">
        <v>48</v>
      </c>
      <c r="G18" s="8" t="str">
        <f t="shared" si="4"/>
        <v>48564.357</v>
      </c>
      <c r="H18" s="9">
        <f t="shared" si="5"/>
        <v>16886</v>
      </c>
      <c r="I18" s="55" t="s">
        <v>496</v>
      </c>
      <c r="J18" s="56" t="s">
        <v>497</v>
      </c>
      <c r="K18" s="55">
        <v>16886</v>
      </c>
      <c r="L18" s="55" t="s">
        <v>498</v>
      </c>
      <c r="M18" s="56" t="s">
        <v>442</v>
      </c>
      <c r="N18" s="56"/>
      <c r="O18" s="57" t="s">
        <v>474</v>
      </c>
      <c r="P18" s="57" t="s">
        <v>485</v>
      </c>
    </row>
    <row r="19" spans="1:16" ht="12.75" customHeight="1" thickBot="1" x14ac:dyDescent="0.25">
      <c r="A19" s="9" t="str">
        <f t="shared" si="0"/>
        <v> BBS 100 </v>
      </c>
      <c r="B19" s="13" t="str">
        <f t="shared" si="1"/>
        <v>I</v>
      </c>
      <c r="C19" s="9">
        <f t="shared" si="2"/>
        <v>48598.292000000001</v>
      </c>
      <c r="D19" s="8" t="str">
        <f t="shared" si="3"/>
        <v>vis</v>
      </c>
      <c r="E19" s="54">
        <f>VLOOKUP(C19,Active!C$21:E$971,3,FALSE)</f>
        <v>16910.958222848316</v>
      </c>
      <c r="F19" s="13" t="s">
        <v>48</v>
      </c>
      <c r="G19" s="8" t="str">
        <f t="shared" si="4"/>
        <v>48598.292</v>
      </c>
      <c r="H19" s="9">
        <f t="shared" si="5"/>
        <v>16911</v>
      </c>
      <c r="I19" s="55" t="s">
        <v>499</v>
      </c>
      <c r="J19" s="56" t="s">
        <v>500</v>
      </c>
      <c r="K19" s="55">
        <v>16911</v>
      </c>
      <c r="L19" s="55" t="s">
        <v>501</v>
      </c>
      <c r="M19" s="56" t="s">
        <v>442</v>
      </c>
      <c r="N19" s="56"/>
      <c r="O19" s="57" t="s">
        <v>474</v>
      </c>
      <c r="P19" s="57" t="s">
        <v>502</v>
      </c>
    </row>
    <row r="20" spans="1:16" ht="12.75" customHeight="1" thickBot="1" x14ac:dyDescent="0.25">
      <c r="A20" s="9" t="str">
        <f t="shared" si="0"/>
        <v> BBS 100 </v>
      </c>
      <c r="B20" s="13" t="str">
        <f t="shared" si="1"/>
        <v>I</v>
      </c>
      <c r="C20" s="9">
        <f t="shared" si="2"/>
        <v>48636.302000000003</v>
      </c>
      <c r="D20" s="8" t="str">
        <f t="shared" si="3"/>
        <v>vis</v>
      </c>
      <c r="E20" s="54">
        <f>VLOOKUP(C20,Active!C$21:E$971,3,FALSE)</f>
        <v>16938.962905767672</v>
      </c>
      <c r="F20" s="13" t="s">
        <v>48</v>
      </c>
      <c r="G20" s="8" t="str">
        <f t="shared" si="4"/>
        <v>48636.302</v>
      </c>
      <c r="H20" s="9">
        <f t="shared" si="5"/>
        <v>16939</v>
      </c>
      <c r="I20" s="55" t="s">
        <v>503</v>
      </c>
      <c r="J20" s="56" t="s">
        <v>504</v>
      </c>
      <c r="K20" s="55">
        <v>16939</v>
      </c>
      <c r="L20" s="55" t="s">
        <v>127</v>
      </c>
      <c r="M20" s="56" t="s">
        <v>442</v>
      </c>
      <c r="N20" s="56"/>
      <c r="O20" s="57" t="s">
        <v>474</v>
      </c>
      <c r="P20" s="57" t="s">
        <v>502</v>
      </c>
    </row>
    <row r="21" spans="1:16" ht="12.75" customHeight="1" thickBot="1" x14ac:dyDescent="0.25">
      <c r="A21" s="9" t="str">
        <f t="shared" si="0"/>
        <v> BBS 102 </v>
      </c>
      <c r="B21" s="13" t="str">
        <f t="shared" si="1"/>
        <v>I</v>
      </c>
      <c r="C21" s="9">
        <f t="shared" si="2"/>
        <v>48868.362000000001</v>
      </c>
      <c r="D21" s="8" t="str">
        <f t="shared" si="3"/>
        <v>vis</v>
      </c>
      <c r="E21" s="54">
        <f>VLOOKUP(C21,Active!C$21:E$971,3,FALSE)</f>
        <v>17109.938089094827</v>
      </c>
      <c r="F21" s="13" t="s">
        <v>48</v>
      </c>
      <c r="G21" s="8" t="str">
        <f t="shared" si="4"/>
        <v>48868.362</v>
      </c>
      <c r="H21" s="9">
        <f t="shared" si="5"/>
        <v>17110</v>
      </c>
      <c r="I21" s="55" t="s">
        <v>505</v>
      </c>
      <c r="J21" s="56" t="s">
        <v>506</v>
      </c>
      <c r="K21" s="55">
        <v>17110</v>
      </c>
      <c r="L21" s="55" t="s">
        <v>507</v>
      </c>
      <c r="M21" s="56" t="s">
        <v>442</v>
      </c>
      <c r="N21" s="56"/>
      <c r="O21" s="57" t="s">
        <v>474</v>
      </c>
      <c r="P21" s="57" t="s">
        <v>508</v>
      </c>
    </row>
    <row r="22" spans="1:16" ht="12.75" customHeight="1" thickBot="1" x14ac:dyDescent="0.25">
      <c r="A22" s="9" t="str">
        <f t="shared" si="0"/>
        <v> BBS 102 </v>
      </c>
      <c r="B22" s="13" t="str">
        <f t="shared" si="1"/>
        <v>I</v>
      </c>
      <c r="C22" s="9">
        <f t="shared" si="2"/>
        <v>48936.266000000003</v>
      </c>
      <c r="D22" s="8" t="str">
        <f t="shared" si="3"/>
        <v>vis</v>
      </c>
      <c r="E22" s="54">
        <f>VLOOKUP(C22,Active!C$21:E$971,3,FALSE)</f>
        <v>17159.967817822944</v>
      </c>
      <c r="F22" s="13" t="s">
        <v>48</v>
      </c>
      <c r="G22" s="8" t="str">
        <f t="shared" si="4"/>
        <v>48936.266</v>
      </c>
      <c r="H22" s="9">
        <f t="shared" si="5"/>
        <v>17160</v>
      </c>
      <c r="I22" s="55" t="s">
        <v>509</v>
      </c>
      <c r="J22" s="56" t="s">
        <v>510</v>
      </c>
      <c r="K22" s="55">
        <v>17160</v>
      </c>
      <c r="L22" s="55" t="s">
        <v>511</v>
      </c>
      <c r="M22" s="56" t="s">
        <v>442</v>
      </c>
      <c r="N22" s="56"/>
      <c r="O22" s="57" t="s">
        <v>474</v>
      </c>
      <c r="P22" s="57" t="s">
        <v>508</v>
      </c>
    </row>
    <row r="23" spans="1:16" ht="12.75" customHeight="1" thickBot="1" x14ac:dyDescent="0.25">
      <c r="A23" s="9" t="str">
        <f t="shared" si="0"/>
        <v>IBVS 5583 </v>
      </c>
      <c r="B23" s="13" t="str">
        <f t="shared" si="1"/>
        <v>I</v>
      </c>
      <c r="C23" s="9">
        <f t="shared" si="2"/>
        <v>52367.435700000002</v>
      </c>
      <c r="D23" s="8" t="str">
        <f t="shared" si="3"/>
        <v>vis</v>
      </c>
      <c r="E23" s="54">
        <f>VLOOKUP(C23,Active!C$21:E$971,3,FALSE)</f>
        <v>19687.955702353174</v>
      </c>
      <c r="F23" s="13" t="s">
        <v>48</v>
      </c>
      <c r="G23" s="8" t="str">
        <f t="shared" si="4"/>
        <v>52367.4357</v>
      </c>
      <c r="H23" s="9">
        <f t="shared" si="5"/>
        <v>19688</v>
      </c>
      <c r="I23" s="55" t="s">
        <v>527</v>
      </c>
      <c r="J23" s="56" t="s">
        <v>528</v>
      </c>
      <c r="K23" s="55">
        <v>19688</v>
      </c>
      <c r="L23" s="55" t="s">
        <v>529</v>
      </c>
      <c r="M23" s="56" t="s">
        <v>489</v>
      </c>
      <c r="N23" s="56" t="s">
        <v>530</v>
      </c>
      <c r="O23" s="57" t="s">
        <v>531</v>
      </c>
      <c r="P23" s="58" t="s">
        <v>532</v>
      </c>
    </row>
    <row r="24" spans="1:16" ht="12.75" customHeight="1" thickBot="1" x14ac:dyDescent="0.25">
      <c r="A24" s="9" t="str">
        <f t="shared" si="0"/>
        <v>BAVM 174 </v>
      </c>
      <c r="B24" s="13" t="str">
        <f t="shared" si="1"/>
        <v>I</v>
      </c>
      <c r="C24" s="9">
        <f t="shared" si="2"/>
        <v>53256.430999999997</v>
      </c>
      <c r="D24" s="8" t="str">
        <f t="shared" si="3"/>
        <v>vis</v>
      </c>
      <c r="E24" s="54">
        <f>VLOOKUP(C24,Active!C$21:E$971,3,FALSE)</f>
        <v>20342.942061029724</v>
      </c>
      <c r="F24" s="13" t="s">
        <v>48</v>
      </c>
      <c r="G24" s="8" t="str">
        <f t="shared" si="4"/>
        <v>53256.431</v>
      </c>
      <c r="H24" s="9">
        <f t="shared" si="5"/>
        <v>20343</v>
      </c>
      <c r="I24" s="55" t="s">
        <v>539</v>
      </c>
      <c r="J24" s="56" t="s">
        <v>540</v>
      </c>
      <c r="K24" s="55">
        <v>20343</v>
      </c>
      <c r="L24" s="55" t="s">
        <v>541</v>
      </c>
      <c r="M24" s="56" t="s">
        <v>442</v>
      </c>
      <c r="N24" s="56"/>
      <c r="O24" s="57" t="s">
        <v>542</v>
      </c>
      <c r="P24" s="58" t="s">
        <v>543</v>
      </c>
    </row>
    <row r="25" spans="1:16" ht="12.75" customHeight="1" thickBot="1" x14ac:dyDescent="0.25">
      <c r="A25" s="9" t="str">
        <f t="shared" si="0"/>
        <v>BAVM 173 </v>
      </c>
      <c r="B25" s="13" t="str">
        <f t="shared" si="1"/>
        <v>I</v>
      </c>
      <c r="C25" s="9">
        <f t="shared" si="2"/>
        <v>53381.32</v>
      </c>
      <c r="D25" s="8" t="str">
        <f t="shared" si="3"/>
        <v>vis</v>
      </c>
      <c r="E25" s="54">
        <f>VLOOKUP(C25,Active!C$21:E$971,3,FALSE)</f>
        <v>20434.956710993294</v>
      </c>
      <c r="F25" s="13" t="s">
        <v>48</v>
      </c>
      <c r="G25" s="8" t="str">
        <f t="shared" si="4"/>
        <v>53381.3200</v>
      </c>
      <c r="H25" s="9">
        <f t="shared" si="5"/>
        <v>20435</v>
      </c>
      <c r="I25" s="55" t="s">
        <v>544</v>
      </c>
      <c r="J25" s="56" t="s">
        <v>545</v>
      </c>
      <c r="K25" s="55">
        <v>20435</v>
      </c>
      <c r="L25" s="55" t="s">
        <v>546</v>
      </c>
      <c r="M25" s="56" t="s">
        <v>489</v>
      </c>
      <c r="N25" s="56" t="s">
        <v>547</v>
      </c>
      <c r="O25" s="57" t="s">
        <v>490</v>
      </c>
      <c r="P25" s="58" t="s">
        <v>548</v>
      </c>
    </row>
    <row r="26" spans="1:16" ht="12.75" customHeight="1" thickBot="1" x14ac:dyDescent="0.25">
      <c r="A26" s="9" t="str">
        <f t="shared" si="0"/>
        <v>IBVS 5694 </v>
      </c>
      <c r="B26" s="13" t="str">
        <f t="shared" si="1"/>
        <v>I</v>
      </c>
      <c r="C26" s="9">
        <f t="shared" si="2"/>
        <v>53700.280899999998</v>
      </c>
      <c r="D26" s="8" t="str">
        <f t="shared" si="3"/>
        <v>vis</v>
      </c>
      <c r="E26" s="54">
        <f>VLOOKUP(C26,Active!C$21:E$971,3,FALSE)</f>
        <v>20669.957996659476</v>
      </c>
      <c r="F26" s="13" t="s">
        <v>48</v>
      </c>
      <c r="G26" s="8" t="str">
        <f t="shared" si="4"/>
        <v>53700.2809</v>
      </c>
      <c r="H26" s="9">
        <f t="shared" si="5"/>
        <v>20670</v>
      </c>
      <c r="I26" s="55" t="s">
        <v>553</v>
      </c>
      <c r="J26" s="56" t="s">
        <v>554</v>
      </c>
      <c r="K26" s="55">
        <v>20670</v>
      </c>
      <c r="L26" s="55" t="s">
        <v>555</v>
      </c>
      <c r="M26" s="56" t="s">
        <v>489</v>
      </c>
      <c r="N26" s="56" t="s">
        <v>530</v>
      </c>
      <c r="O26" s="57" t="s">
        <v>556</v>
      </c>
      <c r="P26" s="58" t="s">
        <v>557</v>
      </c>
    </row>
    <row r="27" spans="1:16" ht="12.75" customHeight="1" thickBot="1" x14ac:dyDescent="0.25">
      <c r="A27" s="9" t="str">
        <f t="shared" si="0"/>
        <v>JAAVSO 36(2);171 </v>
      </c>
      <c r="B27" s="13" t="str">
        <f t="shared" si="1"/>
        <v>I</v>
      </c>
      <c r="C27" s="9">
        <f t="shared" si="2"/>
        <v>54389.770299999996</v>
      </c>
      <c r="D27" s="8" t="str">
        <f t="shared" si="3"/>
        <v>vis</v>
      </c>
      <c r="E27" s="54">
        <f>VLOOKUP(C27,Active!C$21:E$971,3,FALSE)</f>
        <v>21177.954103559121</v>
      </c>
      <c r="F27" s="13" t="s">
        <v>48</v>
      </c>
      <c r="G27" s="8" t="str">
        <f t="shared" si="4"/>
        <v>54389.7703</v>
      </c>
      <c r="H27" s="9">
        <f t="shared" si="5"/>
        <v>21178</v>
      </c>
      <c r="I27" s="55" t="s">
        <v>564</v>
      </c>
      <c r="J27" s="56" t="s">
        <v>565</v>
      </c>
      <c r="K27" s="55">
        <v>21178</v>
      </c>
      <c r="L27" s="55" t="s">
        <v>566</v>
      </c>
      <c r="M27" s="56" t="s">
        <v>515</v>
      </c>
      <c r="N27" s="56" t="s">
        <v>516</v>
      </c>
      <c r="O27" s="57" t="s">
        <v>567</v>
      </c>
      <c r="P27" s="58" t="s">
        <v>568</v>
      </c>
    </row>
    <row r="28" spans="1:16" ht="12.75" customHeight="1" thickBot="1" x14ac:dyDescent="0.25">
      <c r="A28" s="9" t="str">
        <f t="shared" si="0"/>
        <v>JAAVSO 36(2);186 </v>
      </c>
      <c r="B28" s="13" t="str">
        <f t="shared" si="1"/>
        <v>I</v>
      </c>
      <c r="C28" s="9">
        <f t="shared" si="2"/>
        <v>54674.795400000003</v>
      </c>
      <c r="D28" s="8" t="str">
        <f t="shared" si="3"/>
        <v>vis</v>
      </c>
      <c r="E28" s="54">
        <f>VLOOKUP(C28,Active!C$21:E$971,3,FALSE)</f>
        <v>21387.952460558783</v>
      </c>
      <c r="F28" s="13" t="s">
        <v>48</v>
      </c>
      <c r="G28" s="8" t="str">
        <f t="shared" si="4"/>
        <v>54674.7954</v>
      </c>
      <c r="H28" s="9">
        <f t="shared" si="5"/>
        <v>21388</v>
      </c>
      <c r="I28" s="55" t="s">
        <v>569</v>
      </c>
      <c r="J28" s="56" t="s">
        <v>570</v>
      </c>
      <c r="K28" s="55">
        <v>21388</v>
      </c>
      <c r="L28" s="55" t="s">
        <v>571</v>
      </c>
      <c r="M28" s="56" t="s">
        <v>515</v>
      </c>
      <c r="N28" s="56" t="s">
        <v>547</v>
      </c>
      <c r="O28" s="57" t="s">
        <v>448</v>
      </c>
      <c r="P28" s="58" t="s">
        <v>572</v>
      </c>
    </row>
    <row r="29" spans="1:16" ht="12.75" customHeight="1" thickBot="1" x14ac:dyDescent="0.25">
      <c r="A29" s="9" t="str">
        <f t="shared" si="0"/>
        <v> JAAVSO 38;120 </v>
      </c>
      <c r="B29" s="13" t="str">
        <f t="shared" si="1"/>
        <v>I</v>
      </c>
      <c r="C29" s="9">
        <f t="shared" si="2"/>
        <v>55175.628799999999</v>
      </c>
      <c r="D29" s="8" t="str">
        <f t="shared" si="3"/>
        <v>vis</v>
      </c>
      <c r="E29" s="54">
        <f>VLOOKUP(C29,Active!C$21:E$971,3,FALSE)</f>
        <v>21756.952212266802</v>
      </c>
      <c r="F29" s="13" t="s">
        <v>48</v>
      </c>
      <c r="G29" s="8" t="str">
        <f t="shared" si="4"/>
        <v>55175.6288</v>
      </c>
      <c r="H29" s="9">
        <f t="shared" si="5"/>
        <v>21757</v>
      </c>
      <c r="I29" s="55" t="s">
        <v>573</v>
      </c>
      <c r="J29" s="56" t="s">
        <v>574</v>
      </c>
      <c r="K29" s="55">
        <v>21757</v>
      </c>
      <c r="L29" s="55" t="s">
        <v>575</v>
      </c>
      <c r="M29" s="56" t="s">
        <v>515</v>
      </c>
      <c r="N29" s="56" t="s">
        <v>516</v>
      </c>
      <c r="O29" s="57" t="s">
        <v>576</v>
      </c>
      <c r="P29" s="57" t="s">
        <v>577</v>
      </c>
    </row>
    <row r="30" spans="1:16" ht="12.75" customHeight="1" thickBot="1" x14ac:dyDescent="0.25">
      <c r="A30" s="9" t="str">
        <f t="shared" si="0"/>
        <v> JAAVSO 38;120 </v>
      </c>
      <c r="B30" s="13" t="str">
        <f t="shared" si="1"/>
        <v>I</v>
      </c>
      <c r="C30" s="9">
        <f t="shared" si="2"/>
        <v>55209.560100000002</v>
      </c>
      <c r="D30" s="8" t="str">
        <f t="shared" si="3"/>
        <v>vis</v>
      </c>
      <c r="E30" s="54">
        <f>VLOOKUP(C30,Active!C$21:E$971,3,FALSE)</f>
        <v>21781.951825461791</v>
      </c>
      <c r="F30" s="13" t="s">
        <v>48</v>
      </c>
      <c r="G30" s="8" t="str">
        <f t="shared" si="4"/>
        <v>55209.5601</v>
      </c>
      <c r="H30" s="9">
        <f t="shared" si="5"/>
        <v>21782</v>
      </c>
      <c r="I30" s="55" t="s">
        <v>578</v>
      </c>
      <c r="J30" s="56" t="s">
        <v>579</v>
      </c>
      <c r="K30" s="55">
        <v>21782</v>
      </c>
      <c r="L30" s="55" t="s">
        <v>580</v>
      </c>
      <c r="M30" s="56" t="s">
        <v>515</v>
      </c>
      <c r="N30" s="56" t="s">
        <v>516</v>
      </c>
      <c r="O30" s="57" t="s">
        <v>448</v>
      </c>
      <c r="P30" s="57" t="s">
        <v>577</v>
      </c>
    </row>
    <row r="31" spans="1:16" ht="12.75" customHeight="1" thickBot="1" x14ac:dyDescent="0.25">
      <c r="A31" s="9" t="str">
        <f t="shared" si="0"/>
        <v> JAAVSO 39;177 </v>
      </c>
      <c r="B31" s="13" t="str">
        <f t="shared" si="1"/>
        <v>I</v>
      </c>
      <c r="C31" s="9">
        <f t="shared" si="2"/>
        <v>55479.656499999997</v>
      </c>
      <c r="D31" s="8" t="str">
        <f t="shared" si="3"/>
        <v>vis</v>
      </c>
      <c r="E31" s="54">
        <f>VLOOKUP(C31,Active!C$21:E$971,3,FALSE)</f>
        <v>21980.951142474652</v>
      </c>
      <c r="F31" s="13" t="s">
        <v>48</v>
      </c>
      <c r="G31" s="8" t="str">
        <f t="shared" si="4"/>
        <v>55479.6565</v>
      </c>
      <c r="H31" s="9">
        <f t="shared" si="5"/>
        <v>21981</v>
      </c>
      <c r="I31" s="55" t="s">
        <v>581</v>
      </c>
      <c r="J31" s="56" t="s">
        <v>582</v>
      </c>
      <c r="K31" s="55">
        <v>21981</v>
      </c>
      <c r="L31" s="55" t="s">
        <v>583</v>
      </c>
      <c r="M31" s="56" t="s">
        <v>515</v>
      </c>
      <c r="N31" s="56" t="s">
        <v>48</v>
      </c>
      <c r="O31" s="57" t="s">
        <v>448</v>
      </c>
      <c r="P31" s="57" t="s">
        <v>584</v>
      </c>
    </row>
    <row r="32" spans="1:16" ht="12.75" customHeight="1" thickBot="1" x14ac:dyDescent="0.25">
      <c r="A32" s="9" t="str">
        <f t="shared" si="0"/>
        <v>IBVS 5960 </v>
      </c>
      <c r="B32" s="13" t="str">
        <f t="shared" si="1"/>
        <v>I</v>
      </c>
      <c r="C32" s="9">
        <f t="shared" si="2"/>
        <v>55517.661200000002</v>
      </c>
      <c r="D32" s="8" t="str">
        <f t="shared" si="3"/>
        <v>vis</v>
      </c>
      <c r="E32" s="54">
        <f>VLOOKUP(C32,Active!C$21:E$971,3,FALSE)</f>
        <v>22008.951920505307</v>
      </c>
      <c r="F32" s="13" t="s">
        <v>48</v>
      </c>
      <c r="G32" s="8" t="str">
        <f t="shared" si="4"/>
        <v>55517.6612</v>
      </c>
      <c r="H32" s="9">
        <f t="shared" si="5"/>
        <v>22009</v>
      </c>
      <c r="I32" s="55" t="s">
        <v>585</v>
      </c>
      <c r="J32" s="56" t="s">
        <v>586</v>
      </c>
      <c r="K32" s="55">
        <v>22009</v>
      </c>
      <c r="L32" s="55" t="s">
        <v>587</v>
      </c>
      <c r="M32" s="56" t="s">
        <v>515</v>
      </c>
      <c r="N32" s="56" t="s">
        <v>48</v>
      </c>
      <c r="O32" s="57" t="s">
        <v>588</v>
      </c>
      <c r="P32" s="58" t="s">
        <v>589</v>
      </c>
    </row>
    <row r="33" spans="1:16" ht="12.75" customHeight="1" thickBot="1" x14ac:dyDescent="0.25">
      <c r="A33" s="9" t="str">
        <f t="shared" si="0"/>
        <v> JAAVSO 40;975 </v>
      </c>
      <c r="B33" s="13" t="str">
        <f t="shared" si="1"/>
        <v>I</v>
      </c>
      <c r="C33" s="9">
        <f t="shared" si="2"/>
        <v>55798.613599999997</v>
      </c>
      <c r="D33" s="8" t="str">
        <f t="shared" si="3"/>
        <v>vis</v>
      </c>
      <c r="E33" s="54">
        <f>VLOOKUP(C33,Active!C$21:E$971,3,FALSE)</f>
        <v>22215.949628409315</v>
      </c>
      <c r="F33" s="13" t="s">
        <v>48</v>
      </c>
      <c r="G33" s="8" t="str">
        <f t="shared" si="4"/>
        <v>55798.6136</v>
      </c>
      <c r="H33" s="9">
        <f t="shared" si="5"/>
        <v>22216</v>
      </c>
      <c r="I33" s="55" t="s">
        <v>590</v>
      </c>
      <c r="J33" s="56" t="s">
        <v>591</v>
      </c>
      <c r="K33" s="55">
        <v>22216</v>
      </c>
      <c r="L33" s="55" t="s">
        <v>592</v>
      </c>
      <c r="M33" s="56" t="s">
        <v>515</v>
      </c>
      <c r="N33" s="56" t="s">
        <v>48</v>
      </c>
      <c r="O33" s="57" t="s">
        <v>593</v>
      </c>
      <c r="P33" s="57" t="s">
        <v>594</v>
      </c>
    </row>
    <row r="34" spans="1:16" ht="12.75" customHeight="1" thickBot="1" x14ac:dyDescent="0.25">
      <c r="A34" s="9" t="str">
        <f t="shared" si="0"/>
        <v> JAAVSO 40;975 </v>
      </c>
      <c r="B34" s="13" t="str">
        <f t="shared" si="1"/>
        <v>I</v>
      </c>
      <c r="C34" s="9">
        <f t="shared" si="2"/>
        <v>55836.618300000002</v>
      </c>
      <c r="D34" s="8" t="str">
        <f t="shared" si="3"/>
        <v>vis</v>
      </c>
      <c r="E34" s="54">
        <f>VLOOKUP(C34,Active!C$21:E$971,3,FALSE)</f>
        <v>22243.950406439973</v>
      </c>
      <c r="F34" s="13" t="s">
        <v>48</v>
      </c>
      <c r="G34" s="8" t="str">
        <f t="shared" si="4"/>
        <v>55836.6183</v>
      </c>
      <c r="H34" s="9">
        <f t="shared" si="5"/>
        <v>22244</v>
      </c>
      <c r="I34" s="55" t="s">
        <v>595</v>
      </c>
      <c r="J34" s="56" t="s">
        <v>596</v>
      </c>
      <c r="K34" s="55">
        <v>22244</v>
      </c>
      <c r="L34" s="55" t="s">
        <v>597</v>
      </c>
      <c r="M34" s="56" t="s">
        <v>515</v>
      </c>
      <c r="N34" s="56" t="s">
        <v>48</v>
      </c>
      <c r="O34" s="57" t="s">
        <v>593</v>
      </c>
      <c r="P34" s="57" t="s">
        <v>594</v>
      </c>
    </row>
    <row r="35" spans="1:16" ht="12.75" customHeight="1" thickBot="1" x14ac:dyDescent="0.25">
      <c r="A35" s="9" t="str">
        <f t="shared" si="0"/>
        <v> JAAVSO 40;975 </v>
      </c>
      <c r="B35" s="13" t="str">
        <f t="shared" si="1"/>
        <v>I</v>
      </c>
      <c r="C35" s="9">
        <f t="shared" si="2"/>
        <v>55844.763400000003</v>
      </c>
      <c r="D35" s="8" t="str">
        <f t="shared" si="3"/>
        <v>vis</v>
      </c>
      <c r="E35" s="54">
        <f>VLOOKUP(C35,Active!C$21:E$971,3,FALSE)</f>
        <v>22249.951483599838</v>
      </c>
      <c r="F35" s="13" t="s">
        <v>48</v>
      </c>
      <c r="G35" s="8" t="str">
        <f t="shared" si="4"/>
        <v>55844.7634</v>
      </c>
      <c r="H35" s="9">
        <f t="shared" si="5"/>
        <v>22250</v>
      </c>
      <c r="I35" s="55" t="s">
        <v>598</v>
      </c>
      <c r="J35" s="56" t="s">
        <v>599</v>
      </c>
      <c r="K35" s="55">
        <v>22250</v>
      </c>
      <c r="L35" s="55" t="s">
        <v>600</v>
      </c>
      <c r="M35" s="56" t="s">
        <v>515</v>
      </c>
      <c r="N35" s="56" t="s">
        <v>48</v>
      </c>
      <c r="O35" s="57" t="s">
        <v>601</v>
      </c>
      <c r="P35" s="57" t="s">
        <v>594</v>
      </c>
    </row>
    <row r="36" spans="1:16" ht="12.75" customHeight="1" thickBot="1" x14ac:dyDescent="0.25">
      <c r="A36" s="9" t="str">
        <f t="shared" si="0"/>
        <v> JAAVSO 40;975 </v>
      </c>
      <c r="B36" s="13" t="str">
        <f t="shared" si="1"/>
        <v>I</v>
      </c>
      <c r="C36" s="9">
        <f t="shared" si="2"/>
        <v>55889.5527</v>
      </c>
      <c r="D36" s="8" t="str">
        <f t="shared" si="3"/>
        <v>vis</v>
      </c>
      <c r="E36" s="54">
        <f>VLOOKUP(C36,Active!C$21:E$971,3,FALSE)</f>
        <v>22282.950961228875</v>
      </c>
      <c r="F36" s="13" t="s">
        <v>48</v>
      </c>
      <c r="G36" s="8" t="str">
        <f t="shared" si="4"/>
        <v>55889.5527</v>
      </c>
      <c r="H36" s="9">
        <f t="shared" si="5"/>
        <v>22283</v>
      </c>
      <c r="I36" s="55" t="s">
        <v>602</v>
      </c>
      <c r="J36" s="56" t="s">
        <v>603</v>
      </c>
      <c r="K36" s="55">
        <v>22283</v>
      </c>
      <c r="L36" s="55" t="s">
        <v>604</v>
      </c>
      <c r="M36" s="56" t="s">
        <v>515</v>
      </c>
      <c r="N36" s="56" t="s">
        <v>48</v>
      </c>
      <c r="O36" s="57" t="s">
        <v>448</v>
      </c>
      <c r="P36" s="57" t="s">
        <v>594</v>
      </c>
    </row>
    <row r="37" spans="1:16" ht="12.75" customHeight="1" thickBot="1" x14ac:dyDescent="0.25">
      <c r="A37" s="9" t="str">
        <f t="shared" si="0"/>
        <v>OEJV 0160 </v>
      </c>
      <c r="B37" s="13" t="str">
        <f t="shared" si="1"/>
        <v>I</v>
      </c>
      <c r="C37" s="9">
        <f t="shared" si="2"/>
        <v>56196.295749999997</v>
      </c>
      <c r="D37" s="8" t="str">
        <f t="shared" si="3"/>
        <v>vis</v>
      </c>
      <c r="E37" s="54">
        <f>VLOOKUP(C37,Active!C$21:E$971,3,FALSE)</f>
        <v>22508.950483800974</v>
      </c>
      <c r="F37" s="13" t="s">
        <v>48</v>
      </c>
      <c r="G37" s="8" t="str">
        <f t="shared" si="4"/>
        <v>56196.29575</v>
      </c>
      <c r="H37" s="9">
        <f t="shared" si="5"/>
        <v>22509</v>
      </c>
      <c r="I37" s="55" t="s">
        <v>608</v>
      </c>
      <c r="J37" s="56" t="s">
        <v>609</v>
      </c>
      <c r="K37" s="55">
        <v>22509</v>
      </c>
      <c r="L37" s="55" t="s">
        <v>610</v>
      </c>
      <c r="M37" s="56" t="s">
        <v>515</v>
      </c>
      <c r="N37" s="56" t="s">
        <v>83</v>
      </c>
      <c r="O37" s="57" t="s">
        <v>611</v>
      </c>
      <c r="P37" s="58" t="s">
        <v>612</v>
      </c>
    </row>
    <row r="38" spans="1:16" ht="12.75" customHeight="1" thickBot="1" x14ac:dyDescent="0.25">
      <c r="A38" s="9" t="str">
        <f t="shared" si="0"/>
        <v>BAVM 231 </v>
      </c>
      <c r="B38" s="13" t="str">
        <f t="shared" si="1"/>
        <v>I</v>
      </c>
      <c r="C38" s="9">
        <f t="shared" si="2"/>
        <v>56219.368900000001</v>
      </c>
      <c r="D38" s="8" t="str">
        <f t="shared" si="3"/>
        <v>vis</v>
      </c>
      <c r="E38" s="54">
        <f>VLOOKUP(C38,Active!C$21:E$971,3,FALSE)</f>
        <v>22525.950122046193</v>
      </c>
      <c r="F38" s="13" t="s">
        <v>48</v>
      </c>
      <c r="G38" s="8" t="str">
        <f t="shared" si="4"/>
        <v>56219.3689</v>
      </c>
      <c r="H38" s="9">
        <f t="shared" si="5"/>
        <v>22526</v>
      </c>
      <c r="I38" s="55" t="s">
        <v>613</v>
      </c>
      <c r="J38" s="56" t="s">
        <v>614</v>
      </c>
      <c r="K38" s="55">
        <v>22526</v>
      </c>
      <c r="L38" s="55" t="s">
        <v>615</v>
      </c>
      <c r="M38" s="56" t="s">
        <v>515</v>
      </c>
      <c r="N38" s="56" t="s">
        <v>616</v>
      </c>
      <c r="O38" s="57" t="s">
        <v>490</v>
      </c>
      <c r="P38" s="58" t="s">
        <v>617</v>
      </c>
    </row>
    <row r="39" spans="1:16" ht="12.75" customHeight="1" thickBot="1" x14ac:dyDescent="0.25">
      <c r="A39" s="9" t="str">
        <f t="shared" si="0"/>
        <v>IBVS 6042 </v>
      </c>
      <c r="B39" s="13" t="str">
        <f t="shared" si="1"/>
        <v>I</v>
      </c>
      <c r="C39" s="9">
        <f t="shared" si="2"/>
        <v>56254.657399999996</v>
      </c>
      <c r="D39" s="8" t="str">
        <f t="shared" si="3"/>
        <v>vis</v>
      </c>
      <c r="E39" s="54">
        <f>VLOOKUP(C39,Active!C$21:E$971,3,FALSE)</f>
        <v>22551.949681456859</v>
      </c>
      <c r="F39" s="13" t="s">
        <v>48</v>
      </c>
      <c r="G39" s="8" t="str">
        <f t="shared" si="4"/>
        <v>56254.6574</v>
      </c>
      <c r="H39" s="9">
        <f t="shared" si="5"/>
        <v>22552</v>
      </c>
      <c r="I39" s="55" t="s">
        <v>618</v>
      </c>
      <c r="J39" s="56" t="s">
        <v>619</v>
      </c>
      <c r="K39" s="55" t="s">
        <v>620</v>
      </c>
      <c r="L39" s="55" t="s">
        <v>621</v>
      </c>
      <c r="M39" s="56" t="s">
        <v>515</v>
      </c>
      <c r="N39" s="56" t="s">
        <v>48</v>
      </c>
      <c r="O39" s="57" t="s">
        <v>588</v>
      </c>
      <c r="P39" s="58" t="s">
        <v>622</v>
      </c>
    </row>
    <row r="40" spans="1:16" ht="12.75" customHeight="1" thickBot="1" x14ac:dyDescent="0.25">
      <c r="A40" s="9" t="str">
        <f t="shared" si="0"/>
        <v> JAAVSO 41;328 </v>
      </c>
      <c r="B40" s="13" t="str">
        <f t="shared" si="1"/>
        <v>I</v>
      </c>
      <c r="C40" s="9">
        <f t="shared" si="2"/>
        <v>56528.825599999996</v>
      </c>
      <c r="D40" s="8" t="str">
        <f t="shared" si="3"/>
        <v>vis</v>
      </c>
      <c r="E40" s="54">
        <f>VLOOKUP(C40,Active!C$21:E$971,3,FALSE)</f>
        <v>22753.948984471066</v>
      </c>
      <c r="F40" s="13" t="s">
        <v>48</v>
      </c>
      <c r="G40" s="8" t="str">
        <f t="shared" si="4"/>
        <v>56528.8256</v>
      </c>
      <c r="H40" s="9">
        <f t="shared" si="5"/>
        <v>22754</v>
      </c>
      <c r="I40" s="55" t="s">
        <v>630</v>
      </c>
      <c r="J40" s="56" t="s">
        <v>631</v>
      </c>
      <c r="K40" s="55" t="s">
        <v>632</v>
      </c>
      <c r="L40" s="55" t="s">
        <v>633</v>
      </c>
      <c r="M40" s="56" t="s">
        <v>515</v>
      </c>
      <c r="N40" s="56" t="s">
        <v>48</v>
      </c>
      <c r="O40" s="57" t="s">
        <v>448</v>
      </c>
      <c r="P40" s="57" t="s">
        <v>634</v>
      </c>
    </row>
    <row r="41" spans="1:16" ht="12.75" customHeight="1" thickBot="1" x14ac:dyDescent="0.25">
      <c r="A41" s="9" t="str">
        <f t="shared" si="0"/>
        <v>BAVM 234 </v>
      </c>
      <c r="B41" s="13" t="str">
        <f t="shared" si="1"/>
        <v>I</v>
      </c>
      <c r="C41" s="9">
        <f t="shared" si="2"/>
        <v>56584.469799999999</v>
      </c>
      <c r="D41" s="8" t="str">
        <f t="shared" si="3"/>
        <v>vis</v>
      </c>
      <c r="E41" s="54">
        <f>VLOOKUP(C41,Active!C$21:E$971,3,FALSE)</f>
        <v>22794.946042542655</v>
      </c>
      <c r="F41" s="13" t="s">
        <v>48</v>
      </c>
      <c r="G41" s="8" t="str">
        <f t="shared" si="4"/>
        <v>56584.4698</v>
      </c>
      <c r="H41" s="9">
        <f t="shared" si="5"/>
        <v>22795</v>
      </c>
      <c r="I41" s="55" t="s">
        <v>635</v>
      </c>
      <c r="J41" s="56" t="s">
        <v>636</v>
      </c>
      <c r="K41" s="55" t="s">
        <v>637</v>
      </c>
      <c r="L41" s="55" t="s">
        <v>638</v>
      </c>
      <c r="M41" s="56" t="s">
        <v>515</v>
      </c>
      <c r="N41" s="56" t="s">
        <v>616</v>
      </c>
      <c r="O41" s="57" t="s">
        <v>490</v>
      </c>
      <c r="P41" s="58" t="s">
        <v>639</v>
      </c>
    </row>
    <row r="42" spans="1:16" ht="12.75" customHeight="1" thickBot="1" x14ac:dyDescent="0.25">
      <c r="A42" s="9" t="str">
        <f t="shared" si="0"/>
        <v>BAVM 234 </v>
      </c>
      <c r="B42" s="13" t="str">
        <f t="shared" si="1"/>
        <v>I</v>
      </c>
      <c r="C42" s="9">
        <f t="shared" si="2"/>
        <v>56592.618199999997</v>
      </c>
      <c r="D42" s="8" t="str">
        <f t="shared" si="3"/>
        <v>vis</v>
      </c>
      <c r="E42" s="54">
        <f>VLOOKUP(C42,Active!C$21:E$971,3,FALSE)</f>
        <v>22800.949551048314</v>
      </c>
      <c r="F42" s="13" t="s">
        <v>48</v>
      </c>
      <c r="G42" s="8" t="str">
        <f t="shared" si="4"/>
        <v>56592.6182</v>
      </c>
      <c r="H42" s="9">
        <f t="shared" si="5"/>
        <v>22801</v>
      </c>
      <c r="I42" s="55" t="s">
        <v>640</v>
      </c>
      <c r="J42" s="56" t="s">
        <v>641</v>
      </c>
      <c r="K42" s="55" t="s">
        <v>642</v>
      </c>
      <c r="L42" s="55" t="s">
        <v>643</v>
      </c>
      <c r="M42" s="56" t="s">
        <v>515</v>
      </c>
      <c r="N42" s="56" t="s">
        <v>616</v>
      </c>
      <c r="O42" s="57" t="s">
        <v>490</v>
      </c>
      <c r="P42" s="58" t="s">
        <v>639</v>
      </c>
    </row>
    <row r="43" spans="1:16" ht="12.75" customHeight="1" thickBot="1" x14ac:dyDescent="0.25">
      <c r="A43" s="9" t="str">
        <f t="shared" ref="A43:A74" si="6">P43</f>
        <v>BAVM 239 </v>
      </c>
      <c r="B43" s="13" t="str">
        <f t="shared" ref="B43:B74" si="7">IF(H43=INT(H43),"I","II")</f>
        <v>I</v>
      </c>
      <c r="C43" s="9">
        <f t="shared" ref="C43:C74" si="8">1*G43</f>
        <v>56933.291499999999</v>
      </c>
      <c r="D43" s="8" t="str">
        <f t="shared" ref="D43:D74" si="9">VLOOKUP(F43,I$1:J$5,2,FALSE)</f>
        <v>vis</v>
      </c>
      <c r="E43" s="54">
        <f>VLOOKUP(C43,Active!C$21:E$971,3,FALSE)</f>
        <v>23051.947913205375</v>
      </c>
      <c r="F43" s="13" t="s">
        <v>48</v>
      </c>
      <c r="G43" s="8" t="str">
        <f t="shared" ref="G43:G74" si="10">MID(I43,3,LEN(I43)-3)</f>
        <v>56933.2915</v>
      </c>
      <c r="H43" s="9">
        <f t="shared" ref="H43:H74" si="11">1*K43</f>
        <v>23052</v>
      </c>
      <c r="I43" s="55" t="s">
        <v>644</v>
      </c>
      <c r="J43" s="56" t="s">
        <v>645</v>
      </c>
      <c r="K43" s="55" t="s">
        <v>646</v>
      </c>
      <c r="L43" s="55" t="s">
        <v>647</v>
      </c>
      <c r="M43" s="56" t="s">
        <v>515</v>
      </c>
      <c r="N43" s="56" t="s">
        <v>616</v>
      </c>
      <c r="O43" s="57" t="s">
        <v>490</v>
      </c>
      <c r="P43" s="58" t="s">
        <v>648</v>
      </c>
    </row>
    <row r="44" spans="1:16" ht="12.75" customHeight="1" thickBot="1" x14ac:dyDescent="0.25">
      <c r="A44" s="9" t="str">
        <f t="shared" si="6"/>
        <v> VB 7.72 </v>
      </c>
      <c r="B44" s="13" t="str">
        <f t="shared" si="7"/>
        <v>I</v>
      </c>
      <c r="C44" s="9">
        <f t="shared" si="8"/>
        <v>14993.677</v>
      </c>
      <c r="D44" s="8" t="str">
        <f t="shared" si="9"/>
        <v>vis</v>
      </c>
      <c r="E44" s="54">
        <f>VLOOKUP(C44,Active!C$21:E$971,3,FALSE)</f>
        <v>-7847.9627900945516</v>
      </c>
      <c r="F44" s="13" t="s">
        <v>48</v>
      </c>
      <c r="G44" s="8" t="str">
        <f t="shared" si="10"/>
        <v>14993.677</v>
      </c>
      <c r="H44" s="9">
        <f t="shared" si="11"/>
        <v>-7848</v>
      </c>
      <c r="I44" s="55" t="s">
        <v>92</v>
      </c>
      <c r="J44" s="56" t="s">
        <v>93</v>
      </c>
      <c r="K44" s="55">
        <v>-7848</v>
      </c>
      <c r="L44" s="55" t="s">
        <v>94</v>
      </c>
      <c r="M44" s="56" t="s">
        <v>95</v>
      </c>
      <c r="N44" s="56"/>
      <c r="O44" s="57" t="s">
        <v>96</v>
      </c>
      <c r="P44" s="57" t="s">
        <v>97</v>
      </c>
    </row>
    <row r="45" spans="1:16" ht="12.75" customHeight="1" thickBot="1" x14ac:dyDescent="0.25">
      <c r="A45" s="9" t="str">
        <f t="shared" si="6"/>
        <v> VB 7.72 </v>
      </c>
      <c r="B45" s="13" t="str">
        <f t="shared" si="7"/>
        <v>I</v>
      </c>
      <c r="C45" s="9">
        <f t="shared" si="8"/>
        <v>15057.503000000001</v>
      </c>
      <c r="D45" s="8" t="str">
        <f t="shared" si="9"/>
        <v>vis</v>
      </c>
      <c r="E45" s="54">
        <f>VLOOKUP(C45,Active!C$21:E$971,3,FALSE)</f>
        <v>-7800.937615350781</v>
      </c>
      <c r="F45" s="13" t="s">
        <v>48</v>
      </c>
      <c r="G45" s="8" t="str">
        <f t="shared" si="10"/>
        <v>15057.503</v>
      </c>
      <c r="H45" s="9">
        <f t="shared" si="11"/>
        <v>-7801</v>
      </c>
      <c r="I45" s="55" t="s">
        <v>98</v>
      </c>
      <c r="J45" s="56" t="s">
        <v>99</v>
      </c>
      <c r="K45" s="55">
        <v>-7801</v>
      </c>
      <c r="L45" s="55" t="s">
        <v>100</v>
      </c>
      <c r="M45" s="56" t="s">
        <v>95</v>
      </c>
      <c r="N45" s="56"/>
      <c r="O45" s="57" t="s">
        <v>96</v>
      </c>
      <c r="P45" s="57" t="s">
        <v>97</v>
      </c>
    </row>
    <row r="46" spans="1:16" ht="12.75" customHeight="1" thickBot="1" x14ac:dyDescent="0.25">
      <c r="A46" s="9" t="str">
        <f t="shared" si="6"/>
        <v> VB 7.72 </v>
      </c>
      <c r="B46" s="13" t="str">
        <f t="shared" si="7"/>
        <v>I</v>
      </c>
      <c r="C46" s="9">
        <f t="shared" si="8"/>
        <v>15403.618</v>
      </c>
      <c r="D46" s="8" t="str">
        <f t="shared" si="9"/>
        <v>vis</v>
      </c>
      <c r="E46" s="54">
        <f>VLOOKUP(C46,Active!C$21:E$971,3,FALSE)</f>
        <v>-7545.9299639792443</v>
      </c>
      <c r="F46" s="13" t="s">
        <v>48</v>
      </c>
      <c r="G46" s="8" t="str">
        <f t="shared" si="10"/>
        <v>15403.618</v>
      </c>
      <c r="H46" s="9">
        <f t="shared" si="11"/>
        <v>-7546</v>
      </c>
      <c r="I46" s="55" t="s">
        <v>101</v>
      </c>
      <c r="J46" s="56" t="s">
        <v>102</v>
      </c>
      <c r="K46" s="55">
        <v>-7546</v>
      </c>
      <c r="L46" s="55" t="s">
        <v>103</v>
      </c>
      <c r="M46" s="56" t="s">
        <v>95</v>
      </c>
      <c r="N46" s="56"/>
      <c r="O46" s="57" t="s">
        <v>96</v>
      </c>
      <c r="P46" s="57" t="s">
        <v>97</v>
      </c>
    </row>
    <row r="47" spans="1:16" ht="12.75" customHeight="1" thickBot="1" x14ac:dyDescent="0.25">
      <c r="A47" s="9" t="str">
        <f t="shared" si="6"/>
        <v> VB 7.72 </v>
      </c>
      <c r="B47" s="13" t="str">
        <f t="shared" si="7"/>
        <v>I</v>
      </c>
      <c r="C47" s="9">
        <f t="shared" si="8"/>
        <v>15673.745000000001</v>
      </c>
      <c r="D47" s="8" t="str">
        <f t="shared" si="9"/>
        <v>vis</v>
      </c>
      <c r="E47" s="54">
        <f>VLOOKUP(C47,Active!C$21:E$971,3,FALSE)</f>
        <v>-7346.9081017599265</v>
      </c>
      <c r="F47" s="13" t="s">
        <v>48</v>
      </c>
      <c r="G47" s="8" t="str">
        <f t="shared" si="10"/>
        <v>15673.745</v>
      </c>
      <c r="H47" s="9">
        <f t="shared" si="11"/>
        <v>-7347</v>
      </c>
      <c r="I47" s="55" t="s">
        <v>104</v>
      </c>
      <c r="J47" s="56" t="s">
        <v>105</v>
      </c>
      <c r="K47" s="55">
        <v>-7347</v>
      </c>
      <c r="L47" s="55" t="s">
        <v>106</v>
      </c>
      <c r="M47" s="56" t="s">
        <v>95</v>
      </c>
      <c r="N47" s="56"/>
      <c r="O47" s="57" t="s">
        <v>96</v>
      </c>
      <c r="P47" s="57" t="s">
        <v>97</v>
      </c>
    </row>
    <row r="48" spans="1:16" ht="12.75" customHeight="1" thickBot="1" x14ac:dyDescent="0.25">
      <c r="A48" s="9" t="str">
        <f t="shared" si="6"/>
        <v> VB 7.72 </v>
      </c>
      <c r="B48" s="13" t="str">
        <f t="shared" si="7"/>
        <v>I</v>
      </c>
      <c r="C48" s="9">
        <f t="shared" si="8"/>
        <v>15685.846</v>
      </c>
      <c r="D48" s="8" t="str">
        <f t="shared" si="9"/>
        <v>vis</v>
      </c>
      <c r="E48" s="54">
        <f>VLOOKUP(C48,Active!C$21:E$971,3,FALSE)</f>
        <v>-7337.9924304100959</v>
      </c>
      <c r="F48" s="13" t="s">
        <v>48</v>
      </c>
      <c r="G48" s="8" t="str">
        <f t="shared" si="10"/>
        <v>15685.846</v>
      </c>
      <c r="H48" s="9">
        <f t="shared" si="11"/>
        <v>-7338</v>
      </c>
      <c r="I48" s="55" t="s">
        <v>107</v>
      </c>
      <c r="J48" s="56" t="s">
        <v>108</v>
      </c>
      <c r="K48" s="55">
        <v>-7338</v>
      </c>
      <c r="L48" s="55" t="s">
        <v>109</v>
      </c>
      <c r="M48" s="56" t="s">
        <v>95</v>
      </c>
      <c r="N48" s="56"/>
      <c r="O48" s="57" t="s">
        <v>96</v>
      </c>
      <c r="P48" s="57" t="s">
        <v>97</v>
      </c>
    </row>
    <row r="49" spans="1:16" ht="12.75" customHeight="1" thickBot="1" x14ac:dyDescent="0.25">
      <c r="A49" s="9" t="str">
        <f t="shared" si="6"/>
        <v> VB 7.72 </v>
      </c>
      <c r="B49" s="13" t="str">
        <f t="shared" si="7"/>
        <v>I</v>
      </c>
      <c r="C49" s="9">
        <f t="shared" si="8"/>
        <v>15760.562</v>
      </c>
      <c r="D49" s="8" t="str">
        <f t="shared" si="9"/>
        <v>vis</v>
      </c>
      <c r="E49" s="54">
        <f>VLOOKUP(C49,Active!C$21:E$971,3,FALSE)</f>
        <v>-7282.9438145457852</v>
      </c>
      <c r="F49" s="13" t="s">
        <v>48</v>
      </c>
      <c r="G49" s="8" t="str">
        <f t="shared" si="10"/>
        <v>15760.562</v>
      </c>
      <c r="H49" s="9">
        <f t="shared" si="11"/>
        <v>-7283</v>
      </c>
      <c r="I49" s="55" t="s">
        <v>110</v>
      </c>
      <c r="J49" s="56" t="s">
        <v>111</v>
      </c>
      <c r="K49" s="55">
        <v>-7283</v>
      </c>
      <c r="L49" s="55" t="s">
        <v>112</v>
      </c>
      <c r="M49" s="56" t="s">
        <v>95</v>
      </c>
      <c r="N49" s="56"/>
      <c r="O49" s="57" t="s">
        <v>96</v>
      </c>
      <c r="P49" s="57" t="s">
        <v>97</v>
      </c>
    </row>
    <row r="50" spans="1:16" ht="12.75" customHeight="1" thickBot="1" x14ac:dyDescent="0.25">
      <c r="A50" s="9" t="str">
        <f t="shared" si="6"/>
        <v> VB 7.72 </v>
      </c>
      <c r="B50" s="13" t="str">
        <f t="shared" si="7"/>
        <v>I</v>
      </c>
      <c r="C50" s="9">
        <f t="shared" si="8"/>
        <v>15962.781999999999</v>
      </c>
      <c r="D50" s="8" t="str">
        <f t="shared" si="9"/>
        <v>vis</v>
      </c>
      <c r="E50" s="54">
        <f>VLOOKUP(C50,Active!C$21:E$971,3,FALSE)</f>
        <v>-7133.9538913689448</v>
      </c>
      <c r="F50" s="13" t="s">
        <v>48</v>
      </c>
      <c r="G50" s="8" t="str">
        <f t="shared" si="10"/>
        <v>15962.782</v>
      </c>
      <c r="H50" s="9">
        <f t="shared" si="11"/>
        <v>-7134</v>
      </c>
      <c r="I50" s="55" t="s">
        <v>113</v>
      </c>
      <c r="J50" s="56" t="s">
        <v>114</v>
      </c>
      <c r="K50" s="55">
        <v>-7134</v>
      </c>
      <c r="L50" s="55" t="s">
        <v>115</v>
      </c>
      <c r="M50" s="56" t="s">
        <v>95</v>
      </c>
      <c r="N50" s="56"/>
      <c r="O50" s="57" t="s">
        <v>96</v>
      </c>
      <c r="P50" s="57" t="s">
        <v>97</v>
      </c>
    </row>
    <row r="51" spans="1:16" ht="12.75" customHeight="1" thickBot="1" x14ac:dyDescent="0.25">
      <c r="A51" s="9" t="str">
        <f t="shared" si="6"/>
        <v> VB 7.72 </v>
      </c>
      <c r="B51" s="13" t="str">
        <f t="shared" si="7"/>
        <v>I</v>
      </c>
      <c r="C51" s="9">
        <f t="shared" si="8"/>
        <v>16102.641</v>
      </c>
      <c r="D51" s="8" t="str">
        <f t="shared" si="9"/>
        <v>vis</v>
      </c>
      <c r="E51" s="54">
        <f>VLOOKUP(C51,Active!C$21:E$971,3,FALSE)</f>
        <v>-7030.9097727575818</v>
      </c>
      <c r="F51" s="13" t="s">
        <v>48</v>
      </c>
      <c r="G51" s="8" t="str">
        <f t="shared" si="10"/>
        <v>16102.641</v>
      </c>
      <c r="H51" s="9">
        <f t="shared" si="11"/>
        <v>-7031</v>
      </c>
      <c r="I51" s="55" t="s">
        <v>116</v>
      </c>
      <c r="J51" s="56" t="s">
        <v>117</v>
      </c>
      <c r="K51" s="55">
        <v>-7031</v>
      </c>
      <c r="L51" s="55" t="s">
        <v>118</v>
      </c>
      <c r="M51" s="56" t="s">
        <v>95</v>
      </c>
      <c r="N51" s="56"/>
      <c r="O51" s="57" t="s">
        <v>96</v>
      </c>
      <c r="P51" s="57" t="s">
        <v>97</v>
      </c>
    </row>
    <row r="52" spans="1:16" ht="12.75" customHeight="1" thickBot="1" x14ac:dyDescent="0.25">
      <c r="A52" s="9" t="str">
        <f t="shared" si="6"/>
        <v> VB 7.72 </v>
      </c>
      <c r="B52" s="13" t="str">
        <f t="shared" si="7"/>
        <v>I</v>
      </c>
      <c r="C52" s="9">
        <f t="shared" si="8"/>
        <v>16125.6</v>
      </c>
      <c r="D52" s="8" t="str">
        <f t="shared" si="9"/>
        <v>vis</v>
      </c>
      <c r="E52" s="54">
        <f>VLOOKUP(C52,Active!C$21:E$971,3,FALSE)</f>
        <v>-7013.9942369736973</v>
      </c>
      <c r="F52" s="13" t="s">
        <v>48</v>
      </c>
      <c r="G52" s="8" t="str">
        <f t="shared" si="10"/>
        <v>16125.600</v>
      </c>
      <c r="H52" s="9">
        <f t="shared" si="11"/>
        <v>-7014</v>
      </c>
      <c r="I52" s="55" t="s">
        <v>119</v>
      </c>
      <c r="J52" s="56" t="s">
        <v>120</v>
      </c>
      <c r="K52" s="55">
        <v>-7014</v>
      </c>
      <c r="L52" s="55" t="s">
        <v>121</v>
      </c>
      <c r="M52" s="56" t="s">
        <v>95</v>
      </c>
      <c r="N52" s="56"/>
      <c r="O52" s="57" t="s">
        <v>96</v>
      </c>
      <c r="P52" s="57" t="s">
        <v>97</v>
      </c>
    </row>
    <row r="53" spans="1:16" ht="12.75" customHeight="1" thickBot="1" x14ac:dyDescent="0.25">
      <c r="A53" s="9" t="str">
        <f t="shared" si="6"/>
        <v> VB 7.72 </v>
      </c>
      <c r="B53" s="13" t="str">
        <f t="shared" si="7"/>
        <v>I</v>
      </c>
      <c r="C53" s="9">
        <f t="shared" si="8"/>
        <v>16490.682000000001</v>
      </c>
      <c r="D53" s="8" t="str">
        <f t="shared" si="9"/>
        <v>vis</v>
      </c>
      <c r="E53" s="54">
        <f>VLOOKUP(C53,Active!C$21:E$971,3,FALSE)</f>
        <v>-6745.0122414576881</v>
      </c>
      <c r="F53" s="13" t="s">
        <v>48</v>
      </c>
      <c r="G53" s="8" t="str">
        <f t="shared" si="10"/>
        <v>16490.682</v>
      </c>
      <c r="H53" s="9">
        <f t="shared" si="11"/>
        <v>-6745</v>
      </c>
      <c r="I53" s="55" t="s">
        <v>122</v>
      </c>
      <c r="J53" s="56" t="s">
        <v>123</v>
      </c>
      <c r="K53" s="55">
        <v>-6745</v>
      </c>
      <c r="L53" s="55" t="s">
        <v>124</v>
      </c>
      <c r="M53" s="56" t="s">
        <v>95</v>
      </c>
      <c r="N53" s="56"/>
      <c r="O53" s="57" t="s">
        <v>96</v>
      </c>
      <c r="P53" s="57" t="s">
        <v>97</v>
      </c>
    </row>
    <row r="54" spans="1:16" ht="12.75" customHeight="1" thickBot="1" x14ac:dyDescent="0.25">
      <c r="A54" s="9" t="str">
        <f t="shared" si="6"/>
        <v> VB 7.72 </v>
      </c>
      <c r="B54" s="13" t="str">
        <f t="shared" si="7"/>
        <v>I</v>
      </c>
      <c r="C54" s="9">
        <f t="shared" si="8"/>
        <v>17045.773000000001</v>
      </c>
      <c r="D54" s="8" t="str">
        <f t="shared" si="9"/>
        <v>vis</v>
      </c>
      <c r="E54" s="54">
        <f>VLOOKUP(C54,Active!C$21:E$971,3,FALSE)</f>
        <v>-6336.037038974473</v>
      </c>
      <c r="F54" s="13" t="s">
        <v>48</v>
      </c>
      <c r="G54" s="8" t="str">
        <f t="shared" si="10"/>
        <v>17045.773</v>
      </c>
      <c r="H54" s="9">
        <f t="shared" si="11"/>
        <v>-6336</v>
      </c>
      <c r="I54" s="55" t="s">
        <v>125</v>
      </c>
      <c r="J54" s="56" t="s">
        <v>126</v>
      </c>
      <c r="K54" s="55">
        <v>-6336</v>
      </c>
      <c r="L54" s="55" t="s">
        <v>127</v>
      </c>
      <c r="M54" s="56" t="s">
        <v>95</v>
      </c>
      <c r="N54" s="56"/>
      <c r="O54" s="57" t="s">
        <v>96</v>
      </c>
      <c r="P54" s="57" t="s">
        <v>97</v>
      </c>
    </row>
    <row r="55" spans="1:16" ht="12.75" customHeight="1" thickBot="1" x14ac:dyDescent="0.25">
      <c r="A55" s="9" t="str">
        <f t="shared" si="6"/>
        <v> VB 7.72 </v>
      </c>
      <c r="B55" s="13" t="str">
        <f t="shared" si="7"/>
        <v>I</v>
      </c>
      <c r="C55" s="9">
        <f t="shared" si="8"/>
        <v>17140.807000000001</v>
      </c>
      <c r="D55" s="8" t="str">
        <f t="shared" si="9"/>
        <v>vis</v>
      </c>
      <c r="E55" s="54">
        <f>VLOOKUP(C55,Active!C$21:E$971,3,FALSE)</f>
        <v>-6266.0187007330142</v>
      </c>
      <c r="F55" s="13" t="s">
        <v>48</v>
      </c>
      <c r="G55" s="8" t="str">
        <f t="shared" si="10"/>
        <v>17140.807</v>
      </c>
      <c r="H55" s="9">
        <f t="shared" si="11"/>
        <v>-6266</v>
      </c>
      <c r="I55" s="55" t="s">
        <v>128</v>
      </c>
      <c r="J55" s="56" t="s">
        <v>129</v>
      </c>
      <c r="K55" s="55">
        <v>-6266</v>
      </c>
      <c r="L55" s="55" t="s">
        <v>130</v>
      </c>
      <c r="M55" s="56" t="s">
        <v>95</v>
      </c>
      <c r="N55" s="56"/>
      <c r="O55" s="57" t="s">
        <v>96</v>
      </c>
      <c r="P55" s="57" t="s">
        <v>97</v>
      </c>
    </row>
    <row r="56" spans="1:16" ht="12.75" customHeight="1" thickBot="1" x14ac:dyDescent="0.25">
      <c r="A56" s="9" t="str">
        <f t="shared" si="6"/>
        <v> VB 7.72 </v>
      </c>
      <c r="B56" s="13" t="str">
        <f t="shared" si="7"/>
        <v>I</v>
      </c>
      <c r="C56" s="9">
        <f t="shared" si="8"/>
        <v>17276.518</v>
      </c>
      <c r="D56" s="8" t="str">
        <f t="shared" si="9"/>
        <v>vis</v>
      </c>
      <c r="E56" s="54">
        <f>VLOOKUP(C56,Active!C$21:E$971,3,FALSE)</f>
        <v>-6166.0307101076951</v>
      </c>
      <c r="F56" s="13" t="s">
        <v>48</v>
      </c>
      <c r="G56" s="8" t="str">
        <f t="shared" si="10"/>
        <v>17276.518</v>
      </c>
      <c r="H56" s="9">
        <f t="shared" si="11"/>
        <v>-6166</v>
      </c>
      <c r="I56" s="55" t="s">
        <v>131</v>
      </c>
      <c r="J56" s="56" t="s">
        <v>132</v>
      </c>
      <c r="K56" s="55">
        <v>-6166</v>
      </c>
      <c r="L56" s="55" t="s">
        <v>133</v>
      </c>
      <c r="M56" s="56" t="s">
        <v>95</v>
      </c>
      <c r="N56" s="56"/>
      <c r="O56" s="57" t="s">
        <v>96</v>
      </c>
      <c r="P56" s="57" t="s">
        <v>97</v>
      </c>
    </row>
    <row r="57" spans="1:16" ht="12.75" customHeight="1" thickBot="1" x14ac:dyDescent="0.25">
      <c r="A57" s="9" t="str">
        <f t="shared" si="6"/>
        <v> VB 7.72 </v>
      </c>
      <c r="B57" s="13" t="str">
        <f t="shared" si="7"/>
        <v>I</v>
      </c>
      <c r="C57" s="9">
        <f t="shared" si="8"/>
        <v>17291.585999999999</v>
      </c>
      <c r="D57" s="8" t="str">
        <f t="shared" si="9"/>
        <v>vis</v>
      </c>
      <c r="E57" s="54">
        <f>VLOOKUP(C57,Active!C$21:E$971,3,FALSE)</f>
        <v>-6154.9290378575288</v>
      </c>
      <c r="F57" s="13" t="s">
        <v>48</v>
      </c>
      <c r="G57" s="8" t="str">
        <f t="shared" si="10"/>
        <v>17291.586</v>
      </c>
      <c r="H57" s="9">
        <f t="shared" si="11"/>
        <v>-6155</v>
      </c>
      <c r="I57" s="55" t="s">
        <v>134</v>
      </c>
      <c r="J57" s="56" t="s">
        <v>135</v>
      </c>
      <c r="K57" s="55">
        <v>-6155</v>
      </c>
      <c r="L57" s="55" t="s">
        <v>136</v>
      </c>
      <c r="M57" s="56" t="s">
        <v>95</v>
      </c>
      <c r="N57" s="56"/>
      <c r="O57" s="57" t="s">
        <v>96</v>
      </c>
      <c r="P57" s="57" t="s">
        <v>97</v>
      </c>
    </row>
    <row r="58" spans="1:16" ht="12.75" customHeight="1" thickBot="1" x14ac:dyDescent="0.25">
      <c r="A58" s="9" t="str">
        <f t="shared" si="6"/>
        <v> VB 7.72 </v>
      </c>
      <c r="B58" s="13" t="str">
        <f t="shared" si="7"/>
        <v>I</v>
      </c>
      <c r="C58" s="9">
        <f t="shared" si="8"/>
        <v>17801.817999999999</v>
      </c>
      <c r="D58" s="8" t="str">
        <f t="shared" si="9"/>
        <v>vis</v>
      </c>
      <c r="E58" s="54">
        <f>VLOOKUP(C58,Active!C$21:E$971,3,FALSE)</f>
        <v>-5779.0046659736117</v>
      </c>
      <c r="F58" s="13" t="s">
        <v>48</v>
      </c>
      <c r="G58" s="8" t="str">
        <f t="shared" si="10"/>
        <v>17801.818</v>
      </c>
      <c r="H58" s="9">
        <f t="shared" si="11"/>
        <v>-5779</v>
      </c>
      <c r="I58" s="55" t="s">
        <v>137</v>
      </c>
      <c r="J58" s="56" t="s">
        <v>138</v>
      </c>
      <c r="K58" s="55">
        <v>-5779</v>
      </c>
      <c r="L58" s="55" t="s">
        <v>139</v>
      </c>
      <c r="M58" s="56" t="s">
        <v>95</v>
      </c>
      <c r="N58" s="56"/>
      <c r="O58" s="57" t="s">
        <v>96</v>
      </c>
      <c r="P58" s="57" t="s">
        <v>97</v>
      </c>
    </row>
    <row r="59" spans="1:16" ht="12.75" customHeight="1" thickBot="1" x14ac:dyDescent="0.25">
      <c r="A59" s="9" t="str">
        <f t="shared" si="6"/>
        <v> VB 7.72 </v>
      </c>
      <c r="B59" s="13" t="str">
        <f t="shared" si="7"/>
        <v>I</v>
      </c>
      <c r="C59" s="9">
        <f t="shared" si="8"/>
        <v>17808.715</v>
      </c>
      <c r="D59" s="8" t="str">
        <f t="shared" si="9"/>
        <v>vis</v>
      </c>
      <c r="E59" s="54">
        <f>VLOOKUP(C59,Active!C$21:E$971,3,FALSE)</f>
        <v>-5773.9231532639351</v>
      </c>
      <c r="F59" s="13" t="s">
        <v>48</v>
      </c>
      <c r="G59" s="8" t="str">
        <f t="shared" si="10"/>
        <v>17808.715</v>
      </c>
      <c r="H59" s="9">
        <f t="shared" si="11"/>
        <v>-5774</v>
      </c>
      <c r="I59" s="55" t="s">
        <v>140</v>
      </c>
      <c r="J59" s="56" t="s">
        <v>141</v>
      </c>
      <c r="K59" s="55">
        <v>-5774</v>
      </c>
      <c r="L59" s="55" t="s">
        <v>142</v>
      </c>
      <c r="M59" s="56" t="s">
        <v>95</v>
      </c>
      <c r="N59" s="56"/>
      <c r="O59" s="57" t="s">
        <v>96</v>
      </c>
      <c r="P59" s="57" t="s">
        <v>97</v>
      </c>
    </row>
    <row r="60" spans="1:16" ht="12.75" customHeight="1" thickBot="1" x14ac:dyDescent="0.25">
      <c r="A60" s="9" t="str">
        <f t="shared" si="6"/>
        <v> VB 7.72 </v>
      </c>
      <c r="B60" s="13" t="str">
        <f t="shared" si="7"/>
        <v>I</v>
      </c>
      <c r="C60" s="9">
        <f t="shared" si="8"/>
        <v>17831.580999999998</v>
      </c>
      <c r="D60" s="8" t="str">
        <f t="shared" si="9"/>
        <v>vis</v>
      </c>
      <c r="E60" s="54">
        <f>VLOOKUP(C60,Active!C$21:E$971,3,FALSE)</f>
        <v>-5757.0761372251591</v>
      </c>
      <c r="F60" s="13" t="s">
        <v>48</v>
      </c>
      <c r="G60" s="8" t="str">
        <f t="shared" si="10"/>
        <v>17831.581</v>
      </c>
      <c r="H60" s="9">
        <f t="shared" si="11"/>
        <v>-5757</v>
      </c>
      <c r="I60" s="55" t="s">
        <v>143</v>
      </c>
      <c r="J60" s="56" t="s">
        <v>144</v>
      </c>
      <c r="K60" s="55">
        <v>-5757</v>
      </c>
      <c r="L60" s="55" t="s">
        <v>145</v>
      </c>
      <c r="M60" s="56" t="s">
        <v>95</v>
      </c>
      <c r="N60" s="56"/>
      <c r="O60" s="57" t="s">
        <v>96</v>
      </c>
      <c r="P60" s="57" t="s">
        <v>97</v>
      </c>
    </row>
    <row r="61" spans="1:16" ht="12.75" customHeight="1" thickBot="1" x14ac:dyDescent="0.25">
      <c r="A61" s="9" t="str">
        <f t="shared" si="6"/>
        <v> VB 7.72 </v>
      </c>
      <c r="B61" s="13" t="str">
        <f t="shared" si="7"/>
        <v>I</v>
      </c>
      <c r="C61" s="9">
        <f t="shared" si="8"/>
        <v>17850.766</v>
      </c>
      <c r="D61" s="8" t="str">
        <f t="shared" si="9"/>
        <v>vis</v>
      </c>
      <c r="E61" s="54">
        <f>VLOOKUP(C61,Active!C$21:E$971,3,FALSE)</f>
        <v>-5742.9411769039843</v>
      </c>
      <c r="F61" s="13" t="s">
        <v>48</v>
      </c>
      <c r="G61" s="8" t="str">
        <f t="shared" si="10"/>
        <v>17850.766</v>
      </c>
      <c r="H61" s="9">
        <f t="shared" si="11"/>
        <v>-5743</v>
      </c>
      <c r="I61" s="55" t="s">
        <v>146</v>
      </c>
      <c r="J61" s="56" t="s">
        <v>147</v>
      </c>
      <c r="K61" s="55">
        <v>-5743</v>
      </c>
      <c r="L61" s="55" t="s">
        <v>148</v>
      </c>
      <c r="M61" s="56" t="s">
        <v>95</v>
      </c>
      <c r="N61" s="56"/>
      <c r="O61" s="57" t="s">
        <v>96</v>
      </c>
      <c r="P61" s="57" t="s">
        <v>97</v>
      </c>
    </row>
    <row r="62" spans="1:16" ht="12.75" customHeight="1" thickBot="1" x14ac:dyDescent="0.25">
      <c r="A62" s="9" t="str">
        <f t="shared" si="6"/>
        <v> VB 7.72 </v>
      </c>
      <c r="B62" s="13" t="str">
        <f t="shared" si="7"/>
        <v>I</v>
      </c>
      <c r="C62" s="9">
        <f t="shared" si="8"/>
        <v>18013.522000000001</v>
      </c>
      <c r="D62" s="8" t="str">
        <f t="shared" si="9"/>
        <v>vis</v>
      </c>
      <c r="E62" s="54">
        <f>VLOOKUP(C62,Active!C$21:E$971,3,FALSE)</f>
        <v>-5623.0272023388079</v>
      </c>
      <c r="F62" s="13" t="s">
        <v>48</v>
      </c>
      <c r="G62" s="8" t="str">
        <f t="shared" si="10"/>
        <v>18013.522</v>
      </c>
      <c r="H62" s="9">
        <f t="shared" si="11"/>
        <v>-5623</v>
      </c>
      <c r="I62" s="55" t="s">
        <v>149</v>
      </c>
      <c r="J62" s="56" t="s">
        <v>150</v>
      </c>
      <c r="K62" s="55">
        <v>-5623</v>
      </c>
      <c r="L62" s="55" t="s">
        <v>151</v>
      </c>
      <c r="M62" s="56" t="s">
        <v>95</v>
      </c>
      <c r="N62" s="56"/>
      <c r="O62" s="57" t="s">
        <v>96</v>
      </c>
      <c r="P62" s="57" t="s">
        <v>97</v>
      </c>
    </row>
    <row r="63" spans="1:16" ht="12.75" customHeight="1" thickBot="1" x14ac:dyDescent="0.25">
      <c r="A63" s="9" t="str">
        <f t="shared" si="6"/>
        <v> VB 7.72 </v>
      </c>
      <c r="B63" s="13" t="str">
        <f t="shared" si="7"/>
        <v>I</v>
      </c>
      <c r="C63" s="9">
        <f t="shared" si="8"/>
        <v>18682.64</v>
      </c>
      <c r="D63" s="8" t="str">
        <f t="shared" si="9"/>
        <v>vis</v>
      </c>
      <c r="E63" s="54">
        <f>VLOOKUP(C63,Active!C$21:E$971,3,FALSE)</f>
        <v>-5130.0401614118909</v>
      </c>
      <c r="F63" s="13" t="s">
        <v>48</v>
      </c>
      <c r="G63" s="8" t="str">
        <f t="shared" si="10"/>
        <v>18682.640</v>
      </c>
      <c r="H63" s="9">
        <f t="shared" si="11"/>
        <v>-5130</v>
      </c>
      <c r="I63" s="55" t="s">
        <v>152</v>
      </c>
      <c r="J63" s="56" t="s">
        <v>153</v>
      </c>
      <c r="K63" s="55">
        <v>-5130</v>
      </c>
      <c r="L63" s="55" t="s">
        <v>154</v>
      </c>
      <c r="M63" s="56" t="s">
        <v>95</v>
      </c>
      <c r="N63" s="56"/>
      <c r="O63" s="57" t="s">
        <v>96</v>
      </c>
      <c r="P63" s="57" t="s">
        <v>97</v>
      </c>
    </row>
    <row r="64" spans="1:16" ht="12.75" customHeight="1" thickBot="1" x14ac:dyDescent="0.25">
      <c r="A64" s="9" t="str">
        <f t="shared" si="6"/>
        <v> VB 7.72 </v>
      </c>
      <c r="B64" s="13" t="str">
        <f t="shared" si="7"/>
        <v>I</v>
      </c>
      <c r="C64" s="9">
        <f t="shared" si="8"/>
        <v>18746.558000000001</v>
      </c>
      <c r="D64" s="8" t="str">
        <f t="shared" si="9"/>
        <v>vis</v>
      </c>
      <c r="E64" s="54">
        <f>VLOOKUP(C64,Active!C$21:E$971,3,FALSE)</f>
        <v>-5082.9472036944671</v>
      </c>
      <c r="F64" s="13" t="s">
        <v>48</v>
      </c>
      <c r="G64" s="8" t="str">
        <f t="shared" si="10"/>
        <v>18746.558</v>
      </c>
      <c r="H64" s="9">
        <f t="shared" si="11"/>
        <v>-5083</v>
      </c>
      <c r="I64" s="55" t="s">
        <v>155</v>
      </c>
      <c r="J64" s="56" t="s">
        <v>156</v>
      </c>
      <c r="K64" s="55">
        <v>-5083</v>
      </c>
      <c r="L64" s="55" t="s">
        <v>157</v>
      </c>
      <c r="M64" s="56" t="s">
        <v>95</v>
      </c>
      <c r="N64" s="56"/>
      <c r="O64" s="57" t="s">
        <v>96</v>
      </c>
      <c r="P64" s="57" t="s">
        <v>97</v>
      </c>
    </row>
    <row r="65" spans="1:16" ht="12.75" customHeight="1" thickBot="1" x14ac:dyDescent="0.25">
      <c r="A65" s="9" t="str">
        <f t="shared" si="6"/>
        <v> VB 7.72 </v>
      </c>
      <c r="B65" s="13" t="str">
        <f t="shared" si="7"/>
        <v>I</v>
      </c>
      <c r="C65" s="9">
        <f t="shared" si="8"/>
        <v>18895.787</v>
      </c>
      <c r="D65" s="8" t="str">
        <f t="shared" si="9"/>
        <v>vis</v>
      </c>
      <c r="E65" s="54">
        <f>VLOOKUP(C65,Active!C$21:E$971,3,FALSE)</f>
        <v>-4972.9995365707573</v>
      </c>
      <c r="F65" s="13" t="s">
        <v>48</v>
      </c>
      <c r="G65" s="8" t="str">
        <f t="shared" si="10"/>
        <v>18895.787</v>
      </c>
      <c r="H65" s="9">
        <f t="shared" si="11"/>
        <v>-4973</v>
      </c>
      <c r="I65" s="55" t="s">
        <v>158</v>
      </c>
      <c r="J65" s="56" t="s">
        <v>159</v>
      </c>
      <c r="K65" s="55">
        <v>-4973</v>
      </c>
      <c r="L65" s="55" t="s">
        <v>160</v>
      </c>
      <c r="M65" s="56" t="s">
        <v>95</v>
      </c>
      <c r="N65" s="56"/>
      <c r="O65" s="57" t="s">
        <v>96</v>
      </c>
      <c r="P65" s="57" t="s">
        <v>97</v>
      </c>
    </row>
    <row r="66" spans="1:16" ht="12.75" customHeight="1" thickBot="1" x14ac:dyDescent="0.25">
      <c r="A66" s="9" t="str">
        <f t="shared" si="6"/>
        <v> VB 7.72 </v>
      </c>
      <c r="B66" s="13" t="str">
        <f t="shared" si="7"/>
        <v>I</v>
      </c>
      <c r="C66" s="9">
        <f t="shared" si="8"/>
        <v>20524.558000000001</v>
      </c>
      <c r="D66" s="8" t="str">
        <f t="shared" si="9"/>
        <v>vis</v>
      </c>
      <c r="E66" s="54">
        <f>VLOOKUP(C66,Active!C$21:E$971,3,FALSE)</f>
        <v>-3772.9675606897067</v>
      </c>
      <c r="F66" s="13" t="s">
        <v>48</v>
      </c>
      <c r="G66" s="8" t="str">
        <f t="shared" si="10"/>
        <v>20524.558</v>
      </c>
      <c r="H66" s="9">
        <f t="shared" si="11"/>
        <v>-3773</v>
      </c>
      <c r="I66" s="55" t="s">
        <v>161</v>
      </c>
      <c r="J66" s="56" t="s">
        <v>162</v>
      </c>
      <c r="K66" s="55">
        <v>-3773</v>
      </c>
      <c r="L66" s="55" t="s">
        <v>163</v>
      </c>
      <c r="M66" s="56" t="s">
        <v>95</v>
      </c>
      <c r="N66" s="56"/>
      <c r="O66" s="57" t="s">
        <v>96</v>
      </c>
      <c r="P66" s="57" t="s">
        <v>97</v>
      </c>
    </row>
    <row r="67" spans="1:16" ht="12.75" customHeight="1" thickBot="1" x14ac:dyDescent="0.25">
      <c r="A67" s="9" t="str">
        <f t="shared" si="6"/>
        <v> VB 7.72 </v>
      </c>
      <c r="B67" s="13" t="str">
        <f t="shared" si="7"/>
        <v>I</v>
      </c>
      <c r="C67" s="9">
        <f t="shared" si="8"/>
        <v>20596.534</v>
      </c>
      <c r="D67" s="8" t="str">
        <f t="shared" si="9"/>
        <v>vis</v>
      </c>
      <c r="E67" s="54">
        <f>VLOOKUP(C67,Active!C$21:E$971,3,FALSE)</f>
        <v>-3719.937698605956</v>
      </c>
      <c r="F67" s="13" t="s">
        <v>48</v>
      </c>
      <c r="G67" s="8" t="str">
        <f t="shared" si="10"/>
        <v>20596.534</v>
      </c>
      <c r="H67" s="9">
        <f t="shared" si="11"/>
        <v>-3720</v>
      </c>
      <c r="I67" s="55" t="s">
        <v>164</v>
      </c>
      <c r="J67" s="56" t="s">
        <v>165</v>
      </c>
      <c r="K67" s="55">
        <v>-3720</v>
      </c>
      <c r="L67" s="55" t="s">
        <v>100</v>
      </c>
      <c r="M67" s="56" t="s">
        <v>95</v>
      </c>
      <c r="N67" s="56"/>
      <c r="O67" s="57" t="s">
        <v>96</v>
      </c>
      <c r="P67" s="57" t="s">
        <v>97</v>
      </c>
    </row>
    <row r="68" spans="1:16" ht="12.75" customHeight="1" thickBot="1" x14ac:dyDescent="0.25">
      <c r="A68" s="9" t="str">
        <f t="shared" si="6"/>
        <v> VB 7.72 </v>
      </c>
      <c r="B68" s="13" t="str">
        <f t="shared" si="7"/>
        <v>I</v>
      </c>
      <c r="C68" s="9">
        <f t="shared" si="8"/>
        <v>20923.552</v>
      </c>
      <c r="D68" s="8" t="str">
        <f t="shared" si="9"/>
        <v>vis</v>
      </c>
      <c r="E68" s="54">
        <f>VLOOKUP(C68,Active!C$21:E$971,3,FALSE)</f>
        <v>-3479.0001716677498</v>
      </c>
      <c r="F68" s="13" t="s">
        <v>48</v>
      </c>
      <c r="G68" s="8" t="str">
        <f t="shared" si="10"/>
        <v>20923.552</v>
      </c>
      <c r="H68" s="9">
        <f t="shared" si="11"/>
        <v>-3479</v>
      </c>
      <c r="I68" s="55" t="s">
        <v>166</v>
      </c>
      <c r="J68" s="56" t="s">
        <v>167</v>
      </c>
      <c r="K68" s="55">
        <v>-3479</v>
      </c>
      <c r="L68" s="55" t="s">
        <v>168</v>
      </c>
      <c r="M68" s="56" t="s">
        <v>95</v>
      </c>
      <c r="N68" s="56"/>
      <c r="O68" s="57" t="s">
        <v>96</v>
      </c>
      <c r="P68" s="57" t="s">
        <v>97</v>
      </c>
    </row>
    <row r="69" spans="1:16" ht="12.75" customHeight="1" thickBot="1" x14ac:dyDescent="0.25">
      <c r="A69" s="9" t="str">
        <f t="shared" si="6"/>
        <v> VB 7.72 </v>
      </c>
      <c r="B69" s="13" t="str">
        <f t="shared" si="7"/>
        <v>I</v>
      </c>
      <c r="C69" s="9">
        <f t="shared" si="8"/>
        <v>21045.665000000001</v>
      </c>
      <c r="D69" s="8" t="str">
        <f t="shared" si="9"/>
        <v>vis</v>
      </c>
      <c r="E69" s="54">
        <f>VLOOKUP(C69,Active!C$21:E$971,3,FALSE)</f>
        <v>-3389.0307992570397</v>
      </c>
      <c r="F69" s="13" t="s">
        <v>48</v>
      </c>
      <c r="G69" s="8" t="str">
        <f t="shared" si="10"/>
        <v>21045.665</v>
      </c>
      <c r="H69" s="9">
        <f t="shared" si="11"/>
        <v>-3389</v>
      </c>
      <c r="I69" s="55" t="s">
        <v>169</v>
      </c>
      <c r="J69" s="56" t="s">
        <v>170</v>
      </c>
      <c r="K69" s="55">
        <v>-3389</v>
      </c>
      <c r="L69" s="55" t="s">
        <v>133</v>
      </c>
      <c r="M69" s="56" t="s">
        <v>95</v>
      </c>
      <c r="N69" s="56"/>
      <c r="O69" s="57" t="s">
        <v>96</v>
      </c>
      <c r="P69" s="57" t="s">
        <v>97</v>
      </c>
    </row>
    <row r="70" spans="1:16" ht="12.75" customHeight="1" thickBot="1" x14ac:dyDescent="0.25">
      <c r="A70" s="9" t="str">
        <f t="shared" si="6"/>
        <v> VB 7.72 </v>
      </c>
      <c r="B70" s="13" t="str">
        <f t="shared" si="7"/>
        <v>I</v>
      </c>
      <c r="C70" s="9">
        <f t="shared" si="8"/>
        <v>21140.756000000001</v>
      </c>
      <c r="D70" s="8" t="str">
        <f t="shared" si="9"/>
        <v>vis</v>
      </c>
      <c r="E70" s="54">
        <f>VLOOKUP(C70,Active!C$21:E$971,3,FALSE)</f>
        <v>-3318.9704650427734</v>
      </c>
      <c r="F70" s="13" t="s">
        <v>48</v>
      </c>
      <c r="G70" s="8" t="str">
        <f t="shared" si="10"/>
        <v>21140.756</v>
      </c>
      <c r="H70" s="9">
        <f t="shared" si="11"/>
        <v>-3319</v>
      </c>
      <c r="I70" s="55" t="s">
        <v>171</v>
      </c>
      <c r="J70" s="56" t="s">
        <v>172</v>
      </c>
      <c r="K70" s="55">
        <v>-3319</v>
      </c>
      <c r="L70" s="55" t="s">
        <v>173</v>
      </c>
      <c r="M70" s="56" t="s">
        <v>95</v>
      </c>
      <c r="N70" s="56"/>
      <c r="O70" s="57" t="s">
        <v>96</v>
      </c>
      <c r="P70" s="57" t="s">
        <v>97</v>
      </c>
    </row>
    <row r="71" spans="1:16" ht="12.75" customHeight="1" thickBot="1" x14ac:dyDescent="0.25">
      <c r="A71" s="9" t="str">
        <f t="shared" si="6"/>
        <v> VB 7.72 </v>
      </c>
      <c r="B71" s="13" t="str">
        <f t="shared" si="7"/>
        <v>I</v>
      </c>
      <c r="C71" s="9">
        <f t="shared" si="8"/>
        <v>21163.817999999999</v>
      </c>
      <c r="D71" s="8" t="str">
        <f t="shared" si="9"/>
        <v>vis</v>
      </c>
      <c r="E71" s="54">
        <f>VLOOKUP(C71,Active!C$21:E$971,3,FALSE)</f>
        <v>-3301.9790417992563</v>
      </c>
      <c r="F71" s="13" t="s">
        <v>48</v>
      </c>
      <c r="G71" s="8" t="str">
        <f t="shared" si="10"/>
        <v>21163.818</v>
      </c>
      <c r="H71" s="9">
        <f t="shared" si="11"/>
        <v>-3302</v>
      </c>
      <c r="I71" s="55" t="s">
        <v>174</v>
      </c>
      <c r="J71" s="56" t="s">
        <v>175</v>
      </c>
      <c r="K71" s="55">
        <v>-3302</v>
      </c>
      <c r="L71" s="55" t="s">
        <v>176</v>
      </c>
      <c r="M71" s="56" t="s">
        <v>95</v>
      </c>
      <c r="N71" s="56"/>
      <c r="O71" s="57" t="s">
        <v>96</v>
      </c>
      <c r="P71" s="57" t="s">
        <v>97</v>
      </c>
    </row>
    <row r="72" spans="1:16" ht="12.75" customHeight="1" thickBot="1" x14ac:dyDescent="0.25">
      <c r="A72" s="9" t="str">
        <f t="shared" si="6"/>
        <v> VB 7.72 </v>
      </c>
      <c r="B72" s="13" t="str">
        <f t="shared" si="7"/>
        <v>I</v>
      </c>
      <c r="C72" s="9">
        <f t="shared" si="8"/>
        <v>21212.580999999998</v>
      </c>
      <c r="D72" s="8" t="str">
        <f t="shared" si="9"/>
        <v>vis</v>
      </c>
      <c r="E72" s="54">
        <f>VLOOKUP(C72,Active!C$21:E$971,3,FALSE)</f>
        <v>-3266.0518554483901</v>
      </c>
      <c r="F72" s="13" t="s">
        <v>48</v>
      </c>
      <c r="G72" s="8" t="str">
        <f t="shared" si="10"/>
        <v>21212.581</v>
      </c>
      <c r="H72" s="9">
        <f t="shared" si="11"/>
        <v>-3266</v>
      </c>
      <c r="I72" s="55" t="s">
        <v>177</v>
      </c>
      <c r="J72" s="56" t="s">
        <v>178</v>
      </c>
      <c r="K72" s="55">
        <v>-3266</v>
      </c>
      <c r="L72" s="55" t="s">
        <v>179</v>
      </c>
      <c r="M72" s="56" t="s">
        <v>95</v>
      </c>
      <c r="N72" s="56"/>
      <c r="O72" s="57" t="s">
        <v>96</v>
      </c>
      <c r="P72" s="57" t="s">
        <v>97</v>
      </c>
    </row>
    <row r="73" spans="1:16" ht="12.75" customHeight="1" thickBot="1" x14ac:dyDescent="0.25">
      <c r="A73" s="9" t="str">
        <f t="shared" si="6"/>
        <v> VB 7.72 </v>
      </c>
      <c r="B73" s="13" t="str">
        <f t="shared" si="7"/>
        <v>I</v>
      </c>
      <c r="C73" s="9">
        <f t="shared" si="8"/>
        <v>21843.762999999999</v>
      </c>
      <c r="D73" s="8" t="str">
        <f t="shared" si="9"/>
        <v>vis</v>
      </c>
      <c r="E73" s="54">
        <f>VLOOKUP(C73,Active!C$21:E$971,3,FALSE)</f>
        <v>-2801.0149763533218</v>
      </c>
      <c r="F73" s="13" t="s">
        <v>48</v>
      </c>
      <c r="G73" s="8" t="str">
        <f t="shared" si="10"/>
        <v>21843.763</v>
      </c>
      <c r="H73" s="9">
        <f t="shared" si="11"/>
        <v>-2801</v>
      </c>
      <c r="I73" s="55" t="s">
        <v>180</v>
      </c>
      <c r="J73" s="56" t="s">
        <v>181</v>
      </c>
      <c r="K73" s="55">
        <v>-2801</v>
      </c>
      <c r="L73" s="55" t="s">
        <v>182</v>
      </c>
      <c r="M73" s="56" t="s">
        <v>95</v>
      </c>
      <c r="N73" s="56"/>
      <c r="O73" s="57" t="s">
        <v>96</v>
      </c>
      <c r="P73" s="57" t="s">
        <v>97</v>
      </c>
    </row>
    <row r="74" spans="1:16" ht="12.75" customHeight="1" thickBot="1" x14ac:dyDescent="0.25">
      <c r="A74" s="9" t="str">
        <f t="shared" si="6"/>
        <v> VB 7.72 </v>
      </c>
      <c r="B74" s="13" t="str">
        <f t="shared" si="7"/>
        <v>I</v>
      </c>
      <c r="C74" s="9">
        <f t="shared" si="8"/>
        <v>22200.735000000001</v>
      </c>
      <c r="D74" s="8" t="str">
        <f t="shared" si="9"/>
        <v>vis</v>
      </c>
      <c r="E74" s="54">
        <f>VLOOKUP(C74,Active!C$21:E$971,3,FALSE)</f>
        <v>-2538.0081973191836</v>
      </c>
      <c r="F74" s="13" t="s">
        <v>48</v>
      </c>
      <c r="G74" s="8" t="str">
        <f t="shared" si="10"/>
        <v>22200.735</v>
      </c>
      <c r="H74" s="9">
        <f t="shared" si="11"/>
        <v>-2538</v>
      </c>
      <c r="I74" s="55" t="s">
        <v>183</v>
      </c>
      <c r="J74" s="56" t="s">
        <v>184</v>
      </c>
      <c r="K74" s="55">
        <v>-2538</v>
      </c>
      <c r="L74" s="55" t="s">
        <v>185</v>
      </c>
      <c r="M74" s="56" t="s">
        <v>95</v>
      </c>
      <c r="N74" s="56"/>
      <c r="O74" s="57" t="s">
        <v>96</v>
      </c>
      <c r="P74" s="57" t="s">
        <v>97</v>
      </c>
    </row>
    <row r="75" spans="1:16" ht="12.75" customHeight="1" thickBot="1" x14ac:dyDescent="0.25">
      <c r="A75" s="9" t="str">
        <f t="shared" ref="A75:A106" si="12">P75</f>
        <v> VB 7.72 </v>
      </c>
      <c r="B75" s="13" t="str">
        <f t="shared" ref="B75:B106" si="13">IF(H75=INT(H75),"I","II")</f>
        <v>I</v>
      </c>
      <c r="C75" s="9">
        <f t="shared" ref="C75:C106" si="14">1*G75</f>
        <v>22287.588</v>
      </c>
      <c r="D75" s="8" t="str">
        <f t="shared" ref="D75:D106" si="15">VLOOKUP(F75,I$1:J$5,2,FALSE)</f>
        <v>vis</v>
      </c>
      <c r="E75" s="54">
        <f>VLOOKUP(C75,Active!C$21:E$971,3,FALSE)</f>
        <v>-2474.0173863327432</v>
      </c>
      <c r="F75" s="13" t="s">
        <v>48</v>
      </c>
      <c r="G75" s="8" t="str">
        <f t="shared" ref="G75:G106" si="16">MID(I75,3,LEN(I75)-3)</f>
        <v>22287.588</v>
      </c>
      <c r="H75" s="9">
        <f t="shared" ref="H75:H106" si="17">1*K75</f>
        <v>-2474</v>
      </c>
      <c r="I75" s="55" t="s">
        <v>186</v>
      </c>
      <c r="J75" s="56" t="s">
        <v>187</v>
      </c>
      <c r="K75" s="55">
        <v>-2474</v>
      </c>
      <c r="L75" s="55" t="s">
        <v>188</v>
      </c>
      <c r="M75" s="56" t="s">
        <v>95</v>
      </c>
      <c r="N75" s="56"/>
      <c r="O75" s="57" t="s">
        <v>96</v>
      </c>
      <c r="P75" s="57" t="s">
        <v>97</v>
      </c>
    </row>
    <row r="76" spans="1:16" ht="12.75" customHeight="1" thickBot="1" x14ac:dyDescent="0.25">
      <c r="A76" s="9" t="str">
        <f t="shared" si="12"/>
        <v> VB 7.72 </v>
      </c>
      <c r="B76" s="13" t="str">
        <f t="shared" si="13"/>
        <v>I</v>
      </c>
      <c r="C76" s="9">
        <f t="shared" si="14"/>
        <v>22408.526999999998</v>
      </c>
      <c r="D76" s="8" t="str">
        <f t="shared" si="15"/>
        <v>vis</v>
      </c>
      <c r="E76" s="54">
        <f>VLOOKUP(C76,Active!C$21:E$971,3,FALSE)</f>
        <v>-2384.912983607574</v>
      </c>
      <c r="F76" s="13" t="s">
        <v>48</v>
      </c>
      <c r="G76" s="8" t="str">
        <f t="shared" si="16"/>
        <v>22408.527</v>
      </c>
      <c r="H76" s="9">
        <f t="shared" si="17"/>
        <v>-2385</v>
      </c>
      <c r="I76" s="55" t="s">
        <v>189</v>
      </c>
      <c r="J76" s="56" t="s">
        <v>190</v>
      </c>
      <c r="K76" s="55">
        <v>-2385</v>
      </c>
      <c r="L76" s="55" t="s">
        <v>191</v>
      </c>
      <c r="M76" s="56" t="s">
        <v>95</v>
      </c>
      <c r="N76" s="56"/>
      <c r="O76" s="57" t="s">
        <v>96</v>
      </c>
      <c r="P76" s="57" t="s">
        <v>97</v>
      </c>
    </row>
    <row r="77" spans="1:16" ht="12.75" customHeight="1" thickBot="1" x14ac:dyDescent="0.25">
      <c r="A77" s="9" t="str">
        <f t="shared" si="12"/>
        <v> VB 7.72 </v>
      </c>
      <c r="B77" s="13" t="str">
        <f t="shared" si="13"/>
        <v>I</v>
      </c>
      <c r="C77" s="9">
        <f t="shared" si="14"/>
        <v>22599.784</v>
      </c>
      <c r="D77" s="8" t="str">
        <f t="shared" si="15"/>
        <v>vis</v>
      </c>
      <c r="E77" s="54">
        <f>VLOOKUP(C77,Active!C$21:E$971,3,FALSE)</f>
        <v>-2244.0002858673247</v>
      </c>
      <c r="F77" s="13" t="s">
        <v>48</v>
      </c>
      <c r="G77" s="8" t="str">
        <f t="shared" si="16"/>
        <v>22599.784</v>
      </c>
      <c r="H77" s="9">
        <f t="shared" si="17"/>
        <v>-2244</v>
      </c>
      <c r="I77" s="55" t="s">
        <v>192</v>
      </c>
      <c r="J77" s="56" t="s">
        <v>193</v>
      </c>
      <c r="K77" s="55">
        <v>-2244</v>
      </c>
      <c r="L77" s="55" t="s">
        <v>168</v>
      </c>
      <c r="M77" s="56" t="s">
        <v>95</v>
      </c>
      <c r="N77" s="56"/>
      <c r="O77" s="57" t="s">
        <v>96</v>
      </c>
      <c r="P77" s="57" t="s">
        <v>97</v>
      </c>
    </row>
    <row r="78" spans="1:16" ht="12.75" customHeight="1" thickBot="1" x14ac:dyDescent="0.25">
      <c r="A78" s="9" t="str">
        <f t="shared" si="12"/>
        <v> VB 7.72 </v>
      </c>
      <c r="B78" s="13" t="str">
        <f t="shared" si="13"/>
        <v>I</v>
      </c>
      <c r="C78" s="9">
        <f t="shared" si="14"/>
        <v>22674.569</v>
      </c>
      <c r="D78" s="8" t="str">
        <f t="shared" si="15"/>
        <v>vis</v>
      </c>
      <c r="E78" s="54">
        <f>VLOOKUP(C78,Active!C$21:E$971,3,FALSE)</f>
        <v>-2188.9008327727743</v>
      </c>
      <c r="F78" s="13" t="s">
        <v>48</v>
      </c>
      <c r="G78" s="8" t="str">
        <f t="shared" si="16"/>
        <v>22674.569</v>
      </c>
      <c r="H78" s="9">
        <f t="shared" si="17"/>
        <v>-2189</v>
      </c>
      <c r="I78" s="55" t="s">
        <v>194</v>
      </c>
      <c r="J78" s="56" t="s">
        <v>195</v>
      </c>
      <c r="K78" s="55">
        <v>-2189</v>
      </c>
      <c r="L78" s="55" t="s">
        <v>196</v>
      </c>
      <c r="M78" s="56" t="s">
        <v>95</v>
      </c>
      <c r="N78" s="56"/>
      <c r="O78" s="57" t="s">
        <v>96</v>
      </c>
      <c r="P78" s="57" t="s">
        <v>97</v>
      </c>
    </row>
    <row r="79" spans="1:16" ht="12.75" customHeight="1" thickBot="1" x14ac:dyDescent="0.25">
      <c r="A79" s="9" t="str">
        <f t="shared" si="12"/>
        <v> VB 7.72 </v>
      </c>
      <c r="B79" s="13" t="str">
        <f t="shared" si="13"/>
        <v>I</v>
      </c>
      <c r="C79" s="9">
        <f t="shared" si="14"/>
        <v>22693.506000000001</v>
      </c>
      <c r="D79" s="8" t="str">
        <f t="shared" si="15"/>
        <v>vis</v>
      </c>
      <c r="E79" s="54">
        <f>VLOOKUP(C79,Active!C$21:E$971,3,FALSE)</f>
        <v>-2174.9485917718839</v>
      </c>
      <c r="F79" s="13" t="s">
        <v>48</v>
      </c>
      <c r="G79" s="8" t="str">
        <f t="shared" si="16"/>
        <v>22693.506</v>
      </c>
      <c r="H79" s="9">
        <f t="shared" si="17"/>
        <v>-2175</v>
      </c>
      <c r="I79" s="55" t="s">
        <v>197</v>
      </c>
      <c r="J79" s="56" t="s">
        <v>198</v>
      </c>
      <c r="K79" s="55">
        <v>-2175</v>
      </c>
      <c r="L79" s="55" t="s">
        <v>199</v>
      </c>
      <c r="M79" s="56" t="s">
        <v>95</v>
      </c>
      <c r="N79" s="56"/>
      <c r="O79" s="57" t="s">
        <v>96</v>
      </c>
      <c r="P79" s="57" t="s">
        <v>97</v>
      </c>
    </row>
    <row r="80" spans="1:16" ht="12.75" customHeight="1" thickBot="1" x14ac:dyDescent="0.25">
      <c r="A80" s="9" t="str">
        <f t="shared" si="12"/>
        <v> VB 7.72 </v>
      </c>
      <c r="B80" s="13" t="str">
        <f t="shared" si="13"/>
        <v>I</v>
      </c>
      <c r="C80" s="9">
        <f t="shared" si="14"/>
        <v>22716.558000000001</v>
      </c>
      <c r="D80" s="8" t="str">
        <f t="shared" si="15"/>
        <v>vis</v>
      </c>
      <c r="E80" s="54">
        <f>VLOOKUP(C80,Active!C$21:E$971,3,FALSE)</f>
        <v>-2157.9645362428932</v>
      </c>
      <c r="F80" s="13" t="s">
        <v>48</v>
      </c>
      <c r="G80" s="8" t="str">
        <f t="shared" si="16"/>
        <v>22716.558</v>
      </c>
      <c r="H80" s="9">
        <f t="shared" si="17"/>
        <v>-2158</v>
      </c>
      <c r="I80" s="55" t="s">
        <v>200</v>
      </c>
      <c r="J80" s="56" t="s">
        <v>201</v>
      </c>
      <c r="K80" s="55">
        <v>-2158</v>
      </c>
      <c r="L80" s="55" t="s">
        <v>202</v>
      </c>
      <c r="M80" s="56" t="s">
        <v>95</v>
      </c>
      <c r="N80" s="56"/>
      <c r="O80" s="57" t="s">
        <v>96</v>
      </c>
      <c r="P80" s="57" t="s">
        <v>97</v>
      </c>
    </row>
    <row r="81" spans="1:16" ht="12.75" customHeight="1" thickBot="1" x14ac:dyDescent="0.25">
      <c r="A81" s="9" t="str">
        <f t="shared" si="12"/>
        <v> VB 7.72 </v>
      </c>
      <c r="B81" s="13" t="str">
        <f t="shared" si="13"/>
        <v>I</v>
      </c>
      <c r="C81" s="9">
        <f t="shared" si="14"/>
        <v>22724.738000000001</v>
      </c>
      <c r="D81" s="8" t="str">
        <f t="shared" si="15"/>
        <v>vis</v>
      </c>
      <c r="E81" s="54">
        <f>VLOOKUP(C81,Active!C$21:E$971,3,FALSE)</f>
        <v>-2151.9377457593278</v>
      </c>
      <c r="F81" s="13" t="s">
        <v>48</v>
      </c>
      <c r="G81" s="8" t="str">
        <f t="shared" si="16"/>
        <v>22724.738</v>
      </c>
      <c r="H81" s="9">
        <f t="shared" si="17"/>
        <v>-2152</v>
      </c>
      <c r="I81" s="55" t="s">
        <v>203</v>
      </c>
      <c r="J81" s="56" t="s">
        <v>204</v>
      </c>
      <c r="K81" s="55">
        <v>-2152</v>
      </c>
      <c r="L81" s="55" t="s">
        <v>205</v>
      </c>
      <c r="M81" s="56" t="s">
        <v>95</v>
      </c>
      <c r="N81" s="56"/>
      <c r="O81" s="57" t="s">
        <v>96</v>
      </c>
      <c r="P81" s="57" t="s">
        <v>97</v>
      </c>
    </row>
    <row r="82" spans="1:16" ht="12.75" customHeight="1" thickBot="1" x14ac:dyDescent="0.25">
      <c r="A82" s="9" t="str">
        <f t="shared" si="12"/>
        <v> VB 7.72 </v>
      </c>
      <c r="B82" s="13" t="str">
        <f t="shared" si="13"/>
        <v>I</v>
      </c>
      <c r="C82" s="9">
        <f t="shared" si="14"/>
        <v>22937.787</v>
      </c>
      <c r="D82" s="8" t="str">
        <f t="shared" si="15"/>
        <v>vis</v>
      </c>
      <c r="E82" s="54">
        <f>VLOOKUP(C82,Active!C$21:E$971,3,FALSE)</f>
        <v>-1994.9693245205651</v>
      </c>
      <c r="F82" s="13" t="s">
        <v>48</v>
      </c>
      <c r="G82" s="8" t="str">
        <f t="shared" si="16"/>
        <v>22937.787</v>
      </c>
      <c r="H82" s="9">
        <f t="shared" si="17"/>
        <v>-1995</v>
      </c>
      <c r="I82" s="55" t="s">
        <v>206</v>
      </c>
      <c r="J82" s="56" t="s">
        <v>207</v>
      </c>
      <c r="K82" s="55">
        <v>-1995</v>
      </c>
      <c r="L82" s="55" t="s">
        <v>208</v>
      </c>
      <c r="M82" s="56" t="s">
        <v>95</v>
      </c>
      <c r="N82" s="56"/>
      <c r="O82" s="57" t="s">
        <v>96</v>
      </c>
      <c r="P82" s="57" t="s">
        <v>97</v>
      </c>
    </row>
    <row r="83" spans="1:16" ht="12.75" customHeight="1" thickBot="1" x14ac:dyDescent="0.25">
      <c r="A83" s="9" t="str">
        <f t="shared" si="12"/>
        <v> VB 7.72 </v>
      </c>
      <c r="B83" s="13" t="str">
        <f t="shared" si="13"/>
        <v>I</v>
      </c>
      <c r="C83" s="9">
        <f t="shared" si="14"/>
        <v>23009.687999999998</v>
      </c>
      <c r="D83" s="8" t="str">
        <f t="shared" si="15"/>
        <v>vis</v>
      </c>
      <c r="E83" s="54">
        <f>VLOOKUP(C83,Active!C$21:E$971,3,FALSE)</f>
        <v>-1941.9947202957717</v>
      </c>
      <c r="F83" s="13" t="s">
        <v>48</v>
      </c>
      <c r="G83" s="8" t="str">
        <f t="shared" si="16"/>
        <v>23009.688</v>
      </c>
      <c r="H83" s="9">
        <f t="shared" si="17"/>
        <v>-1942</v>
      </c>
      <c r="I83" s="55" t="s">
        <v>209</v>
      </c>
      <c r="J83" s="56" t="s">
        <v>210</v>
      </c>
      <c r="K83" s="55">
        <v>-1942</v>
      </c>
      <c r="L83" s="55" t="s">
        <v>211</v>
      </c>
      <c r="M83" s="56" t="s">
        <v>95</v>
      </c>
      <c r="N83" s="56"/>
      <c r="O83" s="57" t="s">
        <v>96</v>
      </c>
      <c r="P83" s="57" t="s">
        <v>97</v>
      </c>
    </row>
    <row r="84" spans="1:16" ht="12.75" customHeight="1" thickBot="1" x14ac:dyDescent="0.25">
      <c r="A84" s="9" t="str">
        <f t="shared" si="12"/>
        <v> VB 7.72 </v>
      </c>
      <c r="B84" s="13" t="str">
        <f t="shared" si="13"/>
        <v>I</v>
      </c>
      <c r="C84" s="9">
        <f t="shared" si="14"/>
        <v>23381.616000000002</v>
      </c>
      <c r="D84" s="8" t="str">
        <f t="shared" si="15"/>
        <v>vis</v>
      </c>
      <c r="E84" s="54">
        <f>VLOOKUP(C84,Active!C$21:E$971,3,FALSE)</f>
        <v>-1667.9687874141748</v>
      </c>
      <c r="F84" s="13" t="s">
        <v>48</v>
      </c>
      <c r="G84" s="8" t="str">
        <f t="shared" si="16"/>
        <v>23381.616</v>
      </c>
      <c r="H84" s="9">
        <f t="shared" si="17"/>
        <v>-1668</v>
      </c>
      <c r="I84" s="55" t="s">
        <v>212</v>
      </c>
      <c r="J84" s="56" t="s">
        <v>213</v>
      </c>
      <c r="K84" s="55">
        <v>-1668</v>
      </c>
      <c r="L84" s="55" t="s">
        <v>208</v>
      </c>
      <c r="M84" s="56" t="s">
        <v>95</v>
      </c>
      <c r="N84" s="56"/>
      <c r="O84" s="57" t="s">
        <v>96</v>
      </c>
      <c r="P84" s="57" t="s">
        <v>97</v>
      </c>
    </row>
    <row r="85" spans="1:16" ht="12.75" customHeight="1" thickBot="1" x14ac:dyDescent="0.25">
      <c r="A85" s="9" t="str">
        <f t="shared" si="12"/>
        <v> VB 7.72 </v>
      </c>
      <c r="B85" s="13" t="str">
        <f t="shared" si="13"/>
        <v>I</v>
      </c>
      <c r="C85" s="9">
        <f t="shared" si="14"/>
        <v>23385.628000000001</v>
      </c>
      <c r="D85" s="8" t="str">
        <f t="shared" si="15"/>
        <v>vis</v>
      </c>
      <c r="E85" s="54">
        <f>VLOOKUP(C85,Active!C$21:E$971,3,FALSE)</f>
        <v>-1665.0128603457083</v>
      </c>
      <c r="F85" s="13" t="s">
        <v>48</v>
      </c>
      <c r="G85" s="8" t="str">
        <f t="shared" si="16"/>
        <v>23385.628</v>
      </c>
      <c r="H85" s="9">
        <f t="shared" si="17"/>
        <v>-1665</v>
      </c>
      <c r="I85" s="55" t="s">
        <v>214</v>
      </c>
      <c r="J85" s="56" t="s">
        <v>215</v>
      </c>
      <c r="K85" s="55">
        <v>-1665</v>
      </c>
      <c r="L85" s="55" t="s">
        <v>124</v>
      </c>
      <c r="M85" s="56" t="s">
        <v>95</v>
      </c>
      <c r="N85" s="56"/>
      <c r="O85" s="57" t="s">
        <v>96</v>
      </c>
      <c r="P85" s="57" t="s">
        <v>97</v>
      </c>
    </row>
    <row r="86" spans="1:16" ht="12.75" customHeight="1" thickBot="1" x14ac:dyDescent="0.25">
      <c r="A86" s="9" t="str">
        <f t="shared" si="12"/>
        <v> VB 7.72 </v>
      </c>
      <c r="B86" s="13" t="str">
        <f t="shared" si="13"/>
        <v>I</v>
      </c>
      <c r="C86" s="9">
        <f t="shared" si="14"/>
        <v>23697.785</v>
      </c>
      <c r="D86" s="8" t="str">
        <f t="shared" si="15"/>
        <v>vis</v>
      </c>
      <c r="E86" s="54">
        <f>VLOOKUP(C86,Active!C$21:E$971,3,FALSE)</f>
        <v>-1435.0244939669478</v>
      </c>
      <c r="F86" s="13" t="s">
        <v>48</v>
      </c>
      <c r="G86" s="8" t="str">
        <f t="shared" si="16"/>
        <v>23697.785</v>
      </c>
      <c r="H86" s="9">
        <f t="shared" si="17"/>
        <v>-1435</v>
      </c>
      <c r="I86" s="55" t="s">
        <v>216</v>
      </c>
      <c r="J86" s="56" t="s">
        <v>217</v>
      </c>
      <c r="K86" s="55">
        <v>-1435</v>
      </c>
      <c r="L86" s="55" t="s">
        <v>218</v>
      </c>
      <c r="M86" s="56" t="s">
        <v>95</v>
      </c>
      <c r="N86" s="56"/>
      <c r="O86" s="57" t="s">
        <v>96</v>
      </c>
      <c r="P86" s="57" t="s">
        <v>97</v>
      </c>
    </row>
    <row r="87" spans="1:16" ht="12.75" customHeight="1" thickBot="1" x14ac:dyDescent="0.25">
      <c r="A87" s="9" t="str">
        <f t="shared" si="12"/>
        <v> VB 7.72 </v>
      </c>
      <c r="B87" s="13" t="str">
        <f t="shared" si="13"/>
        <v>I</v>
      </c>
      <c r="C87" s="9">
        <f t="shared" si="14"/>
        <v>24016.828000000001</v>
      </c>
      <c r="D87" s="8" t="str">
        <f t="shared" si="15"/>
        <v>vis</v>
      </c>
      <c r="E87" s="54">
        <f>VLOOKUP(C87,Active!C$21:E$971,3,FALSE)</f>
        <v>-1199.9627193644901</v>
      </c>
      <c r="F87" s="13" t="s">
        <v>48</v>
      </c>
      <c r="G87" s="8" t="str">
        <f t="shared" si="16"/>
        <v>24016.828</v>
      </c>
      <c r="H87" s="9">
        <f t="shared" si="17"/>
        <v>-1200</v>
      </c>
      <c r="I87" s="55" t="s">
        <v>219</v>
      </c>
      <c r="J87" s="56" t="s">
        <v>220</v>
      </c>
      <c r="K87" s="55">
        <v>-1200</v>
      </c>
      <c r="L87" s="55" t="s">
        <v>94</v>
      </c>
      <c r="M87" s="56" t="s">
        <v>95</v>
      </c>
      <c r="N87" s="56"/>
      <c r="O87" s="57" t="s">
        <v>96</v>
      </c>
      <c r="P87" s="57" t="s">
        <v>97</v>
      </c>
    </row>
    <row r="88" spans="1:16" ht="12.75" customHeight="1" thickBot="1" x14ac:dyDescent="0.25">
      <c r="A88" s="9" t="str">
        <f t="shared" si="12"/>
        <v> VB 7.72 </v>
      </c>
      <c r="B88" s="13" t="str">
        <f t="shared" si="13"/>
        <v>I</v>
      </c>
      <c r="C88" s="9">
        <f t="shared" si="14"/>
        <v>24088.688999999998</v>
      </c>
      <c r="D88" s="8" t="str">
        <f t="shared" si="15"/>
        <v>vis</v>
      </c>
      <c r="E88" s="54">
        <f>VLOOKUP(C88,Active!C$21:E$971,3,FALSE)</f>
        <v>-1147.0175859978078</v>
      </c>
      <c r="F88" s="13" t="s">
        <v>48</v>
      </c>
      <c r="G88" s="8" t="str">
        <f t="shared" si="16"/>
        <v>24088.689</v>
      </c>
      <c r="H88" s="9">
        <f t="shared" si="17"/>
        <v>-1147</v>
      </c>
      <c r="I88" s="55" t="s">
        <v>221</v>
      </c>
      <c r="J88" s="56" t="s">
        <v>222</v>
      </c>
      <c r="K88" s="55">
        <v>-1147</v>
      </c>
      <c r="L88" s="55" t="s">
        <v>188</v>
      </c>
      <c r="M88" s="56" t="s">
        <v>95</v>
      </c>
      <c r="N88" s="56"/>
      <c r="O88" s="57" t="s">
        <v>96</v>
      </c>
      <c r="P88" s="57" t="s">
        <v>97</v>
      </c>
    </row>
    <row r="89" spans="1:16" ht="12.75" customHeight="1" thickBot="1" x14ac:dyDescent="0.25">
      <c r="A89" s="9" t="str">
        <f t="shared" si="12"/>
        <v> VB 7.72 </v>
      </c>
      <c r="B89" s="13" t="str">
        <f t="shared" si="13"/>
        <v>I</v>
      </c>
      <c r="C89" s="9">
        <f t="shared" si="14"/>
        <v>24118.598000000002</v>
      </c>
      <c r="D89" s="8" t="str">
        <f t="shared" si="15"/>
        <v>vis</v>
      </c>
      <c r="E89" s="54">
        <f>VLOOKUP(C89,Active!C$21:E$971,3,FALSE)</f>
        <v>-1124.9814886172489</v>
      </c>
      <c r="F89" s="13" t="s">
        <v>48</v>
      </c>
      <c r="G89" s="8" t="str">
        <f t="shared" si="16"/>
        <v>24118.598</v>
      </c>
      <c r="H89" s="9">
        <f t="shared" si="17"/>
        <v>-1125</v>
      </c>
      <c r="I89" s="55" t="s">
        <v>223</v>
      </c>
      <c r="J89" s="56" t="s">
        <v>224</v>
      </c>
      <c r="K89" s="55">
        <v>-1125</v>
      </c>
      <c r="L89" s="55" t="s">
        <v>225</v>
      </c>
      <c r="M89" s="56" t="s">
        <v>95</v>
      </c>
      <c r="N89" s="56"/>
      <c r="O89" s="57" t="s">
        <v>96</v>
      </c>
      <c r="P89" s="57" t="s">
        <v>97</v>
      </c>
    </row>
    <row r="90" spans="1:16" ht="12.75" customHeight="1" thickBot="1" x14ac:dyDescent="0.25">
      <c r="A90" s="9" t="str">
        <f t="shared" si="12"/>
        <v> VB 7.72 </v>
      </c>
      <c r="B90" s="13" t="str">
        <f t="shared" si="13"/>
        <v>I</v>
      </c>
      <c r="C90" s="9">
        <f t="shared" si="14"/>
        <v>24118.641</v>
      </c>
      <c r="D90" s="8" t="str">
        <f t="shared" si="15"/>
        <v>vis</v>
      </c>
      <c r="E90" s="54">
        <f>VLOOKUP(C90,Active!C$21:E$971,3,FALSE)</f>
        <v>-1124.949807444782</v>
      </c>
      <c r="F90" s="13" t="s">
        <v>48</v>
      </c>
      <c r="G90" s="8" t="str">
        <f t="shared" si="16"/>
        <v>24118.641</v>
      </c>
      <c r="H90" s="9">
        <f t="shared" si="17"/>
        <v>-1125</v>
      </c>
      <c r="I90" s="55" t="s">
        <v>226</v>
      </c>
      <c r="J90" s="56" t="s">
        <v>227</v>
      </c>
      <c r="K90" s="55">
        <v>-1125</v>
      </c>
      <c r="L90" s="55" t="s">
        <v>228</v>
      </c>
      <c r="M90" s="56" t="s">
        <v>95</v>
      </c>
      <c r="N90" s="56"/>
      <c r="O90" s="57" t="s">
        <v>96</v>
      </c>
      <c r="P90" s="57" t="s">
        <v>97</v>
      </c>
    </row>
    <row r="91" spans="1:16" ht="12.75" customHeight="1" thickBot="1" x14ac:dyDescent="0.25">
      <c r="A91" s="9" t="str">
        <f t="shared" si="12"/>
        <v> VB 7.72 </v>
      </c>
      <c r="B91" s="13" t="str">
        <f t="shared" si="13"/>
        <v>I</v>
      </c>
      <c r="C91" s="9">
        <f t="shared" si="14"/>
        <v>24118.675999999999</v>
      </c>
      <c r="D91" s="8" t="str">
        <f t="shared" si="15"/>
        <v>vis</v>
      </c>
      <c r="E91" s="54">
        <f>VLOOKUP(C91,Active!C$21:E$971,3,FALSE)</f>
        <v>-1124.9240204439354</v>
      </c>
      <c r="F91" s="13" t="s">
        <v>48</v>
      </c>
      <c r="G91" s="8" t="str">
        <f t="shared" si="16"/>
        <v>24118.676</v>
      </c>
      <c r="H91" s="9">
        <f t="shared" si="17"/>
        <v>-1125</v>
      </c>
      <c r="I91" s="55" t="s">
        <v>229</v>
      </c>
      <c r="J91" s="56" t="s">
        <v>230</v>
      </c>
      <c r="K91" s="55">
        <v>-1125</v>
      </c>
      <c r="L91" s="55" t="s">
        <v>231</v>
      </c>
      <c r="M91" s="56" t="s">
        <v>95</v>
      </c>
      <c r="N91" s="56"/>
      <c r="O91" s="57" t="s">
        <v>96</v>
      </c>
      <c r="P91" s="57" t="s">
        <v>97</v>
      </c>
    </row>
    <row r="92" spans="1:16" ht="12.75" customHeight="1" thickBot="1" x14ac:dyDescent="0.25">
      <c r="A92" s="9" t="str">
        <f t="shared" si="12"/>
        <v> VB 7.72 </v>
      </c>
      <c r="B92" s="13" t="str">
        <f t="shared" si="13"/>
        <v>I</v>
      </c>
      <c r="C92" s="9">
        <f t="shared" si="14"/>
        <v>24392.791000000001</v>
      </c>
      <c r="D92" s="8" t="str">
        <f t="shared" si="15"/>
        <v>vis</v>
      </c>
      <c r="E92" s="54">
        <f>VLOOKUP(C92,Active!C$21:E$971,3,FALSE)</f>
        <v>-922.96391367101535</v>
      </c>
      <c r="F92" s="13" t="s">
        <v>48</v>
      </c>
      <c r="G92" s="8" t="str">
        <f t="shared" si="16"/>
        <v>24392.791</v>
      </c>
      <c r="H92" s="9">
        <f t="shared" si="17"/>
        <v>-923</v>
      </c>
      <c r="I92" s="55" t="s">
        <v>232</v>
      </c>
      <c r="J92" s="56" t="s">
        <v>233</v>
      </c>
      <c r="K92" s="55">
        <v>-923</v>
      </c>
      <c r="L92" s="55" t="s">
        <v>234</v>
      </c>
      <c r="M92" s="56" t="s">
        <v>95</v>
      </c>
      <c r="N92" s="56"/>
      <c r="O92" s="57" t="s">
        <v>96</v>
      </c>
      <c r="P92" s="57" t="s">
        <v>97</v>
      </c>
    </row>
    <row r="93" spans="1:16" ht="12.75" customHeight="1" thickBot="1" x14ac:dyDescent="0.25">
      <c r="A93" s="9" t="str">
        <f t="shared" si="12"/>
        <v> VB 7.72 </v>
      </c>
      <c r="B93" s="13" t="str">
        <f t="shared" si="13"/>
        <v>I</v>
      </c>
      <c r="C93" s="9">
        <f t="shared" si="14"/>
        <v>24392.831999999999</v>
      </c>
      <c r="D93" s="8" t="str">
        <f t="shared" si="15"/>
        <v>vis</v>
      </c>
      <c r="E93" s="54">
        <f>VLOOKUP(C93,Active!C$21:E$971,3,FALSE)</f>
        <v>-922.93370604145412</v>
      </c>
      <c r="F93" s="13" t="s">
        <v>48</v>
      </c>
      <c r="G93" s="8" t="str">
        <f t="shared" si="16"/>
        <v>24392.832</v>
      </c>
      <c r="H93" s="9">
        <f t="shared" si="17"/>
        <v>-923</v>
      </c>
      <c r="I93" s="55" t="s">
        <v>235</v>
      </c>
      <c r="J93" s="56" t="s">
        <v>236</v>
      </c>
      <c r="K93" s="55">
        <v>-923</v>
      </c>
      <c r="L93" s="55" t="s">
        <v>237</v>
      </c>
      <c r="M93" s="56" t="s">
        <v>95</v>
      </c>
      <c r="N93" s="56"/>
      <c r="O93" s="57" t="s">
        <v>96</v>
      </c>
      <c r="P93" s="57" t="s">
        <v>97</v>
      </c>
    </row>
    <row r="94" spans="1:16" ht="12.75" customHeight="1" thickBot="1" x14ac:dyDescent="0.25">
      <c r="A94" s="9" t="str">
        <f t="shared" si="12"/>
        <v> VB 7.72 </v>
      </c>
      <c r="B94" s="13" t="str">
        <f t="shared" si="13"/>
        <v>I</v>
      </c>
      <c r="C94" s="9">
        <f t="shared" si="14"/>
        <v>24415.741000000002</v>
      </c>
      <c r="D94" s="8" t="str">
        <f t="shared" si="15"/>
        <v>vis</v>
      </c>
      <c r="E94" s="54">
        <f>VLOOKUP(C94,Active!C$21:E$971,3,FALSE)</f>
        <v>-906.05500883020534</v>
      </c>
      <c r="F94" s="13" t="s">
        <v>48</v>
      </c>
      <c r="G94" s="8" t="str">
        <f t="shared" si="16"/>
        <v>24415.741</v>
      </c>
      <c r="H94" s="9">
        <f t="shared" si="17"/>
        <v>-906</v>
      </c>
      <c r="I94" s="55" t="s">
        <v>238</v>
      </c>
      <c r="J94" s="56" t="s">
        <v>239</v>
      </c>
      <c r="K94" s="55">
        <v>-906</v>
      </c>
      <c r="L94" s="55" t="s">
        <v>240</v>
      </c>
      <c r="M94" s="56" t="s">
        <v>95</v>
      </c>
      <c r="N94" s="56"/>
      <c r="O94" s="57" t="s">
        <v>96</v>
      </c>
      <c r="P94" s="57" t="s">
        <v>97</v>
      </c>
    </row>
    <row r="95" spans="1:16" ht="12.75" customHeight="1" thickBot="1" x14ac:dyDescent="0.25">
      <c r="A95" s="9" t="str">
        <f t="shared" si="12"/>
        <v> VB 7.72 </v>
      </c>
      <c r="B95" s="13" t="str">
        <f t="shared" si="13"/>
        <v>I</v>
      </c>
      <c r="C95" s="9">
        <f t="shared" si="14"/>
        <v>24415.782999999999</v>
      </c>
      <c r="D95" s="8" t="str">
        <f t="shared" si="15"/>
        <v>vis</v>
      </c>
      <c r="E95" s="54">
        <f>VLOOKUP(C95,Active!C$21:E$971,3,FALSE)</f>
        <v>-906.02406442919118</v>
      </c>
      <c r="F95" s="13" t="s">
        <v>48</v>
      </c>
      <c r="G95" s="8" t="str">
        <f t="shared" si="16"/>
        <v>24415.783</v>
      </c>
      <c r="H95" s="9">
        <f t="shared" si="17"/>
        <v>-906</v>
      </c>
      <c r="I95" s="55" t="s">
        <v>241</v>
      </c>
      <c r="J95" s="56" t="s">
        <v>242</v>
      </c>
      <c r="K95" s="55">
        <v>-906</v>
      </c>
      <c r="L95" s="55" t="s">
        <v>218</v>
      </c>
      <c r="M95" s="56" t="s">
        <v>95</v>
      </c>
      <c r="N95" s="56"/>
      <c r="O95" s="57" t="s">
        <v>96</v>
      </c>
      <c r="P95" s="57" t="s">
        <v>97</v>
      </c>
    </row>
    <row r="96" spans="1:16" ht="12.75" customHeight="1" thickBot="1" x14ac:dyDescent="0.25">
      <c r="A96" s="9" t="str">
        <f t="shared" si="12"/>
        <v> VB 7.72 </v>
      </c>
      <c r="B96" s="13" t="str">
        <f t="shared" si="13"/>
        <v>I</v>
      </c>
      <c r="C96" s="9">
        <f t="shared" si="14"/>
        <v>24415.827000000001</v>
      </c>
      <c r="D96" s="8" t="str">
        <f t="shared" si="15"/>
        <v>vis</v>
      </c>
      <c r="E96" s="54">
        <f>VLOOKUP(C96,Active!C$21:E$971,3,FALSE)</f>
        <v>-905.99164648526857</v>
      </c>
      <c r="F96" s="13" t="s">
        <v>48</v>
      </c>
      <c r="G96" s="8" t="str">
        <f t="shared" si="16"/>
        <v>24415.827</v>
      </c>
      <c r="H96" s="9">
        <f t="shared" si="17"/>
        <v>-906</v>
      </c>
      <c r="I96" s="55" t="s">
        <v>243</v>
      </c>
      <c r="J96" s="56" t="s">
        <v>244</v>
      </c>
      <c r="K96" s="55">
        <v>-906</v>
      </c>
      <c r="L96" s="55" t="s">
        <v>245</v>
      </c>
      <c r="M96" s="56" t="s">
        <v>95</v>
      </c>
      <c r="N96" s="56"/>
      <c r="O96" s="57" t="s">
        <v>96</v>
      </c>
      <c r="P96" s="57" t="s">
        <v>97</v>
      </c>
    </row>
    <row r="97" spans="1:16" ht="12.75" customHeight="1" thickBot="1" x14ac:dyDescent="0.25">
      <c r="A97" s="9" t="str">
        <f t="shared" si="12"/>
        <v> VB 7.72 </v>
      </c>
      <c r="B97" s="13" t="str">
        <f t="shared" si="13"/>
        <v>I</v>
      </c>
      <c r="C97" s="9">
        <f t="shared" si="14"/>
        <v>24449.723999999998</v>
      </c>
      <c r="D97" s="8" t="str">
        <f t="shared" si="15"/>
        <v>vis</v>
      </c>
      <c r="E97" s="54">
        <f>VLOOKUP(C97,Active!C$21:E$971,3,FALSE)</f>
        <v>-881.01730455111294</v>
      </c>
      <c r="F97" s="13" t="s">
        <v>48</v>
      </c>
      <c r="G97" s="8" t="str">
        <f t="shared" si="16"/>
        <v>24449.724</v>
      </c>
      <c r="H97" s="9">
        <f t="shared" si="17"/>
        <v>-881</v>
      </c>
      <c r="I97" s="55" t="s">
        <v>246</v>
      </c>
      <c r="J97" s="56" t="s">
        <v>247</v>
      </c>
      <c r="K97" s="55">
        <v>-881</v>
      </c>
      <c r="L97" s="55" t="s">
        <v>248</v>
      </c>
      <c r="M97" s="56" t="s">
        <v>95</v>
      </c>
      <c r="N97" s="56"/>
      <c r="O97" s="57" t="s">
        <v>96</v>
      </c>
      <c r="P97" s="57" t="s">
        <v>97</v>
      </c>
    </row>
    <row r="98" spans="1:16" ht="12.75" customHeight="1" thickBot="1" x14ac:dyDescent="0.25">
      <c r="A98" s="9" t="str">
        <f t="shared" si="12"/>
        <v> VB 7.72 </v>
      </c>
      <c r="B98" s="13" t="str">
        <f t="shared" si="13"/>
        <v>I</v>
      </c>
      <c r="C98" s="9">
        <f t="shared" si="14"/>
        <v>24449.766</v>
      </c>
      <c r="D98" s="8" t="str">
        <f t="shared" si="15"/>
        <v>vis</v>
      </c>
      <c r="E98" s="54">
        <f>VLOOKUP(C98,Active!C$21:E$971,3,FALSE)</f>
        <v>-880.98636015009617</v>
      </c>
      <c r="F98" s="13" t="s">
        <v>48</v>
      </c>
      <c r="G98" s="8" t="str">
        <f t="shared" si="16"/>
        <v>24449.766</v>
      </c>
      <c r="H98" s="9">
        <f t="shared" si="17"/>
        <v>-881</v>
      </c>
      <c r="I98" s="55" t="s">
        <v>249</v>
      </c>
      <c r="J98" s="56" t="s">
        <v>250</v>
      </c>
      <c r="K98" s="55">
        <v>-881</v>
      </c>
      <c r="L98" s="55" t="s">
        <v>251</v>
      </c>
      <c r="M98" s="56" t="s">
        <v>95</v>
      </c>
      <c r="N98" s="56"/>
      <c r="O98" s="57" t="s">
        <v>96</v>
      </c>
      <c r="P98" s="57" t="s">
        <v>97</v>
      </c>
    </row>
    <row r="99" spans="1:16" ht="12.75" customHeight="1" thickBot="1" x14ac:dyDescent="0.25">
      <c r="A99" s="9" t="str">
        <f t="shared" si="12"/>
        <v> VB 7.72 </v>
      </c>
      <c r="B99" s="13" t="str">
        <f t="shared" si="13"/>
        <v>I</v>
      </c>
      <c r="C99" s="9">
        <f t="shared" si="14"/>
        <v>24449.807000000001</v>
      </c>
      <c r="D99" s="8" t="str">
        <f t="shared" si="15"/>
        <v>vis</v>
      </c>
      <c r="E99" s="54">
        <f>VLOOKUP(C99,Active!C$21:E$971,3,FALSE)</f>
        <v>-880.95615252053221</v>
      </c>
      <c r="F99" s="13" t="s">
        <v>48</v>
      </c>
      <c r="G99" s="8" t="str">
        <f t="shared" si="16"/>
        <v>24449.807</v>
      </c>
      <c r="H99" s="9">
        <f t="shared" si="17"/>
        <v>-881</v>
      </c>
      <c r="I99" s="55" t="s">
        <v>252</v>
      </c>
      <c r="J99" s="56" t="s">
        <v>253</v>
      </c>
      <c r="K99" s="55">
        <v>-881</v>
      </c>
      <c r="L99" s="55" t="s">
        <v>254</v>
      </c>
      <c r="M99" s="56" t="s">
        <v>95</v>
      </c>
      <c r="N99" s="56"/>
      <c r="O99" s="57" t="s">
        <v>96</v>
      </c>
      <c r="P99" s="57" t="s">
        <v>97</v>
      </c>
    </row>
    <row r="100" spans="1:16" ht="12.75" customHeight="1" thickBot="1" x14ac:dyDescent="0.25">
      <c r="A100" s="9" t="str">
        <f t="shared" si="12"/>
        <v> VB 7.72 </v>
      </c>
      <c r="B100" s="13" t="str">
        <f t="shared" si="13"/>
        <v>I</v>
      </c>
      <c r="C100" s="9">
        <f t="shared" si="14"/>
        <v>24483.659</v>
      </c>
      <c r="D100" s="8" t="str">
        <f t="shared" si="15"/>
        <v>vis</v>
      </c>
      <c r="E100" s="54">
        <f>VLOOKUP(C100,Active!C$21:E$971,3,FALSE)</f>
        <v>-856.0149653017495</v>
      </c>
      <c r="F100" s="13" t="s">
        <v>48</v>
      </c>
      <c r="G100" s="8" t="str">
        <f t="shared" si="16"/>
        <v>24483.659</v>
      </c>
      <c r="H100" s="9">
        <f t="shared" si="17"/>
        <v>-856</v>
      </c>
      <c r="I100" s="55" t="s">
        <v>255</v>
      </c>
      <c r="J100" s="56" t="s">
        <v>256</v>
      </c>
      <c r="K100" s="55">
        <v>-856</v>
      </c>
      <c r="L100" s="55" t="s">
        <v>182</v>
      </c>
      <c r="M100" s="56" t="s">
        <v>95</v>
      </c>
      <c r="N100" s="56"/>
      <c r="O100" s="57" t="s">
        <v>96</v>
      </c>
      <c r="P100" s="57" t="s">
        <v>97</v>
      </c>
    </row>
    <row r="101" spans="1:16" ht="12.75" customHeight="1" thickBot="1" x14ac:dyDescent="0.25">
      <c r="A101" s="9" t="str">
        <f t="shared" si="12"/>
        <v> VB 7.72 </v>
      </c>
      <c r="B101" s="13" t="str">
        <f t="shared" si="13"/>
        <v>I</v>
      </c>
      <c r="C101" s="9">
        <f t="shared" si="14"/>
        <v>24806.758999999998</v>
      </c>
      <c r="D101" s="8" t="str">
        <f t="shared" si="15"/>
        <v>vis</v>
      </c>
      <c r="E101" s="54">
        <f>VLOOKUP(C101,Active!C$21:E$971,3,FALSE)</f>
        <v>-617.96410891545247</v>
      </c>
      <c r="F101" s="13" t="s">
        <v>48</v>
      </c>
      <c r="G101" s="8" t="str">
        <f t="shared" si="16"/>
        <v>24806.759</v>
      </c>
      <c r="H101" s="9">
        <f t="shared" si="17"/>
        <v>-618</v>
      </c>
      <c r="I101" s="55" t="s">
        <v>257</v>
      </c>
      <c r="J101" s="56" t="s">
        <v>258</v>
      </c>
      <c r="K101" s="55">
        <v>-618</v>
      </c>
      <c r="L101" s="55" t="s">
        <v>234</v>
      </c>
      <c r="M101" s="56" t="s">
        <v>95</v>
      </c>
      <c r="N101" s="56"/>
      <c r="O101" s="57" t="s">
        <v>96</v>
      </c>
      <c r="P101" s="57" t="s">
        <v>97</v>
      </c>
    </row>
    <row r="102" spans="1:16" ht="12.75" customHeight="1" thickBot="1" x14ac:dyDescent="0.25">
      <c r="A102" s="9" t="str">
        <f t="shared" si="12"/>
        <v> VB 7.72 </v>
      </c>
      <c r="B102" s="13" t="str">
        <f t="shared" si="13"/>
        <v>I</v>
      </c>
      <c r="C102" s="9">
        <f t="shared" si="14"/>
        <v>25129.769</v>
      </c>
      <c r="D102" s="8" t="str">
        <f t="shared" si="15"/>
        <v>vis</v>
      </c>
      <c r="E102" s="54">
        <f>VLOOKUP(C102,Active!C$21:E$971,3,FALSE)</f>
        <v>-379.97956195990105</v>
      </c>
      <c r="F102" s="13" t="s">
        <v>48</v>
      </c>
      <c r="G102" s="8" t="str">
        <f t="shared" si="16"/>
        <v>25129.769</v>
      </c>
      <c r="H102" s="9">
        <f t="shared" si="17"/>
        <v>-380</v>
      </c>
      <c r="I102" s="55" t="s">
        <v>259</v>
      </c>
      <c r="J102" s="56" t="s">
        <v>260</v>
      </c>
      <c r="K102" s="55">
        <v>-380</v>
      </c>
      <c r="L102" s="55" t="s">
        <v>176</v>
      </c>
      <c r="M102" s="56" t="s">
        <v>95</v>
      </c>
      <c r="N102" s="56"/>
      <c r="O102" s="57" t="s">
        <v>96</v>
      </c>
      <c r="P102" s="57" t="s">
        <v>97</v>
      </c>
    </row>
    <row r="103" spans="1:16" ht="12.75" customHeight="1" thickBot="1" x14ac:dyDescent="0.25">
      <c r="A103" s="9" t="str">
        <f t="shared" si="12"/>
        <v> VB 7.72 </v>
      </c>
      <c r="B103" s="13" t="str">
        <f t="shared" si="13"/>
        <v>I</v>
      </c>
      <c r="C103" s="9">
        <f t="shared" si="14"/>
        <v>25129.804</v>
      </c>
      <c r="D103" s="8" t="str">
        <f t="shared" si="15"/>
        <v>vis</v>
      </c>
      <c r="E103" s="54">
        <f>VLOOKUP(C103,Active!C$21:E$971,3,FALSE)</f>
        <v>-379.95377495905461</v>
      </c>
      <c r="F103" s="13" t="s">
        <v>48</v>
      </c>
      <c r="G103" s="8" t="str">
        <f t="shared" si="16"/>
        <v>25129.804</v>
      </c>
      <c r="H103" s="9">
        <f t="shared" si="17"/>
        <v>-380</v>
      </c>
      <c r="I103" s="55" t="s">
        <v>261</v>
      </c>
      <c r="J103" s="56" t="s">
        <v>262</v>
      </c>
      <c r="K103" s="55">
        <v>-380</v>
      </c>
      <c r="L103" s="55" t="s">
        <v>115</v>
      </c>
      <c r="M103" s="56" t="s">
        <v>95</v>
      </c>
      <c r="N103" s="56"/>
      <c r="O103" s="57" t="s">
        <v>96</v>
      </c>
      <c r="P103" s="57" t="s">
        <v>97</v>
      </c>
    </row>
    <row r="104" spans="1:16" ht="12.75" customHeight="1" thickBot="1" x14ac:dyDescent="0.25">
      <c r="A104" s="9" t="str">
        <f t="shared" si="12"/>
        <v> VB 7.72 </v>
      </c>
      <c r="B104" s="13" t="str">
        <f t="shared" si="13"/>
        <v>I</v>
      </c>
      <c r="C104" s="9">
        <f t="shared" si="14"/>
        <v>25239.576000000001</v>
      </c>
      <c r="D104" s="8" t="str">
        <f t="shared" si="15"/>
        <v>vis</v>
      </c>
      <c r="E104" s="54">
        <f>VLOOKUP(C104,Active!C$21:E$971,3,FALSE)</f>
        <v>-299.07689904683883</v>
      </c>
      <c r="F104" s="13" t="s">
        <v>48</v>
      </c>
      <c r="G104" s="8" t="str">
        <f t="shared" si="16"/>
        <v>25239.576</v>
      </c>
      <c r="H104" s="9">
        <f t="shared" si="17"/>
        <v>-299</v>
      </c>
      <c r="I104" s="55" t="s">
        <v>263</v>
      </c>
      <c r="J104" s="56" t="s">
        <v>264</v>
      </c>
      <c r="K104" s="55">
        <v>-299</v>
      </c>
      <c r="L104" s="55" t="s">
        <v>265</v>
      </c>
      <c r="M104" s="56" t="s">
        <v>95</v>
      </c>
      <c r="N104" s="56"/>
      <c r="O104" s="57" t="s">
        <v>96</v>
      </c>
      <c r="P104" s="57" t="s">
        <v>97</v>
      </c>
    </row>
    <row r="105" spans="1:16" ht="12.75" customHeight="1" thickBot="1" x14ac:dyDescent="0.25">
      <c r="A105" s="9" t="str">
        <f t="shared" si="12"/>
        <v> VB 7.72 </v>
      </c>
      <c r="B105" s="13" t="str">
        <f t="shared" si="13"/>
        <v>I</v>
      </c>
      <c r="C105" s="9">
        <f t="shared" si="14"/>
        <v>25562.702000000001</v>
      </c>
      <c r="D105" s="8" t="str">
        <f t="shared" si="15"/>
        <v>vis</v>
      </c>
      <c r="E105" s="54">
        <f>VLOOKUP(C105,Active!C$21:E$971,3,FALSE)</f>
        <v>-61.006886602768851</v>
      </c>
      <c r="F105" s="13" t="s">
        <v>48</v>
      </c>
      <c r="G105" s="8" t="str">
        <f t="shared" si="16"/>
        <v>25562.702</v>
      </c>
      <c r="H105" s="9">
        <f t="shared" si="17"/>
        <v>-61</v>
      </c>
      <c r="I105" s="55" t="s">
        <v>266</v>
      </c>
      <c r="J105" s="56" t="s">
        <v>267</v>
      </c>
      <c r="K105" s="55">
        <v>-61</v>
      </c>
      <c r="L105" s="55" t="s">
        <v>268</v>
      </c>
      <c r="M105" s="56" t="s">
        <v>95</v>
      </c>
      <c r="N105" s="56"/>
      <c r="O105" s="57" t="s">
        <v>96</v>
      </c>
      <c r="P105" s="57" t="s">
        <v>97</v>
      </c>
    </row>
    <row r="106" spans="1:16" ht="12.75" customHeight="1" thickBot="1" x14ac:dyDescent="0.25">
      <c r="A106" s="9" t="str">
        <f t="shared" si="12"/>
        <v> VB 5.6 </v>
      </c>
      <c r="B106" s="13" t="str">
        <f t="shared" si="13"/>
        <v>I</v>
      </c>
      <c r="C106" s="9">
        <f t="shared" si="14"/>
        <v>25645.54</v>
      </c>
      <c r="D106" s="8" t="str">
        <f t="shared" si="15"/>
        <v>vis</v>
      </c>
      <c r="E106" s="54">
        <f>VLOOKUP(C106,Active!C$21:E$971,3,FALSE)</f>
        <v>2.5787000846443187E-2</v>
      </c>
      <c r="F106" s="13" t="s">
        <v>48</v>
      </c>
      <c r="G106" s="8" t="str">
        <f t="shared" si="16"/>
        <v>25645.540</v>
      </c>
      <c r="H106" s="9">
        <f t="shared" si="17"/>
        <v>0</v>
      </c>
      <c r="I106" s="55" t="s">
        <v>269</v>
      </c>
      <c r="J106" s="56" t="s">
        <v>270</v>
      </c>
      <c r="K106" s="55">
        <v>0</v>
      </c>
      <c r="L106" s="55" t="s">
        <v>271</v>
      </c>
      <c r="M106" s="56" t="s">
        <v>95</v>
      </c>
      <c r="N106" s="56"/>
      <c r="O106" s="57" t="s">
        <v>272</v>
      </c>
      <c r="P106" s="57" t="s">
        <v>273</v>
      </c>
    </row>
    <row r="107" spans="1:16" ht="12.75" customHeight="1" thickBot="1" x14ac:dyDescent="0.25">
      <c r="A107" s="9" t="str">
        <f t="shared" ref="A107:A138" si="18">P107</f>
        <v> VB 5.6 </v>
      </c>
      <c r="B107" s="13" t="str">
        <f t="shared" ref="B107:B138" si="19">IF(H107=INT(H107),"I","II")</f>
        <v>I</v>
      </c>
      <c r="C107" s="9">
        <f t="shared" ref="C107:C138" si="20">1*G107</f>
        <v>25865.439999999999</v>
      </c>
      <c r="D107" s="8" t="str">
        <f t="shared" ref="D107:D138" si="21">VLOOKUP(F107,I$1:J$5,2,FALSE)</f>
        <v>vis</v>
      </c>
      <c r="E107" s="54">
        <f>VLOOKUP(C107,Active!C$21:E$971,3,FALSE)</f>
        <v>162.0418294624572</v>
      </c>
      <c r="F107" s="13" t="s">
        <v>48</v>
      </c>
      <c r="G107" s="8" t="str">
        <f t="shared" ref="G107:G138" si="22">MID(I107,3,LEN(I107)-3)</f>
        <v>25865.440</v>
      </c>
      <c r="H107" s="9">
        <f t="shared" ref="H107:H138" si="23">1*K107</f>
        <v>162</v>
      </c>
      <c r="I107" s="55" t="s">
        <v>274</v>
      </c>
      <c r="J107" s="56" t="s">
        <v>275</v>
      </c>
      <c r="K107" s="55">
        <v>162</v>
      </c>
      <c r="L107" s="55" t="s">
        <v>276</v>
      </c>
      <c r="M107" s="56" t="s">
        <v>95</v>
      </c>
      <c r="N107" s="56"/>
      <c r="O107" s="57" t="s">
        <v>272</v>
      </c>
      <c r="P107" s="57" t="s">
        <v>273</v>
      </c>
    </row>
    <row r="108" spans="1:16" ht="12.75" customHeight="1" thickBot="1" x14ac:dyDescent="0.25">
      <c r="A108" s="9" t="str">
        <f t="shared" si="18"/>
        <v> VB 7.72 </v>
      </c>
      <c r="B108" s="13" t="str">
        <f t="shared" si="19"/>
        <v>I</v>
      </c>
      <c r="C108" s="9">
        <f t="shared" si="20"/>
        <v>25957.561000000002</v>
      </c>
      <c r="D108" s="8" t="str">
        <f t="shared" si="21"/>
        <v>vis</v>
      </c>
      <c r="E108" s="54">
        <f>VLOOKUP(C108,Active!C$21:E$971,3,FALSE)</f>
        <v>229.91395246203271</v>
      </c>
      <c r="F108" s="13" t="s">
        <v>48</v>
      </c>
      <c r="G108" s="8" t="str">
        <f t="shared" si="22"/>
        <v>25957.561</v>
      </c>
      <c r="H108" s="9">
        <f t="shared" si="23"/>
        <v>230</v>
      </c>
      <c r="I108" s="55" t="s">
        <v>277</v>
      </c>
      <c r="J108" s="56" t="s">
        <v>278</v>
      </c>
      <c r="K108" s="55">
        <v>230</v>
      </c>
      <c r="L108" s="55" t="s">
        <v>279</v>
      </c>
      <c r="M108" s="56" t="s">
        <v>95</v>
      </c>
      <c r="N108" s="56"/>
      <c r="O108" s="57" t="s">
        <v>96</v>
      </c>
      <c r="P108" s="57" t="s">
        <v>97</v>
      </c>
    </row>
    <row r="109" spans="1:16" ht="12.75" customHeight="1" thickBot="1" x14ac:dyDescent="0.25">
      <c r="A109" s="9" t="str">
        <f t="shared" si="18"/>
        <v> VB 5.6 </v>
      </c>
      <c r="B109" s="13" t="str">
        <f t="shared" si="19"/>
        <v>I</v>
      </c>
      <c r="C109" s="9">
        <f t="shared" si="20"/>
        <v>26032.329000000002</v>
      </c>
      <c r="D109" s="8" t="str">
        <f t="shared" si="21"/>
        <v>vis</v>
      </c>
      <c r="E109" s="54">
        <f>VLOOKUP(C109,Active!C$21:E$971,3,FALSE)</f>
        <v>285.00088044188647</v>
      </c>
      <c r="F109" s="13" t="s">
        <v>48</v>
      </c>
      <c r="G109" s="8" t="str">
        <f t="shared" si="22"/>
        <v>26032.329</v>
      </c>
      <c r="H109" s="9">
        <f t="shared" si="23"/>
        <v>285</v>
      </c>
      <c r="I109" s="55" t="s">
        <v>280</v>
      </c>
      <c r="J109" s="56" t="s">
        <v>281</v>
      </c>
      <c r="K109" s="55">
        <v>285</v>
      </c>
      <c r="L109" s="55" t="s">
        <v>160</v>
      </c>
      <c r="M109" s="56" t="s">
        <v>95</v>
      </c>
      <c r="N109" s="56"/>
      <c r="O109" s="57" t="s">
        <v>272</v>
      </c>
      <c r="P109" s="57" t="s">
        <v>273</v>
      </c>
    </row>
    <row r="110" spans="1:16" ht="12.75" customHeight="1" thickBot="1" x14ac:dyDescent="0.25">
      <c r="A110" s="9" t="str">
        <f t="shared" si="18"/>
        <v> VB 5.6 </v>
      </c>
      <c r="B110" s="13" t="str">
        <f t="shared" si="19"/>
        <v>I</v>
      </c>
      <c r="C110" s="9">
        <f t="shared" si="20"/>
        <v>26120.503000000001</v>
      </c>
      <c r="D110" s="8" t="str">
        <f t="shared" si="21"/>
        <v>vis</v>
      </c>
      <c r="E110" s="54">
        <f>VLOOKUP(C110,Active!C$21:E$971,3,FALSE)</f>
        <v>349.96496651742103</v>
      </c>
      <c r="F110" s="13" t="s">
        <v>48</v>
      </c>
      <c r="G110" s="8" t="str">
        <f t="shared" si="22"/>
        <v>26120.503</v>
      </c>
      <c r="H110" s="9">
        <f t="shared" si="23"/>
        <v>350</v>
      </c>
      <c r="I110" s="55" t="s">
        <v>282</v>
      </c>
      <c r="J110" s="56" t="s">
        <v>283</v>
      </c>
      <c r="K110" s="55">
        <v>350</v>
      </c>
      <c r="L110" s="55" t="s">
        <v>284</v>
      </c>
      <c r="M110" s="56" t="s">
        <v>95</v>
      </c>
      <c r="N110" s="56"/>
      <c r="O110" s="57" t="s">
        <v>272</v>
      </c>
      <c r="P110" s="57" t="s">
        <v>273</v>
      </c>
    </row>
    <row r="111" spans="1:16" ht="12.75" customHeight="1" thickBot="1" x14ac:dyDescent="0.25">
      <c r="A111" s="9" t="str">
        <f t="shared" si="18"/>
        <v> VB 5.6 </v>
      </c>
      <c r="B111" s="13" t="str">
        <f t="shared" si="19"/>
        <v>I</v>
      </c>
      <c r="C111" s="9">
        <f t="shared" si="20"/>
        <v>26408.397000000001</v>
      </c>
      <c r="D111" s="8" t="str">
        <f t="shared" si="21"/>
        <v>pg</v>
      </c>
      <c r="E111" s="54">
        <f>VLOOKUP(C111,Active!C$21:E$971,3,FALSE)</f>
        <v>562.07704713790065</v>
      </c>
      <c r="F111" s="13" t="str">
        <f>LEFT(M111,1)</f>
        <v>P</v>
      </c>
      <c r="G111" s="8" t="str">
        <f t="shared" si="22"/>
        <v>26408.397</v>
      </c>
      <c r="H111" s="9">
        <f t="shared" si="23"/>
        <v>562</v>
      </c>
      <c r="I111" s="55" t="s">
        <v>285</v>
      </c>
      <c r="J111" s="56" t="s">
        <v>286</v>
      </c>
      <c r="K111" s="55">
        <v>562</v>
      </c>
      <c r="L111" s="55" t="s">
        <v>287</v>
      </c>
      <c r="M111" s="56" t="s">
        <v>95</v>
      </c>
      <c r="N111" s="56"/>
      <c r="O111" s="57" t="s">
        <v>272</v>
      </c>
      <c r="P111" s="57" t="s">
        <v>273</v>
      </c>
    </row>
    <row r="112" spans="1:16" ht="12.75" customHeight="1" thickBot="1" x14ac:dyDescent="0.25">
      <c r="A112" s="9" t="str">
        <f t="shared" si="18"/>
        <v> VB 7.72 </v>
      </c>
      <c r="B112" s="13" t="str">
        <f t="shared" si="19"/>
        <v>I</v>
      </c>
      <c r="C112" s="9">
        <f t="shared" si="20"/>
        <v>26569.826000000001</v>
      </c>
      <c r="D112" s="8" t="str">
        <f t="shared" si="21"/>
        <v>pg</v>
      </c>
      <c r="E112" s="54">
        <f>VLOOKUP(C112,Active!C$21:E$971,3,FALSE)</f>
        <v>681.01332598526596</v>
      </c>
      <c r="F112" s="13" t="str">
        <f>LEFT(M112,1)</f>
        <v>P</v>
      </c>
      <c r="G112" s="8" t="str">
        <f t="shared" si="22"/>
        <v>26569.826</v>
      </c>
      <c r="H112" s="9">
        <f t="shared" si="23"/>
        <v>681</v>
      </c>
      <c r="I112" s="55" t="s">
        <v>288</v>
      </c>
      <c r="J112" s="56" t="s">
        <v>289</v>
      </c>
      <c r="K112" s="55">
        <v>681</v>
      </c>
      <c r="L112" s="55" t="s">
        <v>290</v>
      </c>
      <c r="M112" s="56" t="s">
        <v>95</v>
      </c>
      <c r="N112" s="56"/>
      <c r="O112" s="57" t="s">
        <v>96</v>
      </c>
      <c r="P112" s="57" t="s">
        <v>97</v>
      </c>
    </row>
    <row r="113" spans="1:16" ht="12.75" customHeight="1" thickBot="1" x14ac:dyDescent="0.25">
      <c r="A113" s="9" t="str">
        <f t="shared" si="18"/>
        <v> VB 5.6 </v>
      </c>
      <c r="B113" s="13" t="str">
        <f t="shared" si="19"/>
        <v>I</v>
      </c>
      <c r="C113" s="9">
        <f t="shared" si="20"/>
        <v>26572.510999999999</v>
      </c>
      <c r="D113" s="8" t="str">
        <f t="shared" si="21"/>
        <v>pg</v>
      </c>
      <c r="E113" s="54">
        <f>VLOOKUP(C113,Active!C$21:E$971,3,FALSE)</f>
        <v>682.99155733592113</v>
      </c>
      <c r="F113" s="13" t="str">
        <f>LEFT(M113,1)</f>
        <v>P</v>
      </c>
      <c r="G113" s="8" t="str">
        <f t="shared" si="22"/>
        <v>26572.511</v>
      </c>
      <c r="H113" s="9">
        <f t="shared" si="23"/>
        <v>683</v>
      </c>
      <c r="I113" s="55" t="s">
        <v>291</v>
      </c>
      <c r="J113" s="56" t="s">
        <v>292</v>
      </c>
      <c r="K113" s="55">
        <v>683</v>
      </c>
      <c r="L113" s="55" t="s">
        <v>185</v>
      </c>
      <c r="M113" s="56" t="s">
        <v>95</v>
      </c>
      <c r="N113" s="56"/>
      <c r="O113" s="57" t="s">
        <v>272</v>
      </c>
      <c r="P113" s="57" t="s">
        <v>273</v>
      </c>
    </row>
    <row r="114" spans="1:16" ht="12.75" customHeight="1" thickBot="1" x14ac:dyDescent="0.25">
      <c r="A114" s="9" t="str">
        <f t="shared" si="18"/>
        <v> VB 5.6 </v>
      </c>
      <c r="B114" s="13" t="str">
        <f t="shared" si="19"/>
        <v>I</v>
      </c>
      <c r="C114" s="9">
        <f t="shared" si="20"/>
        <v>26572.539000000001</v>
      </c>
      <c r="D114" s="8" t="str">
        <f t="shared" si="21"/>
        <v>pg</v>
      </c>
      <c r="E114" s="54">
        <f>VLOOKUP(C114,Active!C$21:E$971,3,FALSE)</f>
        <v>683.01218693659985</v>
      </c>
      <c r="F114" s="13" t="str">
        <f>LEFT(M114,1)</f>
        <v>P</v>
      </c>
      <c r="G114" s="8" t="str">
        <f t="shared" si="22"/>
        <v>26572.539</v>
      </c>
      <c r="H114" s="9">
        <f t="shared" si="23"/>
        <v>683</v>
      </c>
      <c r="I114" s="55" t="s">
        <v>293</v>
      </c>
      <c r="J114" s="56" t="s">
        <v>294</v>
      </c>
      <c r="K114" s="55">
        <v>683</v>
      </c>
      <c r="L114" s="55" t="s">
        <v>295</v>
      </c>
      <c r="M114" s="56" t="s">
        <v>95</v>
      </c>
      <c r="N114" s="56"/>
      <c r="O114" s="57" t="s">
        <v>272</v>
      </c>
      <c r="P114" s="57" t="s">
        <v>273</v>
      </c>
    </row>
    <row r="115" spans="1:16" ht="12.75" customHeight="1" thickBot="1" x14ac:dyDescent="0.25">
      <c r="A115" s="9" t="str">
        <f t="shared" si="18"/>
        <v> VB 7.72 </v>
      </c>
      <c r="B115" s="13" t="str">
        <f t="shared" si="19"/>
        <v>I</v>
      </c>
      <c r="C115" s="9">
        <f t="shared" si="20"/>
        <v>26592.785</v>
      </c>
      <c r="D115" s="8" t="str">
        <f t="shared" si="21"/>
        <v>pg</v>
      </c>
      <c r="E115" s="54">
        <f>VLOOKUP(C115,Active!C$21:E$971,3,FALSE)</f>
        <v>697.92886176914953</v>
      </c>
      <c r="F115" s="13" t="str">
        <f>LEFT(M115,1)</f>
        <v>P</v>
      </c>
      <c r="G115" s="8" t="str">
        <f t="shared" si="22"/>
        <v>26592.785</v>
      </c>
      <c r="H115" s="9">
        <f t="shared" si="23"/>
        <v>698</v>
      </c>
      <c r="I115" s="55" t="s">
        <v>296</v>
      </c>
      <c r="J115" s="56" t="s">
        <v>297</v>
      </c>
      <c r="K115" s="55">
        <v>698</v>
      </c>
      <c r="L115" s="55" t="s">
        <v>298</v>
      </c>
      <c r="M115" s="56" t="s">
        <v>95</v>
      </c>
      <c r="N115" s="56"/>
      <c r="O115" s="57" t="s">
        <v>96</v>
      </c>
      <c r="P115" s="57" t="s">
        <v>97</v>
      </c>
    </row>
    <row r="116" spans="1:16" ht="12.75" customHeight="1" thickBot="1" x14ac:dyDescent="0.25">
      <c r="A116" s="9" t="str">
        <f t="shared" si="18"/>
        <v> VB 7.72 </v>
      </c>
      <c r="B116" s="13" t="str">
        <f t="shared" si="19"/>
        <v>I</v>
      </c>
      <c r="C116" s="9">
        <f t="shared" si="20"/>
        <v>26618.671999999999</v>
      </c>
      <c r="D116" s="8" t="str">
        <f t="shared" si="21"/>
        <v>vis</v>
      </c>
      <c r="E116" s="54">
        <f>VLOOKUP(C116,Active!C$21:E$971,3,FALSE)</f>
        <v>717.00166436671009</v>
      </c>
      <c r="F116" s="13" t="s">
        <v>48</v>
      </c>
      <c r="G116" s="8" t="str">
        <f t="shared" si="22"/>
        <v>26618.672</v>
      </c>
      <c r="H116" s="9">
        <f t="shared" si="23"/>
        <v>717</v>
      </c>
      <c r="I116" s="55" t="s">
        <v>299</v>
      </c>
      <c r="J116" s="56" t="s">
        <v>300</v>
      </c>
      <c r="K116" s="55">
        <v>717</v>
      </c>
      <c r="L116" s="55" t="s">
        <v>301</v>
      </c>
      <c r="M116" s="56" t="s">
        <v>95</v>
      </c>
      <c r="N116" s="56"/>
      <c r="O116" s="57" t="s">
        <v>96</v>
      </c>
      <c r="P116" s="57" t="s">
        <v>97</v>
      </c>
    </row>
    <row r="117" spans="1:16" ht="12.75" customHeight="1" thickBot="1" x14ac:dyDescent="0.25">
      <c r="A117" s="9" t="str">
        <f t="shared" si="18"/>
        <v> VB 5.6 </v>
      </c>
      <c r="B117" s="13" t="str">
        <f t="shared" si="19"/>
        <v>I</v>
      </c>
      <c r="C117" s="9">
        <f t="shared" si="20"/>
        <v>26632.277999999998</v>
      </c>
      <c r="D117" s="8" t="str">
        <f t="shared" si="21"/>
        <v>vis</v>
      </c>
      <c r="E117" s="54">
        <f>VLOOKUP(C117,Active!C$21:E$971,3,FALSE)</f>
        <v>727.02617675294323</v>
      </c>
      <c r="F117" s="13" t="s">
        <v>48</v>
      </c>
      <c r="G117" s="8" t="str">
        <f t="shared" si="22"/>
        <v>26632.278</v>
      </c>
      <c r="H117" s="9">
        <f t="shared" si="23"/>
        <v>727</v>
      </c>
      <c r="I117" s="55" t="s">
        <v>302</v>
      </c>
      <c r="J117" s="56" t="s">
        <v>303</v>
      </c>
      <c r="K117" s="55">
        <v>727</v>
      </c>
      <c r="L117" s="55" t="s">
        <v>304</v>
      </c>
      <c r="M117" s="56" t="s">
        <v>95</v>
      </c>
      <c r="N117" s="56"/>
      <c r="O117" s="57" t="s">
        <v>272</v>
      </c>
      <c r="P117" s="57" t="s">
        <v>273</v>
      </c>
    </row>
    <row r="118" spans="1:16" ht="12.75" customHeight="1" thickBot="1" x14ac:dyDescent="0.25">
      <c r="A118" s="9" t="str">
        <f t="shared" si="18"/>
        <v> VB 5.6 </v>
      </c>
      <c r="B118" s="13" t="str">
        <f t="shared" si="19"/>
        <v>I</v>
      </c>
      <c r="C118" s="9">
        <f t="shared" si="20"/>
        <v>26632.3</v>
      </c>
      <c r="D118" s="8" t="str">
        <f t="shared" si="21"/>
        <v>vis</v>
      </c>
      <c r="E118" s="54">
        <f>VLOOKUP(C118,Active!C$21:E$971,3,FALSE)</f>
        <v>727.04238572490453</v>
      </c>
      <c r="F118" s="13" t="s">
        <v>48</v>
      </c>
      <c r="G118" s="8" t="str">
        <f t="shared" si="22"/>
        <v>26632.300</v>
      </c>
      <c r="H118" s="9">
        <f t="shared" si="23"/>
        <v>727</v>
      </c>
      <c r="I118" s="55" t="s">
        <v>305</v>
      </c>
      <c r="J118" s="56" t="s">
        <v>306</v>
      </c>
      <c r="K118" s="55">
        <v>727</v>
      </c>
      <c r="L118" s="55" t="s">
        <v>307</v>
      </c>
      <c r="M118" s="56" t="s">
        <v>95</v>
      </c>
      <c r="N118" s="56"/>
      <c r="O118" s="57" t="s">
        <v>272</v>
      </c>
      <c r="P118" s="57" t="s">
        <v>273</v>
      </c>
    </row>
    <row r="119" spans="1:16" ht="12.75" customHeight="1" thickBot="1" x14ac:dyDescent="0.25">
      <c r="A119" s="9" t="str">
        <f t="shared" si="18"/>
        <v> VB 5.6 </v>
      </c>
      <c r="B119" s="13" t="str">
        <f t="shared" si="19"/>
        <v>I</v>
      </c>
      <c r="C119" s="9">
        <f t="shared" si="20"/>
        <v>26632.307000000001</v>
      </c>
      <c r="D119" s="8" t="str">
        <f t="shared" si="21"/>
        <v>vis</v>
      </c>
      <c r="E119" s="54">
        <f>VLOOKUP(C119,Active!C$21:E$971,3,FALSE)</f>
        <v>727.04754312507487</v>
      </c>
      <c r="F119" s="13" t="s">
        <v>48</v>
      </c>
      <c r="G119" s="8" t="str">
        <f t="shared" si="22"/>
        <v>26632.307</v>
      </c>
      <c r="H119" s="9">
        <f t="shared" si="23"/>
        <v>727</v>
      </c>
      <c r="I119" s="55" t="s">
        <v>308</v>
      </c>
      <c r="J119" s="56" t="s">
        <v>309</v>
      </c>
      <c r="K119" s="55">
        <v>727</v>
      </c>
      <c r="L119" s="55" t="s">
        <v>310</v>
      </c>
      <c r="M119" s="56" t="s">
        <v>95</v>
      </c>
      <c r="N119" s="56"/>
      <c r="O119" s="57" t="s">
        <v>272</v>
      </c>
      <c r="P119" s="57" t="s">
        <v>273</v>
      </c>
    </row>
    <row r="120" spans="1:16" ht="12.75" customHeight="1" thickBot="1" x14ac:dyDescent="0.25">
      <c r="A120" s="9" t="str">
        <f t="shared" si="18"/>
        <v> VB 5.6 </v>
      </c>
      <c r="B120" s="13" t="str">
        <f t="shared" si="19"/>
        <v>I</v>
      </c>
      <c r="C120" s="9">
        <f t="shared" si="20"/>
        <v>26659.393</v>
      </c>
      <c r="D120" s="8" t="str">
        <f t="shared" si="21"/>
        <v>vis</v>
      </c>
      <c r="E120" s="54">
        <f>VLOOKUP(C120,Active!C$21:E$971,3,FALSE)</f>
        <v>747.00373469449335</v>
      </c>
      <c r="F120" s="13" t="s">
        <v>48</v>
      </c>
      <c r="G120" s="8" t="str">
        <f t="shared" si="22"/>
        <v>26659.393</v>
      </c>
      <c r="H120" s="9">
        <f t="shared" si="23"/>
        <v>747</v>
      </c>
      <c r="I120" s="55" t="s">
        <v>311</v>
      </c>
      <c r="J120" s="56" t="s">
        <v>312</v>
      </c>
      <c r="K120" s="55">
        <v>747</v>
      </c>
      <c r="L120" s="55" t="s">
        <v>313</v>
      </c>
      <c r="M120" s="56" t="s">
        <v>95</v>
      </c>
      <c r="N120" s="56"/>
      <c r="O120" s="57" t="s">
        <v>272</v>
      </c>
      <c r="P120" s="57" t="s">
        <v>273</v>
      </c>
    </row>
    <row r="121" spans="1:16" ht="12.75" customHeight="1" thickBot="1" x14ac:dyDescent="0.25">
      <c r="A121" s="9" t="str">
        <f t="shared" si="18"/>
        <v> VB 7.72 </v>
      </c>
      <c r="B121" s="13" t="str">
        <f t="shared" si="19"/>
        <v>I</v>
      </c>
      <c r="C121" s="9">
        <f t="shared" si="20"/>
        <v>26671.628000000001</v>
      </c>
      <c r="D121" s="8" t="str">
        <f t="shared" si="21"/>
        <v>vis</v>
      </c>
      <c r="E121" s="54">
        <f>VLOOKUP(C121,Active!C$21:E$971,3,FALSE)</f>
        <v>756.01813341899503</v>
      </c>
      <c r="F121" s="13" t="s">
        <v>48</v>
      </c>
      <c r="G121" s="8" t="str">
        <f t="shared" si="22"/>
        <v>26671.628</v>
      </c>
      <c r="H121" s="9">
        <f t="shared" si="23"/>
        <v>756</v>
      </c>
      <c r="I121" s="55" t="s">
        <v>314</v>
      </c>
      <c r="J121" s="56" t="s">
        <v>315</v>
      </c>
      <c r="K121" s="55">
        <v>756</v>
      </c>
      <c r="L121" s="55" t="s">
        <v>225</v>
      </c>
      <c r="M121" s="56" t="s">
        <v>95</v>
      </c>
      <c r="N121" s="56"/>
      <c r="O121" s="57" t="s">
        <v>96</v>
      </c>
      <c r="P121" s="57" t="s">
        <v>97</v>
      </c>
    </row>
    <row r="122" spans="1:16" ht="12.75" customHeight="1" thickBot="1" x14ac:dyDescent="0.25">
      <c r="A122" s="9" t="str">
        <f t="shared" si="18"/>
        <v> VB 7.72 </v>
      </c>
      <c r="B122" s="13" t="str">
        <f t="shared" si="19"/>
        <v>I</v>
      </c>
      <c r="C122" s="9">
        <f t="shared" si="20"/>
        <v>26705.544999999998</v>
      </c>
      <c r="D122" s="8" t="str">
        <f t="shared" si="21"/>
        <v>vis</v>
      </c>
      <c r="E122" s="54">
        <f>VLOOKUP(C122,Active!C$21:E$971,3,FALSE)</f>
        <v>781.00721078220613</v>
      </c>
      <c r="F122" s="13" t="s">
        <v>48</v>
      </c>
      <c r="G122" s="8" t="str">
        <f t="shared" si="22"/>
        <v>26705.545</v>
      </c>
      <c r="H122" s="9">
        <f t="shared" si="23"/>
        <v>781</v>
      </c>
      <c r="I122" s="55" t="s">
        <v>316</v>
      </c>
      <c r="J122" s="56" t="s">
        <v>317</v>
      </c>
      <c r="K122" s="55">
        <v>781</v>
      </c>
      <c r="L122" s="55" t="s">
        <v>109</v>
      </c>
      <c r="M122" s="56" t="s">
        <v>95</v>
      </c>
      <c r="N122" s="56"/>
      <c r="O122" s="57" t="s">
        <v>96</v>
      </c>
      <c r="P122" s="57" t="s">
        <v>97</v>
      </c>
    </row>
    <row r="123" spans="1:16" ht="12.75" customHeight="1" thickBot="1" x14ac:dyDescent="0.25">
      <c r="A123" s="9" t="str">
        <f t="shared" si="18"/>
        <v> VB 5.6 </v>
      </c>
      <c r="B123" s="13" t="str">
        <f t="shared" si="19"/>
        <v>I</v>
      </c>
      <c r="C123" s="9">
        <f t="shared" si="20"/>
        <v>26739.464</v>
      </c>
      <c r="D123" s="8" t="str">
        <f t="shared" si="21"/>
        <v>vis</v>
      </c>
      <c r="E123" s="54">
        <f>VLOOKUP(C123,Active!C$21:E$971,3,FALSE)</f>
        <v>805.9977616883258</v>
      </c>
      <c r="F123" s="13" t="s">
        <v>48</v>
      </c>
      <c r="G123" s="8" t="str">
        <f t="shared" si="22"/>
        <v>26739.464</v>
      </c>
      <c r="H123" s="9">
        <f t="shared" si="23"/>
        <v>806</v>
      </c>
      <c r="I123" s="55" t="s">
        <v>318</v>
      </c>
      <c r="J123" s="56" t="s">
        <v>319</v>
      </c>
      <c r="K123" s="55">
        <v>806</v>
      </c>
      <c r="L123" s="55" t="s">
        <v>90</v>
      </c>
      <c r="M123" s="56" t="s">
        <v>95</v>
      </c>
      <c r="N123" s="56"/>
      <c r="O123" s="57" t="s">
        <v>272</v>
      </c>
      <c r="P123" s="57" t="s">
        <v>273</v>
      </c>
    </row>
    <row r="124" spans="1:16" ht="12.75" customHeight="1" thickBot="1" x14ac:dyDescent="0.25">
      <c r="A124" s="9" t="str">
        <f t="shared" si="18"/>
        <v> VB 7.72 </v>
      </c>
      <c r="B124" s="13" t="str">
        <f t="shared" si="19"/>
        <v>I</v>
      </c>
      <c r="C124" s="9">
        <f t="shared" si="20"/>
        <v>26781.527999999998</v>
      </c>
      <c r="D124" s="8" t="str">
        <f t="shared" si="21"/>
        <v>vis</v>
      </c>
      <c r="E124" s="54">
        <f>VLOOKUP(C124,Active!C$21:E$971,3,FALSE)</f>
        <v>836.98931607716167</v>
      </c>
      <c r="F124" s="13" t="s">
        <v>48</v>
      </c>
      <c r="G124" s="8" t="str">
        <f t="shared" si="22"/>
        <v>26781.528</v>
      </c>
      <c r="H124" s="9">
        <f t="shared" si="23"/>
        <v>837</v>
      </c>
      <c r="I124" s="55" t="s">
        <v>320</v>
      </c>
      <c r="J124" s="56" t="s">
        <v>321</v>
      </c>
      <c r="K124" s="55">
        <v>837</v>
      </c>
      <c r="L124" s="55" t="s">
        <v>322</v>
      </c>
      <c r="M124" s="56" t="s">
        <v>95</v>
      </c>
      <c r="N124" s="56"/>
      <c r="O124" s="57" t="s">
        <v>96</v>
      </c>
      <c r="P124" s="57" t="s">
        <v>97</v>
      </c>
    </row>
    <row r="125" spans="1:16" ht="12.75" customHeight="1" thickBot="1" x14ac:dyDescent="0.25">
      <c r="A125" s="9" t="str">
        <f t="shared" si="18"/>
        <v> VB 7.72 </v>
      </c>
      <c r="B125" s="13" t="str">
        <f t="shared" si="19"/>
        <v>I</v>
      </c>
      <c r="C125" s="9">
        <f t="shared" si="20"/>
        <v>27002.822</v>
      </c>
      <c r="D125" s="8" t="str">
        <f t="shared" si="21"/>
        <v>vis</v>
      </c>
      <c r="E125" s="54">
        <f>VLOOKUP(C125,Active!C$21:E$971,3,FALSE)</f>
        <v>1000.0324179439208</v>
      </c>
      <c r="F125" s="13" t="s">
        <v>48</v>
      </c>
      <c r="G125" s="8" t="str">
        <f t="shared" si="22"/>
        <v>27002.822</v>
      </c>
      <c r="H125" s="9">
        <f t="shared" si="23"/>
        <v>1000</v>
      </c>
      <c r="I125" s="55" t="s">
        <v>323</v>
      </c>
      <c r="J125" s="56" t="s">
        <v>324</v>
      </c>
      <c r="K125" s="55">
        <v>1000</v>
      </c>
      <c r="L125" s="55" t="s">
        <v>163</v>
      </c>
      <c r="M125" s="56" t="s">
        <v>95</v>
      </c>
      <c r="N125" s="56"/>
      <c r="O125" s="57" t="s">
        <v>96</v>
      </c>
      <c r="P125" s="57" t="s">
        <v>97</v>
      </c>
    </row>
    <row r="126" spans="1:16" ht="12.75" customHeight="1" thickBot="1" x14ac:dyDescent="0.25">
      <c r="A126" s="9" t="str">
        <f t="shared" si="18"/>
        <v> VB 7.72 </v>
      </c>
      <c r="B126" s="13" t="str">
        <f t="shared" si="19"/>
        <v>I</v>
      </c>
      <c r="C126" s="9">
        <f t="shared" si="20"/>
        <v>27017.668000000001</v>
      </c>
      <c r="D126" s="8" t="str">
        <f t="shared" si="21"/>
        <v>vis</v>
      </c>
      <c r="E126" s="54">
        <f>VLOOKUP(C126,Active!C$21:E$971,3,FALSE)</f>
        <v>1010.9705269315757</v>
      </c>
      <c r="F126" s="13" t="s">
        <v>48</v>
      </c>
      <c r="G126" s="8" t="str">
        <f t="shared" si="22"/>
        <v>27017.668</v>
      </c>
      <c r="H126" s="9">
        <f t="shared" si="23"/>
        <v>1011</v>
      </c>
      <c r="I126" s="55" t="s">
        <v>325</v>
      </c>
      <c r="J126" s="56" t="s">
        <v>326</v>
      </c>
      <c r="K126" s="55">
        <v>1011</v>
      </c>
      <c r="L126" s="55" t="s">
        <v>327</v>
      </c>
      <c r="M126" s="56" t="s">
        <v>95</v>
      </c>
      <c r="N126" s="56"/>
      <c r="O126" s="57" t="s">
        <v>96</v>
      </c>
      <c r="P126" s="57" t="s">
        <v>97</v>
      </c>
    </row>
    <row r="127" spans="1:16" ht="12.75" customHeight="1" thickBot="1" x14ac:dyDescent="0.25">
      <c r="A127" s="9" t="str">
        <f t="shared" si="18"/>
        <v> VB 5.6 </v>
      </c>
      <c r="B127" s="13" t="str">
        <f t="shared" si="19"/>
        <v>I</v>
      </c>
      <c r="C127" s="9">
        <f t="shared" si="20"/>
        <v>27031.316999999999</v>
      </c>
      <c r="D127" s="8" t="str">
        <f t="shared" si="21"/>
        <v>vis</v>
      </c>
      <c r="E127" s="54">
        <f>VLOOKUP(C127,Active!C$21:E$971,3,FALSE)</f>
        <v>1021.0267204902758</v>
      </c>
      <c r="F127" s="13" t="s">
        <v>48</v>
      </c>
      <c r="G127" s="8" t="str">
        <f t="shared" si="22"/>
        <v>27031.317</v>
      </c>
      <c r="H127" s="9">
        <f t="shared" si="23"/>
        <v>1021</v>
      </c>
      <c r="I127" s="55" t="s">
        <v>328</v>
      </c>
      <c r="J127" s="56" t="s">
        <v>329</v>
      </c>
      <c r="K127" s="55">
        <v>1021</v>
      </c>
      <c r="L127" s="55" t="s">
        <v>304</v>
      </c>
      <c r="M127" s="56" t="s">
        <v>95</v>
      </c>
      <c r="N127" s="56"/>
      <c r="O127" s="57" t="s">
        <v>272</v>
      </c>
      <c r="P127" s="57" t="s">
        <v>273</v>
      </c>
    </row>
    <row r="128" spans="1:16" ht="12.75" customHeight="1" thickBot="1" x14ac:dyDescent="0.25">
      <c r="A128" s="9" t="str">
        <f t="shared" si="18"/>
        <v> VB 5.6 </v>
      </c>
      <c r="B128" s="13" t="str">
        <f t="shared" si="19"/>
        <v>I</v>
      </c>
      <c r="C128" s="9">
        <f t="shared" si="20"/>
        <v>27039.412</v>
      </c>
      <c r="D128" s="8" t="str">
        <f t="shared" si="21"/>
        <v>vis</v>
      </c>
      <c r="E128" s="54">
        <f>VLOOKUP(C128,Active!C$21:E$971,3,FALSE)</f>
        <v>1026.9908854003575</v>
      </c>
      <c r="F128" s="13" t="s">
        <v>48</v>
      </c>
      <c r="G128" s="8" t="str">
        <f t="shared" si="22"/>
        <v>27039.412</v>
      </c>
      <c r="H128" s="9">
        <f t="shared" si="23"/>
        <v>1027</v>
      </c>
      <c r="I128" s="55" t="s">
        <v>330</v>
      </c>
      <c r="J128" s="56" t="s">
        <v>331</v>
      </c>
      <c r="K128" s="55">
        <v>1027</v>
      </c>
      <c r="L128" s="55" t="s">
        <v>332</v>
      </c>
      <c r="M128" s="56" t="s">
        <v>95</v>
      </c>
      <c r="N128" s="56"/>
      <c r="O128" s="57" t="s">
        <v>272</v>
      </c>
      <c r="P128" s="57" t="s">
        <v>273</v>
      </c>
    </row>
    <row r="129" spans="1:16" ht="12.75" customHeight="1" thickBot="1" x14ac:dyDescent="0.25">
      <c r="A129" s="9" t="str">
        <f t="shared" si="18"/>
        <v> VB 5.6 </v>
      </c>
      <c r="B129" s="13" t="str">
        <f t="shared" si="19"/>
        <v>I</v>
      </c>
      <c r="C129" s="9">
        <f t="shared" si="20"/>
        <v>27043.445</v>
      </c>
      <c r="D129" s="8" t="str">
        <f t="shared" si="21"/>
        <v>vis</v>
      </c>
      <c r="E129" s="54">
        <f>VLOOKUP(C129,Active!C$21:E$971,3,FALSE)</f>
        <v>1029.9622846693323</v>
      </c>
      <c r="F129" s="13" t="s">
        <v>48</v>
      </c>
      <c r="G129" s="8" t="str">
        <f t="shared" si="22"/>
        <v>27043.445</v>
      </c>
      <c r="H129" s="9">
        <f t="shared" si="23"/>
        <v>1030</v>
      </c>
      <c r="I129" s="55" t="s">
        <v>333</v>
      </c>
      <c r="J129" s="56" t="s">
        <v>334</v>
      </c>
      <c r="K129" s="55">
        <v>1030</v>
      </c>
      <c r="L129" s="55" t="s">
        <v>335</v>
      </c>
      <c r="M129" s="56" t="s">
        <v>95</v>
      </c>
      <c r="N129" s="56"/>
      <c r="O129" s="57" t="s">
        <v>272</v>
      </c>
      <c r="P129" s="57" t="s">
        <v>273</v>
      </c>
    </row>
    <row r="130" spans="1:16" ht="12.75" customHeight="1" thickBot="1" x14ac:dyDescent="0.25">
      <c r="A130" s="9" t="str">
        <f t="shared" si="18"/>
        <v> VB 7.72 </v>
      </c>
      <c r="B130" s="13" t="str">
        <f t="shared" si="19"/>
        <v>I</v>
      </c>
      <c r="C130" s="9">
        <f t="shared" si="20"/>
        <v>27104.491999999998</v>
      </c>
      <c r="D130" s="8" t="str">
        <f t="shared" si="21"/>
        <v>vis</v>
      </c>
      <c r="E130" s="54">
        <f>VLOOKUP(C130,Active!C$21:E$971,3,FALSE)</f>
        <v>1074.9399715458846</v>
      </c>
      <c r="F130" s="13" t="s">
        <v>48</v>
      </c>
      <c r="G130" s="8" t="str">
        <f t="shared" si="22"/>
        <v>27104.492</v>
      </c>
      <c r="H130" s="9">
        <f t="shared" si="23"/>
        <v>1075</v>
      </c>
      <c r="I130" s="55" t="s">
        <v>336</v>
      </c>
      <c r="J130" s="56" t="s">
        <v>337</v>
      </c>
      <c r="K130" s="55">
        <v>1075</v>
      </c>
      <c r="L130" s="55" t="s">
        <v>338</v>
      </c>
      <c r="M130" s="56" t="s">
        <v>95</v>
      </c>
      <c r="N130" s="56"/>
      <c r="O130" s="57" t="s">
        <v>96</v>
      </c>
      <c r="P130" s="57" t="s">
        <v>97</v>
      </c>
    </row>
    <row r="131" spans="1:16" ht="12.75" customHeight="1" thickBot="1" x14ac:dyDescent="0.25">
      <c r="A131" s="9" t="str">
        <f t="shared" si="18"/>
        <v> VB 5.6 </v>
      </c>
      <c r="B131" s="13" t="str">
        <f t="shared" si="19"/>
        <v>I</v>
      </c>
      <c r="C131" s="9">
        <f t="shared" si="20"/>
        <v>27153.419000000002</v>
      </c>
      <c r="D131" s="8" t="str">
        <f t="shared" si="21"/>
        <v>vis</v>
      </c>
      <c r="E131" s="54">
        <f>VLOOKUP(C131,Active!C$21:E$971,3,FALSE)</f>
        <v>1110.9879884150062</v>
      </c>
      <c r="F131" s="13" t="s">
        <v>48</v>
      </c>
      <c r="G131" s="8" t="str">
        <f t="shared" si="22"/>
        <v>27153.419</v>
      </c>
      <c r="H131" s="9">
        <f t="shared" si="23"/>
        <v>1111</v>
      </c>
      <c r="I131" s="55" t="s">
        <v>339</v>
      </c>
      <c r="J131" s="56" t="s">
        <v>340</v>
      </c>
      <c r="K131" s="55">
        <v>1111</v>
      </c>
      <c r="L131" s="55" t="s">
        <v>341</v>
      </c>
      <c r="M131" s="56" t="s">
        <v>95</v>
      </c>
      <c r="N131" s="56"/>
      <c r="O131" s="57" t="s">
        <v>272</v>
      </c>
      <c r="P131" s="57" t="s">
        <v>273</v>
      </c>
    </row>
    <row r="132" spans="1:16" ht="12.75" customHeight="1" thickBot="1" x14ac:dyDescent="0.25">
      <c r="A132" s="9" t="str">
        <f t="shared" si="18"/>
        <v> VB 7.72 </v>
      </c>
      <c r="B132" s="13" t="str">
        <f t="shared" si="19"/>
        <v>I</v>
      </c>
      <c r="C132" s="9">
        <f t="shared" si="20"/>
        <v>27321.767</v>
      </c>
      <c r="D132" s="8" t="str">
        <f t="shared" si="21"/>
        <v>vis</v>
      </c>
      <c r="E132" s="54">
        <f>VLOOKUP(C132,Active!C$21:E$971,3,FALSE)</f>
        <v>1235.0219889440068</v>
      </c>
      <c r="F132" s="13" t="s">
        <v>48</v>
      </c>
      <c r="G132" s="8" t="str">
        <f t="shared" si="22"/>
        <v>27321.767</v>
      </c>
      <c r="H132" s="9">
        <f t="shared" si="23"/>
        <v>1235</v>
      </c>
      <c r="I132" s="55" t="s">
        <v>342</v>
      </c>
      <c r="J132" s="56" t="s">
        <v>343</v>
      </c>
      <c r="K132" s="55">
        <v>1235</v>
      </c>
      <c r="L132" s="55" t="s">
        <v>344</v>
      </c>
      <c r="M132" s="56" t="s">
        <v>95</v>
      </c>
      <c r="N132" s="56"/>
      <c r="O132" s="57" t="s">
        <v>96</v>
      </c>
      <c r="P132" s="57" t="s">
        <v>97</v>
      </c>
    </row>
    <row r="133" spans="1:16" ht="12.75" customHeight="1" thickBot="1" x14ac:dyDescent="0.25">
      <c r="A133" s="9" t="str">
        <f t="shared" si="18"/>
        <v> VB 5.6 </v>
      </c>
      <c r="B133" s="13" t="str">
        <f t="shared" si="19"/>
        <v>I</v>
      </c>
      <c r="C133" s="9">
        <f t="shared" si="20"/>
        <v>27396.315999999999</v>
      </c>
      <c r="D133" s="8" t="str">
        <f t="shared" si="21"/>
        <v>vis</v>
      </c>
      <c r="E133" s="54">
        <f>VLOOKUP(C133,Active!C$21:E$971,3,FALSE)</f>
        <v>1289.9475639757056</v>
      </c>
      <c r="F133" s="13" t="s">
        <v>48</v>
      </c>
      <c r="G133" s="8" t="str">
        <f t="shared" si="22"/>
        <v>27396.316</v>
      </c>
      <c r="H133" s="9">
        <f t="shared" si="23"/>
        <v>1290</v>
      </c>
      <c r="I133" s="55" t="s">
        <v>345</v>
      </c>
      <c r="J133" s="56" t="s">
        <v>346</v>
      </c>
      <c r="K133" s="55">
        <v>1290</v>
      </c>
      <c r="L133" s="55" t="s">
        <v>347</v>
      </c>
      <c r="M133" s="56" t="s">
        <v>95</v>
      </c>
      <c r="N133" s="56"/>
      <c r="O133" s="57" t="s">
        <v>272</v>
      </c>
      <c r="P133" s="57" t="s">
        <v>273</v>
      </c>
    </row>
    <row r="134" spans="1:16" ht="12.75" customHeight="1" thickBot="1" x14ac:dyDescent="0.25">
      <c r="A134" s="9" t="str">
        <f t="shared" si="18"/>
        <v> VB 7.72 </v>
      </c>
      <c r="B134" s="13" t="str">
        <f t="shared" si="19"/>
        <v>I</v>
      </c>
      <c r="C134" s="9">
        <f t="shared" si="20"/>
        <v>27404.607</v>
      </c>
      <c r="D134" s="8" t="str">
        <f t="shared" si="21"/>
        <v>vis</v>
      </c>
      <c r="E134" s="54">
        <f>VLOOKUP(C134,Active!C$21:E$971,3,FALSE)</f>
        <v>1296.0561360905278</v>
      </c>
      <c r="F134" s="13" t="s">
        <v>48</v>
      </c>
      <c r="G134" s="8" t="str">
        <f t="shared" si="22"/>
        <v>27404.607</v>
      </c>
      <c r="H134" s="9">
        <f t="shared" si="23"/>
        <v>1296</v>
      </c>
      <c r="I134" s="55" t="s">
        <v>348</v>
      </c>
      <c r="J134" s="56" t="s">
        <v>349</v>
      </c>
      <c r="K134" s="55">
        <v>1296</v>
      </c>
      <c r="L134" s="55" t="s">
        <v>112</v>
      </c>
      <c r="M134" s="56" t="s">
        <v>95</v>
      </c>
      <c r="N134" s="56"/>
      <c r="O134" s="57" t="s">
        <v>96</v>
      </c>
      <c r="P134" s="57" t="s">
        <v>97</v>
      </c>
    </row>
    <row r="135" spans="1:16" ht="12.75" customHeight="1" thickBot="1" x14ac:dyDescent="0.25">
      <c r="A135" s="9" t="str">
        <f t="shared" si="18"/>
        <v> VB 7.72 </v>
      </c>
      <c r="B135" s="13" t="str">
        <f t="shared" si="19"/>
        <v>I</v>
      </c>
      <c r="C135" s="9">
        <f t="shared" si="20"/>
        <v>27408.643</v>
      </c>
      <c r="D135" s="8" t="str">
        <f t="shared" si="21"/>
        <v>vis</v>
      </c>
      <c r="E135" s="54">
        <f>VLOOKUP(C135,Active!C$21:E$971,3,FALSE)</f>
        <v>1299.0297456738615</v>
      </c>
      <c r="F135" s="13" t="s">
        <v>48</v>
      </c>
      <c r="G135" s="8" t="str">
        <f t="shared" si="22"/>
        <v>27408.643</v>
      </c>
      <c r="H135" s="9">
        <f t="shared" si="23"/>
        <v>1299</v>
      </c>
      <c r="I135" s="55" t="s">
        <v>350</v>
      </c>
      <c r="J135" s="56" t="s">
        <v>351</v>
      </c>
      <c r="K135" s="55">
        <v>1299</v>
      </c>
      <c r="L135" s="55" t="s">
        <v>173</v>
      </c>
      <c r="M135" s="56" t="s">
        <v>95</v>
      </c>
      <c r="N135" s="56"/>
      <c r="O135" s="57" t="s">
        <v>96</v>
      </c>
      <c r="P135" s="57" t="s">
        <v>97</v>
      </c>
    </row>
    <row r="136" spans="1:16" ht="12.75" customHeight="1" thickBot="1" x14ac:dyDescent="0.25">
      <c r="A136" s="9" t="str">
        <f t="shared" si="18"/>
        <v> VB 5.6 </v>
      </c>
      <c r="B136" s="13" t="str">
        <f t="shared" si="19"/>
        <v>I</v>
      </c>
      <c r="C136" s="9">
        <f t="shared" si="20"/>
        <v>27628.448</v>
      </c>
      <c r="D136" s="8" t="str">
        <f t="shared" si="21"/>
        <v>vis</v>
      </c>
      <c r="E136" s="54">
        <f>VLOOKUP(C136,Active!C$21:E$971,3,FALSE)</f>
        <v>1460.9757948474621</v>
      </c>
      <c r="F136" s="13" t="s">
        <v>48</v>
      </c>
      <c r="G136" s="8" t="str">
        <f t="shared" si="22"/>
        <v>27628.448</v>
      </c>
      <c r="H136" s="9">
        <f t="shared" si="23"/>
        <v>1461</v>
      </c>
      <c r="I136" s="55" t="s">
        <v>352</v>
      </c>
      <c r="J136" s="56" t="s">
        <v>353</v>
      </c>
      <c r="K136" s="55">
        <v>1461</v>
      </c>
      <c r="L136" s="55" t="s">
        <v>218</v>
      </c>
      <c r="M136" s="56" t="s">
        <v>95</v>
      </c>
      <c r="N136" s="56"/>
      <c r="O136" s="57" t="s">
        <v>272</v>
      </c>
      <c r="P136" s="57" t="s">
        <v>273</v>
      </c>
    </row>
    <row r="137" spans="1:16" ht="12.75" customHeight="1" thickBot="1" x14ac:dyDescent="0.25">
      <c r="A137" s="9" t="str">
        <f t="shared" si="18"/>
        <v> VB 5.6 </v>
      </c>
      <c r="B137" s="13" t="str">
        <f t="shared" si="19"/>
        <v>I</v>
      </c>
      <c r="C137" s="9">
        <f t="shared" si="20"/>
        <v>27666.447</v>
      </c>
      <c r="D137" s="8" t="str">
        <f t="shared" si="21"/>
        <v>vis</v>
      </c>
      <c r="E137" s="54">
        <f>VLOOKUP(C137,Active!C$21:E$971,3,FALSE)</f>
        <v>1488.9723732808352</v>
      </c>
      <c r="F137" s="13" t="s">
        <v>48</v>
      </c>
      <c r="G137" s="8" t="str">
        <f t="shared" si="22"/>
        <v>27666.447</v>
      </c>
      <c r="H137" s="9">
        <f t="shared" si="23"/>
        <v>1489</v>
      </c>
      <c r="I137" s="55" t="s">
        <v>354</v>
      </c>
      <c r="J137" s="56" t="s">
        <v>355</v>
      </c>
      <c r="K137" s="55">
        <v>1489</v>
      </c>
      <c r="L137" s="55" t="s">
        <v>151</v>
      </c>
      <c r="M137" s="56" t="s">
        <v>95</v>
      </c>
      <c r="N137" s="56"/>
      <c r="O137" s="57" t="s">
        <v>272</v>
      </c>
      <c r="P137" s="57" t="s">
        <v>273</v>
      </c>
    </row>
    <row r="138" spans="1:16" ht="12.75" customHeight="1" thickBot="1" x14ac:dyDescent="0.25">
      <c r="A138" s="9" t="str">
        <f t="shared" si="18"/>
        <v> VB 7.72 </v>
      </c>
      <c r="B138" s="13" t="str">
        <f t="shared" si="19"/>
        <v>I</v>
      </c>
      <c r="C138" s="9">
        <f t="shared" si="20"/>
        <v>27814.512999999999</v>
      </c>
      <c r="D138" s="8" t="str">
        <f t="shared" si="21"/>
        <v>vis</v>
      </c>
      <c r="E138" s="54">
        <f>VLOOKUP(C138,Active!C$21:E$971,3,FALSE)</f>
        <v>1598.0631752049869</v>
      </c>
      <c r="F138" s="13" t="s">
        <v>48</v>
      </c>
      <c r="G138" s="8" t="str">
        <f t="shared" si="22"/>
        <v>27814.513</v>
      </c>
      <c r="H138" s="9">
        <f t="shared" si="23"/>
        <v>1598</v>
      </c>
      <c r="I138" s="55" t="s">
        <v>356</v>
      </c>
      <c r="J138" s="56" t="s">
        <v>357</v>
      </c>
      <c r="K138" s="55">
        <v>1598</v>
      </c>
      <c r="L138" s="55" t="s">
        <v>358</v>
      </c>
      <c r="M138" s="56" t="s">
        <v>95</v>
      </c>
      <c r="N138" s="56"/>
      <c r="O138" s="57" t="s">
        <v>96</v>
      </c>
      <c r="P138" s="57" t="s">
        <v>97</v>
      </c>
    </row>
    <row r="139" spans="1:16" ht="12.75" customHeight="1" thickBot="1" x14ac:dyDescent="0.25">
      <c r="A139" s="9" t="str">
        <f t="shared" ref="A139:A170" si="24">P139</f>
        <v> VB 7.72 </v>
      </c>
      <c r="B139" s="13" t="str">
        <f t="shared" ref="B139:B170" si="25">IF(H139=INT(H139),"I","II")</f>
        <v>I</v>
      </c>
      <c r="C139" s="9">
        <f t="shared" ref="C139:C170" si="26">1*G139</f>
        <v>28039.812999999998</v>
      </c>
      <c r="D139" s="8" t="str">
        <f t="shared" ref="D139:D170" si="27">VLOOKUP(F139,I$1:J$5,2,FALSE)</f>
        <v>vis</v>
      </c>
      <c r="E139" s="54">
        <f>VLOOKUP(C139,Active!C$21:E$971,3,FALSE)</f>
        <v>1764.057783511495</v>
      </c>
      <c r="F139" s="13" t="s">
        <v>48</v>
      </c>
      <c r="G139" s="8" t="str">
        <f t="shared" ref="G139:G170" si="28">MID(I139,3,LEN(I139)-3)</f>
        <v>28039.813</v>
      </c>
      <c r="H139" s="9">
        <f t="shared" ref="H139:H170" si="29">1*K139</f>
        <v>1764</v>
      </c>
      <c r="I139" s="55" t="s">
        <v>359</v>
      </c>
      <c r="J139" s="56" t="s">
        <v>360</v>
      </c>
      <c r="K139" s="55">
        <v>1764</v>
      </c>
      <c r="L139" s="55" t="s">
        <v>361</v>
      </c>
      <c r="M139" s="56" t="s">
        <v>95</v>
      </c>
      <c r="N139" s="56"/>
      <c r="O139" s="57" t="s">
        <v>96</v>
      </c>
      <c r="P139" s="57" t="s">
        <v>97</v>
      </c>
    </row>
    <row r="140" spans="1:16" ht="12.75" customHeight="1" thickBot="1" x14ac:dyDescent="0.25">
      <c r="A140" s="9" t="str">
        <f t="shared" si="24"/>
        <v> VB 7.72 </v>
      </c>
      <c r="B140" s="13" t="str">
        <f t="shared" si="25"/>
        <v>I</v>
      </c>
      <c r="C140" s="9">
        <f t="shared" si="26"/>
        <v>28141.544999999998</v>
      </c>
      <c r="D140" s="8" t="str">
        <f t="shared" si="27"/>
        <v>vis</v>
      </c>
      <c r="E140" s="54">
        <f>VLOOKUP(C140,Active!C$21:E$971,3,FALSE)</f>
        <v>1839.0110169435311</v>
      </c>
      <c r="F140" s="13" t="s">
        <v>48</v>
      </c>
      <c r="G140" s="8" t="str">
        <f t="shared" si="28"/>
        <v>28141.545</v>
      </c>
      <c r="H140" s="9">
        <f t="shared" si="29"/>
        <v>1839</v>
      </c>
      <c r="I140" s="55" t="s">
        <v>362</v>
      </c>
      <c r="J140" s="56" t="s">
        <v>363</v>
      </c>
      <c r="K140" s="55">
        <v>1839</v>
      </c>
      <c r="L140" s="55" t="s">
        <v>364</v>
      </c>
      <c r="M140" s="56" t="s">
        <v>95</v>
      </c>
      <c r="N140" s="56"/>
      <c r="O140" s="57" t="s">
        <v>96</v>
      </c>
      <c r="P140" s="57" t="s">
        <v>97</v>
      </c>
    </row>
    <row r="141" spans="1:16" ht="12.75" customHeight="1" thickBot="1" x14ac:dyDescent="0.25">
      <c r="A141" s="9" t="str">
        <f t="shared" si="24"/>
        <v> VB 5.6 </v>
      </c>
      <c r="B141" s="13" t="str">
        <f t="shared" si="25"/>
        <v>I</v>
      </c>
      <c r="C141" s="9">
        <f t="shared" si="26"/>
        <v>28182.308000000001</v>
      </c>
      <c r="D141" s="8" t="str">
        <f t="shared" si="27"/>
        <v>vis</v>
      </c>
      <c r="E141" s="54">
        <f>VLOOKUP(C141,Active!C$21:E$971,3,FALSE)</f>
        <v>1869.0440316723311</v>
      </c>
      <c r="F141" s="13" t="s">
        <v>48</v>
      </c>
      <c r="G141" s="8" t="str">
        <f t="shared" si="28"/>
        <v>28182.308</v>
      </c>
      <c r="H141" s="9">
        <f t="shared" si="29"/>
        <v>1869</v>
      </c>
      <c r="I141" s="55" t="s">
        <v>365</v>
      </c>
      <c r="J141" s="56" t="s">
        <v>366</v>
      </c>
      <c r="K141" s="55">
        <v>1869</v>
      </c>
      <c r="L141" s="55" t="s">
        <v>254</v>
      </c>
      <c r="M141" s="56" t="s">
        <v>95</v>
      </c>
      <c r="N141" s="56"/>
      <c r="O141" s="57" t="s">
        <v>272</v>
      </c>
      <c r="P141" s="57" t="s">
        <v>273</v>
      </c>
    </row>
    <row r="142" spans="1:16" ht="12.75" customHeight="1" thickBot="1" x14ac:dyDescent="0.25">
      <c r="A142" s="9" t="str">
        <f t="shared" si="24"/>
        <v> VB 5.6 </v>
      </c>
      <c r="B142" s="13" t="str">
        <f t="shared" si="25"/>
        <v>I</v>
      </c>
      <c r="C142" s="9">
        <f t="shared" si="26"/>
        <v>28220.309000000001</v>
      </c>
      <c r="D142" s="8" t="str">
        <f t="shared" si="27"/>
        <v>vis</v>
      </c>
      <c r="E142" s="54">
        <f>VLOOKUP(C142,Active!C$21:E$971,3,FALSE)</f>
        <v>1897.0420836486103</v>
      </c>
      <c r="F142" s="13" t="s">
        <v>48</v>
      </c>
      <c r="G142" s="8" t="str">
        <f t="shared" si="28"/>
        <v>28220.309</v>
      </c>
      <c r="H142" s="9">
        <f t="shared" si="29"/>
        <v>1897</v>
      </c>
      <c r="I142" s="55" t="s">
        <v>367</v>
      </c>
      <c r="J142" s="56" t="s">
        <v>368</v>
      </c>
      <c r="K142" s="55">
        <v>1897</v>
      </c>
      <c r="L142" s="55" t="s">
        <v>276</v>
      </c>
      <c r="M142" s="56" t="s">
        <v>95</v>
      </c>
      <c r="N142" s="56"/>
      <c r="O142" s="57" t="s">
        <v>272</v>
      </c>
      <c r="P142" s="57" t="s">
        <v>273</v>
      </c>
    </row>
    <row r="143" spans="1:16" ht="12.75" customHeight="1" thickBot="1" x14ac:dyDescent="0.25">
      <c r="A143" s="9" t="str">
        <f t="shared" si="24"/>
        <v> VB 5.6 </v>
      </c>
      <c r="B143" s="13" t="str">
        <f t="shared" si="25"/>
        <v>I</v>
      </c>
      <c r="C143" s="9">
        <f t="shared" si="26"/>
        <v>28422.566999999999</v>
      </c>
      <c r="D143" s="8" t="str">
        <f t="shared" si="27"/>
        <v>vis</v>
      </c>
      <c r="E143" s="54">
        <f>VLOOKUP(C143,Active!C$21:E$971,3,FALSE)</f>
        <v>2046.0600041406542</v>
      </c>
      <c r="F143" s="13" t="s">
        <v>48</v>
      </c>
      <c r="G143" s="8" t="str">
        <f t="shared" si="28"/>
        <v>28422.567</v>
      </c>
      <c r="H143" s="9">
        <f t="shared" si="29"/>
        <v>2046</v>
      </c>
      <c r="I143" s="55" t="s">
        <v>369</v>
      </c>
      <c r="J143" s="56" t="s">
        <v>370</v>
      </c>
      <c r="K143" s="55">
        <v>2046</v>
      </c>
      <c r="L143" s="55" t="s">
        <v>371</v>
      </c>
      <c r="M143" s="56" t="s">
        <v>95</v>
      </c>
      <c r="N143" s="56"/>
      <c r="O143" s="57" t="s">
        <v>272</v>
      </c>
      <c r="P143" s="57" t="s">
        <v>273</v>
      </c>
    </row>
    <row r="144" spans="1:16" ht="12.75" customHeight="1" thickBot="1" x14ac:dyDescent="0.25">
      <c r="A144" s="9" t="str">
        <f t="shared" si="24"/>
        <v> VB 7.72 </v>
      </c>
      <c r="B144" s="13" t="str">
        <f t="shared" si="25"/>
        <v>I</v>
      </c>
      <c r="C144" s="9">
        <f t="shared" si="26"/>
        <v>28502.591</v>
      </c>
      <c r="D144" s="8" t="str">
        <f t="shared" si="27"/>
        <v>vis</v>
      </c>
      <c r="E144" s="54">
        <f>VLOOKUP(C144,Active!C$21:E$971,3,FALSE)</f>
        <v>2105.019402876208</v>
      </c>
      <c r="F144" s="13" t="s">
        <v>48</v>
      </c>
      <c r="G144" s="8" t="str">
        <f t="shared" si="28"/>
        <v>28502.591</v>
      </c>
      <c r="H144" s="9">
        <f t="shared" si="29"/>
        <v>2105</v>
      </c>
      <c r="I144" s="55" t="s">
        <v>372</v>
      </c>
      <c r="J144" s="56" t="s">
        <v>373</v>
      </c>
      <c r="K144" s="55">
        <v>2105</v>
      </c>
      <c r="L144" s="55" t="s">
        <v>374</v>
      </c>
      <c r="M144" s="56" t="s">
        <v>95</v>
      </c>
      <c r="N144" s="56"/>
      <c r="O144" s="57" t="s">
        <v>96</v>
      </c>
      <c r="P144" s="57" t="s">
        <v>97</v>
      </c>
    </row>
    <row r="145" spans="1:16" ht="12.75" customHeight="1" thickBot="1" x14ac:dyDescent="0.25">
      <c r="A145" s="9" t="str">
        <f t="shared" si="24"/>
        <v> VB 7.72 </v>
      </c>
      <c r="B145" s="13" t="str">
        <f t="shared" si="25"/>
        <v>I</v>
      </c>
      <c r="C145" s="9">
        <f t="shared" si="26"/>
        <v>28848.615000000002</v>
      </c>
      <c r="D145" s="8" t="str">
        <f t="shared" si="27"/>
        <v>vis</v>
      </c>
      <c r="E145" s="54">
        <f>VLOOKUP(C145,Active!C$21:E$971,3,FALSE)</f>
        <v>2359.9600080455448</v>
      </c>
      <c r="F145" s="13" t="s">
        <v>48</v>
      </c>
      <c r="G145" s="8" t="str">
        <f t="shared" si="28"/>
        <v>28848.615</v>
      </c>
      <c r="H145" s="9">
        <f t="shared" si="29"/>
        <v>2360</v>
      </c>
      <c r="I145" s="55" t="s">
        <v>375</v>
      </c>
      <c r="J145" s="56" t="s">
        <v>376</v>
      </c>
      <c r="K145" s="55">
        <v>2360</v>
      </c>
      <c r="L145" s="55" t="s">
        <v>377</v>
      </c>
      <c r="M145" s="56" t="s">
        <v>95</v>
      </c>
      <c r="N145" s="56"/>
      <c r="O145" s="57" t="s">
        <v>96</v>
      </c>
      <c r="P145" s="57" t="s">
        <v>97</v>
      </c>
    </row>
    <row r="146" spans="1:16" ht="12.75" customHeight="1" thickBot="1" x14ac:dyDescent="0.25">
      <c r="A146" s="9" t="str">
        <f t="shared" si="24"/>
        <v> VB 5.6 </v>
      </c>
      <c r="B146" s="13" t="str">
        <f t="shared" si="25"/>
        <v>I</v>
      </c>
      <c r="C146" s="9">
        <f t="shared" si="26"/>
        <v>29079.492999999999</v>
      </c>
      <c r="D146" s="8" t="str">
        <f t="shared" si="27"/>
        <v>vis</v>
      </c>
      <c r="E146" s="54">
        <f>VLOOKUP(C146,Active!C$21:E$971,3,FALSE)</f>
        <v>2530.0643275155385</v>
      </c>
      <c r="F146" s="13" t="s">
        <v>48</v>
      </c>
      <c r="G146" s="8" t="str">
        <f t="shared" si="28"/>
        <v>29079.493</v>
      </c>
      <c r="H146" s="9">
        <f t="shared" si="29"/>
        <v>2530</v>
      </c>
      <c r="I146" s="55" t="s">
        <v>378</v>
      </c>
      <c r="J146" s="56" t="s">
        <v>379</v>
      </c>
      <c r="K146" s="55">
        <v>2530</v>
      </c>
      <c r="L146" s="55" t="s">
        <v>380</v>
      </c>
      <c r="M146" s="56" t="s">
        <v>95</v>
      </c>
      <c r="N146" s="56"/>
      <c r="O146" s="57" t="s">
        <v>272</v>
      </c>
      <c r="P146" s="57" t="s">
        <v>273</v>
      </c>
    </row>
    <row r="147" spans="1:16" ht="12.75" customHeight="1" thickBot="1" x14ac:dyDescent="0.25">
      <c r="A147" s="9" t="str">
        <f t="shared" si="24"/>
        <v> VB 7.72 </v>
      </c>
      <c r="B147" s="13" t="str">
        <f t="shared" si="25"/>
        <v>I</v>
      </c>
      <c r="C147" s="9">
        <f t="shared" si="26"/>
        <v>29152.752</v>
      </c>
      <c r="D147" s="8" t="str">
        <f t="shared" si="27"/>
        <v>vis</v>
      </c>
      <c r="E147" s="54">
        <f>VLOOKUP(C147,Active!C$21:E$971,3,FALSE)</f>
        <v>2584.0394673731812</v>
      </c>
      <c r="F147" s="13" t="s">
        <v>48</v>
      </c>
      <c r="G147" s="8" t="str">
        <f t="shared" si="28"/>
        <v>29152.752</v>
      </c>
      <c r="H147" s="9">
        <f t="shared" si="29"/>
        <v>2584</v>
      </c>
      <c r="I147" s="55" t="s">
        <v>381</v>
      </c>
      <c r="J147" s="56" t="s">
        <v>382</v>
      </c>
      <c r="K147" s="55">
        <v>2584</v>
      </c>
      <c r="L147" s="55" t="s">
        <v>383</v>
      </c>
      <c r="M147" s="56" t="s">
        <v>95</v>
      </c>
      <c r="N147" s="56"/>
      <c r="O147" s="57" t="s">
        <v>96</v>
      </c>
      <c r="P147" s="57" t="s">
        <v>97</v>
      </c>
    </row>
    <row r="148" spans="1:16" ht="12.75" customHeight="1" thickBot="1" x14ac:dyDescent="0.25">
      <c r="A148" s="9" t="str">
        <f t="shared" si="24"/>
        <v> VB 5.6 </v>
      </c>
      <c r="B148" s="13" t="str">
        <f t="shared" si="25"/>
        <v>I</v>
      </c>
      <c r="C148" s="9">
        <f t="shared" si="26"/>
        <v>29193.384999999998</v>
      </c>
      <c r="D148" s="8" t="str">
        <f t="shared" si="27"/>
        <v>vis</v>
      </c>
      <c r="E148" s="54">
        <f>VLOOKUP(C148,Active!C$21:E$971,3,FALSE)</f>
        <v>2613.9767018131192</v>
      </c>
      <c r="F148" s="13" t="s">
        <v>48</v>
      </c>
      <c r="G148" s="8" t="str">
        <f t="shared" si="28"/>
        <v>29193.385</v>
      </c>
      <c r="H148" s="9">
        <f t="shared" si="29"/>
        <v>2614</v>
      </c>
      <c r="I148" s="55" t="s">
        <v>384</v>
      </c>
      <c r="J148" s="56" t="s">
        <v>385</v>
      </c>
      <c r="K148" s="55">
        <v>2614</v>
      </c>
      <c r="L148" s="55" t="s">
        <v>386</v>
      </c>
      <c r="M148" s="56" t="s">
        <v>95</v>
      </c>
      <c r="N148" s="56"/>
      <c r="O148" s="57" t="s">
        <v>272</v>
      </c>
      <c r="P148" s="57" t="s">
        <v>273</v>
      </c>
    </row>
    <row r="149" spans="1:16" ht="12.75" customHeight="1" thickBot="1" x14ac:dyDescent="0.25">
      <c r="A149" s="9" t="str">
        <f t="shared" si="24"/>
        <v> VB 7.72 </v>
      </c>
      <c r="B149" s="13" t="str">
        <f t="shared" si="25"/>
        <v>I</v>
      </c>
      <c r="C149" s="9">
        <f t="shared" si="26"/>
        <v>29224.557000000001</v>
      </c>
      <c r="D149" s="8" t="str">
        <f t="shared" si="27"/>
        <v>vis</v>
      </c>
      <c r="E149" s="54">
        <f>VLOOKUP(C149,Active!C$21:E$971,3,FALSE)</f>
        <v>2636.943341538511</v>
      </c>
      <c r="F149" s="13" t="s">
        <v>48</v>
      </c>
      <c r="G149" s="8" t="str">
        <f t="shared" si="28"/>
        <v>29224.557</v>
      </c>
      <c r="H149" s="9">
        <f t="shared" si="29"/>
        <v>2637</v>
      </c>
      <c r="I149" s="55" t="s">
        <v>387</v>
      </c>
      <c r="J149" s="56" t="s">
        <v>388</v>
      </c>
      <c r="K149" s="55">
        <v>2637</v>
      </c>
      <c r="L149" s="55" t="s">
        <v>389</v>
      </c>
      <c r="M149" s="56" t="s">
        <v>95</v>
      </c>
      <c r="N149" s="56"/>
      <c r="O149" s="57" t="s">
        <v>96</v>
      </c>
      <c r="P149" s="57" t="s">
        <v>97</v>
      </c>
    </row>
    <row r="150" spans="1:16" ht="12.75" customHeight="1" thickBot="1" x14ac:dyDescent="0.25">
      <c r="A150" s="9" t="str">
        <f t="shared" si="24"/>
        <v> VB 5.6 </v>
      </c>
      <c r="B150" s="13" t="str">
        <f t="shared" si="25"/>
        <v>I</v>
      </c>
      <c r="C150" s="9">
        <f t="shared" si="26"/>
        <v>29493.477999999999</v>
      </c>
      <c r="D150" s="8" t="str">
        <f t="shared" si="27"/>
        <v>vis</v>
      </c>
      <c r="E150" s="54">
        <f>VLOOKUP(C150,Active!C$21:E$971,3,FALSE)</f>
        <v>2835.0766573858009</v>
      </c>
      <c r="F150" s="13" t="s">
        <v>48</v>
      </c>
      <c r="G150" s="8" t="str">
        <f t="shared" si="28"/>
        <v>29493.478</v>
      </c>
      <c r="H150" s="9">
        <f t="shared" si="29"/>
        <v>2835</v>
      </c>
      <c r="I150" s="55" t="s">
        <v>390</v>
      </c>
      <c r="J150" s="56" t="s">
        <v>391</v>
      </c>
      <c r="K150" s="55">
        <v>2835</v>
      </c>
      <c r="L150" s="55" t="s">
        <v>142</v>
      </c>
      <c r="M150" s="56" t="s">
        <v>95</v>
      </c>
      <c r="N150" s="56"/>
      <c r="O150" s="57" t="s">
        <v>272</v>
      </c>
      <c r="P150" s="57" t="s">
        <v>273</v>
      </c>
    </row>
    <row r="151" spans="1:16" ht="12.75" customHeight="1" thickBot="1" x14ac:dyDescent="0.25">
      <c r="A151" s="9" t="str">
        <f t="shared" si="24"/>
        <v> VB 7.72 </v>
      </c>
      <c r="B151" s="13" t="str">
        <f t="shared" si="25"/>
        <v>I</v>
      </c>
      <c r="C151" s="9">
        <f t="shared" si="26"/>
        <v>29596.609</v>
      </c>
      <c r="D151" s="8" t="str">
        <f t="shared" si="27"/>
        <v>vis</v>
      </c>
      <c r="E151" s="54">
        <f>VLOOKUP(C151,Active!C$21:E$971,3,FALSE)</f>
        <v>2911.0606340802474</v>
      </c>
      <c r="F151" s="13" t="s">
        <v>48</v>
      </c>
      <c r="G151" s="8" t="str">
        <f t="shared" si="28"/>
        <v>29596.609</v>
      </c>
      <c r="H151" s="9">
        <f t="shared" si="29"/>
        <v>2911</v>
      </c>
      <c r="I151" s="55" t="s">
        <v>392</v>
      </c>
      <c r="J151" s="56" t="s">
        <v>393</v>
      </c>
      <c r="K151" s="55">
        <v>2911</v>
      </c>
      <c r="L151" s="55" t="s">
        <v>394</v>
      </c>
      <c r="M151" s="56" t="s">
        <v>95</v>
      </c>
      <c r="N151" s="56"/>
      <c r="O151" s="57" t="s">
        <v>96</v>
      </c>
      <c r="P151" s="57" t="s">
        <v>97</v>
      </c>
    </row>
    <row r="152" spans="1:16" ht="12.75" customHeight="1" thickBot="1" x14ac:dyDescent="0.25">
      <c r="A152" s="9" t="str">
        <f t="shared" si="24"/>
        <v> VB 7.72 </v>
      </c>
      <c r="B152" s="13" t="str">
        <f t="shared" si="25"/>
        <v>I</v>
      </c>
      <c r="C152" s="9">
        <f t="shared" si="26"/>
        <v>29672.592000000001</v>
      </c>
      <c r="D152" s="8" t="str">
        <f t="shared" si="27"/>
        <v>vis</v>
      </c>
      <c r="E152" s="54">
        <f>VLOOKUP(C152,Active!C$21:E$971,3,FALSE)</f>
        <v>2967.0427393752029</v>
      </c>
      <c r="F152" s="13" t="s">
        <v>48</v>
      </c>
      <c r="G152" s="8" t="str">
        <f t="shared" si="28"/>
        <v>29672.592</v>
      </c>
      <c r="H152" s="9">
        <f t="shared" si="29"/>
        <v>2967</v>
      </c>
      <c r="I152" s="55" t="s">
        <v>395</v>
      </c>
      <c r="J152" s="56" t="s">
        <v>396</v>
      </c>
      <c r="K152" s="55">
        <v>2967</v>
      </c>
      <c r="L152" s="55" t="s">
        <v>307</v>
      </c>
      <c r="M152" s="56" t="s">
        <v>95</v>
      </c>
      <c r="N152" s="56"/>
      <c r="O152" s="57" t="s">
        <v>96</v>
      </c>
      <c r="P152" s="57" t="s">
        <v>97</v>
      </c>
    </row>
    <row r="153" spans="1:16" ht="12.75" customHeight="1" thickBot="1" x14ac:dyDescent="0.25">
      <c r="A153" s="9" t="str">
        <f t="shared" si="24"/>
        <v> VB 7.72 </v>
      </c>
      <c r="B153" s="13" t="str">
        <f t="shared" si="25"/>
        <v>I</v>
      </c>
      <c r="C153" s="9">
        <f t="shared" si="26"/>
        <v>29927.705000000002</v>
      </c>
      <c r="D153" s="8" t="str">
        <f t="shared" si="27"/>
        <v>vis</v>
      </c>
      <c r="E153" s="54">
        <f>VLOOKUP(C153,Active!C$21:E$971,3,FALSE)</f>
        <v>3155.0027150028041</v>
      </c>
      <c r="F153" s="13" t="s">
        <v>48</v>
      </c>
      <c r="G153" s="8" t="str">
        <f t="shared" si="28"/>
        <v>29927.705</v>
      </c>
      <c r="H153" s="9">
        <f t="shared" si="29"/>
        <v>3155</v>
      </c>
      <c r="I153" s="55" t="s">
        <v>397</v>
      </c>
      <c r="J153" s="56" t="s">
        <v>398</v>
      </c>
      <c r="K153" s="55">
        <v>3155</v>
      </c>
      <c r="L153" s="55" t="s">
        <v>399</v>
      </c>
      <c r="M153" s="56" t="s">
        <v>95</v>
      </c>
      <c r="N153" s="56"/>
      <c r="O153" s="57" t="s">
        <v>96</v>
      </c>
      <c r="P153" s="57" t="s">
        <v>97</v>
      </c>
    </row>
    <row r="154" spans="1:16" ht="12.75" customHeight="1" thickBot="1" x14ac:dyDescent="0.25">
      <c r="A154" s="9" t="str">
        <f t="shared" si="24"/>
        <v> VB 7.72 </v>
      </c>
      <c r="B154" s="13" t="str">
        <f t="shared" si="25"/>
        <v>I</v>
      </c>
      <c r="C154" s="9">
        <f t="shared" si="26"/>
        <v>30273.721000000001</v>
      </c>
      <c r="D154" s="8" t="str">
        <f t="shared" si="27"/>
        <v>vis</v>
      </c>
      <c r="E154" s="54">
        <f>VLOOKUP(C154,Active!C$21:E$971,3,FALSE)</f>
        <v>3409.9374260005175</v>
      </c>
      <c r="F154" s="13" t="s">
        <v>48</v>
      </c>
      <c r="G154" s="8" t="str">
        <f t="shared" si="28"/>
        <v>30273.721</v>
      </c>
      <c r="H154" s="9">
        <f t="shared" si="29"/>
        <v>3410</v>
      </c>
      <c r="I154" s="55" t="s">
        <v>400</v>
      </c>
      <c r="J154" s="56" t="s">
        <v>401</v>
      </c>
      <c r="K154" s="55">
        <v>3410</v>
      </c>
      <c r="L154" s="55" t="s">
        <v>402</v>
      </c>
      <c r="M154" s="56" t="s">
        <v>95</v>
      </c>
      <c r="N154" s="56"/>
      <c r="O154" s="57" t="s">
        <v>96</v>
      </c>
      <c r="P154" s="57" t="s">
        <v>97</v>
      </c>
    </row>
    <row r="155" spans="1:16" ht="12.75" customHeight="1" thickBot="1" x14ac:dyDescent="0.25">
      <c r="A155" s="9" t="str">
        <f t="shared" si="24"/>
        <v> VB 7.72 </v>
      </c>
      <c r="B155" s="13" t="str">
        <f t="shared" si="25"/>
        <v>I</v>
      </c>
      <c r="C155" s="9">
        <f t="shared" si="26"/>
        <v>30303.625</v>
      </c>
      <c r="D155" s="8" t="str">
        <f t="shared" si="27"/>
        <v>vis</v>
      </c>
      <c r="E155" s="54">
        <f>VLOOKUP(C155,Active!C$21:E$971,3,FALSE)</f>
        <v>3431.9698395238092</v>
      </c>
      <c r="F155" s="13" t="s">
        <v>48</v>
      </c>
      <c r="G155" s="8" t="str">
        <f t="shared" si="28"/>
        <v>30303.625</v>
      </c>
      <c r="H155" s="9">
        <f t="shared" si="29"/>
        <v>3432</v>
      </c>
      <c r="I155" s="55" t="s">
        <v>403</v>
      </c>
      <c r="J155" s="56" t="s">
        <v>404</v>
      </c>
      <c r="K155" s="55">
        <v>3432</v>
      </c>
      <c r="L155" s="55" t="s">
        <v>405</v>
      </c>
      <c r="M155" s="56" t="s">
        <v>95</v>
      </c>
      <c r="N155" s="56"/>
      <c r="O155" s="57" t="s">
        <v>96</v>
      </c>
      <c r="P155" s="57" t="s">
        <v>97</v>
      </c>
    </row>
    <row r="156" spans="1:16" ht="12.75" customHeight="1" thickBot="1" x14ac:dyDescent="0.25">
      <c r="A156" s="9" t="str">
        <f t="shared" si="24"/>
        <v> VB 7.72 </v>
      </c>
      <c r="B156" s="13" t="str">
        <f t="shared" si="25"/>
        <v>I</v>
      </c>
      <c r="C156" s="9">
        <f t="shared" si="26"/>
        <v>30303.655999999999</v>
      </c>
      <c r="D156" s="8" t="str">
        <f t="shared" si="27"/>
        <v>vis</v>
      </c>
      <c r="E156" s="54">
        <f>VLOOKUP(C156,Active!C$21:E$971,3,FALSE)</f>
        <v>3431.9926794388439</v>
      </c>
      <c r="F156" s="13" t="s">
        <v>48</v>
      </c>
      <c r="G156" s="8" t="str">
        <f t="shared" si="28"/>
        <v>30303.656</v>
      </c>
      <c r="H156" s="9">
        <f t="shared" si="29"/>
        <v>3432</v>
      </c>
      <c r="I156" s="55" t="s">
        <v>406</v>
      </c>
      <c r="J156" s="56" t="s">
        <v>407</v>
      </c>
      <c r="K156" s="55">
        <v>3432</v>
      </c>
      <c r="L156" s="55" t="s">
        <v>408</v>
      </c>
      <c r="M156" s="56" t="s">
        <v>95</v>
      </c>
      <c r="N156" s="56"/>
      <c r="O156" s="57" t="s">
        <v>96</v>
      </c>
      <c r="P156" s="57" t="s">
        <v>97</v>
      </c>
    </row>
    <row r="157" spans="1:16" ht="12.75" customHeight="1" thickBot="1" x14ac:dyDescent="0.25">
      <c r="A157" s="9" t="str">
        <f t="shared" si="24"/>
        <v> VB 7.72 </v>
      </c>
      <c r="B157" s="13" t="str">
        <f t="shared" si="25"/>
        <v>I</v>
      </c>
      <c r="C157" s="9">
        <f t="shared" si="26"/>
        <v>30348.508000000002</v>
      </c>
      <c r="D157" s="8" t="str">
        <f t="shared" si="27"/>
        <v>vis</v>
      </c>
      <c r="E157" s="54">
        <f>VLOOKUP(C157,Active!C$21:E$971,3,FALSE)</f>
        <v>3465.0383526379737</v>
      </c>
      <c r="F157" s="13" t="s">
        <v>48</v>
      </c>
      <c r="G157" s="8" t="str">
        <f t="shared" si="28"/>
        <v>30348.508</v>
      </c>
      <c r="H157" s="9">
        <f t="shared" si="29"/>
        <v>3465</v>
      </c>
      <c r="I157" s="55" t="s">
        <v>409</v>
      </c>
      <c r="J157" s="56" t="s">
        <v>410</v>
      </c>
      <c r="K157" s="55">
        <v>3465</v>
      </c>
      <c r="L157" s="55" t="s">
        <v>411</v>
      </c>
      <c r="M157" s="56" t="s">
        <v>95</v>
      </c>
      <c r="N157" s="56"/>
      <c r="O157" s="57" t="s">
        <v>96</v>
      </c>
      <c r="P157" s="57" t="s">
        <v>97</v>
      </c>
    </row>
    <row r="158" spans="1:16" ht="12.75" customHeight="1" thickBot="1" x14ac:dyDescent="0.25">
      <c r="A158" s="9" t="str">
        <f t="shared" si="24"/>
        <v> VB 7.72 </v>
      </c>
      <c r="B158" s="13" t="str">
        <f t="shared" si="25"/>
        <v>I</v>
      </c>
      <c r="C158" s="9">
        <f t="shared" si="26"/>
        <v>30367.498</v>
      </c>
      <c r="D158" s="8" t="str">
        <f t="shared" si="27"/>
        <v>vis</v>
      </c>
      <c r="E158" s="54">
        <f>VLOOKUP(C158,Active!C$21:E$971,3,FALSE)</f>
        <v>3479.029642525858</v>
      </c>
      <c r="F158" s="13" t="s">
        <v>48</v>
      </c>
      <c r="G158" s="8" t="str">
        <f t="shared" si="28"/>
        <v>30367.498</v>
      </c>
      <c r="H158" s="9">
        <f t="shared" si="29"/>
        <v>3479</v>
      </c>
      <c r="I158" s="55" t="s">
        <v>412</v>
      </c>
      <c r="J158" s="56" t="s">
        <v>413</v>
      </c>
      <c r="K158" s="55">
        <v>3479</v>
      </c>
      <c r="L158" s="55" t="s">
        <v>173</v>
      </c>
      <c r="M158" s="56" t="s">
        <v>95</v>
      </c>
      <c r="N158" s="56"/>
      <c r="O158" s="57" t="s">
        <v>96</v>
      </c>
      <c r="P158" s="57" t="s">
        <v>97</v>
      </c>
    </row>
    <row r="159" spans="1:16" ht="12.75" customHeight="1" thickBot="1" x14ac:dyDescent="0.25">
      <c r="A159" s="9" t="str">
        <f t="shared" si="24"/>
        <v> VB 7.72 </v>
      </c>
      <c r="B159" s="13" t="str">
        <f t="shared" si="25"/>
        <v>I</v>
      </c>
      <c r="C159" s="9">
        <f t="shared" si="26"/>
        <v>30596.794000000002</v>
      </c>
      <c r="D159" s="8" t="str">
        <f t="shared" si="27"/>
        <v>vis</v>
      </c>
      <c r="E159" s="54">
        <f>VLOOKUP(C159,Active!C$21:E$971,3,FALSE)</f>
        <v>3647.9683895575913</v>
      </c>
      <c r="F159" s="13" t="s">
        <v>48</v>
      </c>
      <c r="G159" s="8" t="str">
        <f t="shared" si="28"/>
        <v>30596.794</v>
      </c>
      <c r="H159" s="9">
        <f t="shared" si="29"/>
        <v>3648</v>
      </c>
      <c r="I159" s="55" t="s">
        <v>414</v>
      </c>
      <c r="J159" s="56" t="s">
        <v>415</v>
      </c>
      <c r="K159" s="55">
        <v>3648</v>
      </c>
      <c r="L159" s="55" t="s">
        <v>416</v>
      </c>
      <c r="M159" s="56" t="s">
        <v>95</v>
      </c>
      <c r="N159" s="56"/>
      <c r="O159" s="57" t="s">
        <v>96</v>
      </c>
      <c r="P159" s="57" t="s">
        <v>97</v>
      </c>
    </row>
    <row r="160" spans="1:16" ht="12.75" customHeight="1" thickBot="1" x14ac:dyDescent="0.25">
      <c r="A160" s="9" t="str">
        <f t="shared" si="24"/>
        <v> VB 7.72 </v>
      </c>
      <c r="B160" s="13" t="str">
        <f t="shared" si="25"/>
        <v>I</v>
      </c>
      <c r="C160" s="9">
        <f t="shared" si="26"/>
        <v>30596.830999999998</v>
      </c>
      <c r="D160" s="8" t="str">
        <f t="shared" si="27"/>
        <v>vis</v>
      </c>
      <c r="E160" s="54">
        <f>VLOOKUP(C160,Active!C$21:E$971,3,FALSE)</f>
        <v>3647.9956501013412</v>
      </c>
      <c r="F160" s="13" t="s">
        <v>48</v>
      </c>
      <c r="G160" s="8" t="str">
        <f t="shared" si="28"/>
        <v>30596.831</v>
      </c>
      <c r="H160" s="9">
        <f t="shared" si="29"/>
        <v>3648</v>
      </c>
      <c r="I160" s="55" t="s">
        <v>417</v>
      </c>
      <c r="J160" s="56" t="s">
        <v>418</v>
      </c>
      <c r="K160" s="55">
        <v>3648</v>
      </c>
      <c r="L160" s="55" t="s">
        <v>139</v>
      </c>
      <c r="M160" s="56" t="s">
        <v>95</v>
      </c>
      <c r="N160" s="56"/>
      <c r="O160" s="57" t="s">
        <v>96</v>
      </c>
      <c r="P160" s="57" t="s">
        <v>97</v>
      </c>
    </row>
    <row r="161" spans="1:16" ht="12.75" customHeight="1" thickBot="1" x14ac:dyDescent="0.25">
      <c r="A161" s="9" t="str">
        <f t="shared" si="24"/>
        <v> VB 7.72 </v>
      </c>
      <c r="B161" s="13" t="str">
        <f t="shared" si="25"/>
        <v>I</v>
      </c>
      <c r="C161" s="9">
        <f t="shared" si="26"/>
        <v>30641.651999999998</v>
      </c>
      <c r="D161" s="8" t="str">
        <f t="shared" si="27"/>
        <v>vis</v>
      </c>
      <c r="E161" s="54">
        <f>VLOOKUP(C161,Active!C$21:E$971,3,FALSE)</f>
        <v>3681.0184833854332</v>
      </c>
      <c r="F161" s="13" t="s">
        <v>48</v>
      </c>
      <c r="G161" s="8" t="str">
        <f t="shared" si="28"/>
        <v>30641.652</v>
      </c>
      <c r="H161" s="9">
        <f t="shared" si="29"/>
        <v>3681</v>
      </c>
      <c r="I161" s="55" t="s">
        <v>419</v>
      </c>
      <c r="J161" s="56" t="s">
        <v>420</v>
      </c>
      <c r="K161" s="55">
        <v>3681</v>
      </c>
      <c r="L161" s="55" t="s">
        <v>225</v>
      </c>
      <c r="M161" s="56" t="s">
        <v>95</v>
      </c>
      <c r="N161" s="56"/>
      <c r="O161" s="57" t="s">
        <v>96</v>
      </c>
      <c r="P161" s="57" t="s">
        <v>97</v>
      </c>
    </row>
    <row r="162" spans="1:16" ht="12.75" customHeight="1" thickBot="1" x14ac:dyDescent="0.25">
      <c r="A162" s="9" t="str">
        <f t="shared" si="24"/>
        <v> VB 7.72 </v>
      </c>
      <c r="B162" s="13" t="str">
        <f t="shared" si="25"/>
        <v>I</v>
      </c>
      <c r="C162" s="9">
        <f t="shared" si="26"/>
        <v>30686.511999999999</v>
      </c>
      <c r="D162" s="8" t="str">
        <f t="shared" si="27"/>
        <v>vis</v>
      </c>
      <c r="E162" s="54">
        <f>VLOOKUP(C162,Active!C$21:E$971,3,FALSE)</f>
        <v>3714.0700507561837</v>
      </c>
      <c r="F162" s="13" t="s">
        <v>48</v>
      </c>
      <c r="G162" s="8" t="str">
        <f t="shared" si="28"/>
        <v>30686.512</v>
      </c>
      <c r="H162" s="9">
        <f t="shared" si="29"/>
        <v>3714</v>
      </c>
      <c r="I162" s="55" t="s">
        <v>421</v>
      </c>
      <c r="J162" s="56" t="s">
        <v>422</v>
      </c>
      <c r="K162" s="55">
        <v>3714</v>
      </c>
      <c r="L162" s="55" t="s">
        <v>103</v>
      </c>
      <c r="M162" s="56" t="s">
        <v>95</v>
      </c>
      <c r="N162" s="56"/>
      <c r="O162" s="57" t="s">
        <v>96</v>
      </c>
      <c r="P162" s="57" t="s">
        <v>97</v>
      </c>
    </row>
    <row r="163" spans="1:16" ht="12.75" customHeight="1" thickBot="1" x14ac:dyDescent="0.25">
      <c r="A163" s="9" t="str">
        <f t="shared" si="24"/>
        <v> VB 7.72 </v>
      </c>
      <c r="B163" s="13" t="str">
        <f t="shared" si="25"/>
        <v>I</v>
      </c>
      <c r="C163" s="9">
        <f t="shared" si="26"/>
        <v>30983.584999999999</v>
      </c>
      <c r="D163" s="8" t="str">
        <f t="shared" si="27"/>
        <v>vis</v>
      </c>
      <c r="E163" s="54">
        <f>VLOOKUP(C163,Active!C$21:E$971,3,FALSE)</f>
        <v>3932.9449565415348</v>
      </c>
      <c r="F163" s="13" t="s">
        <v>48</v>
      </c>
      <c r="G163" s="8" t="str">
        <f t="shared" si="28"/>
        <v>30983.585</v>
      </c>
      <c r="H163" s="9">
        <f t="shared" si="29"/>
        <v>3933</v>
      </c>
      <c r="I163" s="55" t="s">
        <v>423</v>
      </c>
      <c r="J163" s="56" t="s">
        <v>424</v>
      </c>
      <c r="K163" s="55">
        <v>3933</v>
      </c>
      <c r="L163" s="55" t="s">
        <v>240</v>
      </c>
      <c r="M163" s="56" t="s">
        <v>95</v>
      </c>
      <c r="N163" s="56"/>
      <c r="O163" s="57" t="s">
        <v>96</v>
      </c>
      <c r="P163" s="57" t="s">
        <v>97</v>
      </c>
    </row>
    <row r="164" spans="1:16" ht="12.75" customHeight="1" thickBot="1" x14ac:dyDescent="0.25">
      <c r="A164" s="9" t="str">
        <f t="shared" si="24"/>
        <v> VB 7.72 </v>
      </c>
      <c r="B164" s="13" t="str">
        <f t="shared" si="25"/>
        <v>I</v>
      </c>
      <c r="C164" s="9">
        <f t="shared" si="26"/>
        <v>31329.812000000002</v>
      </c>
      <c r="D164" s="8" t="str">
        <f t="shared" si="27"/>
        <v>vis</v>
      </c>
      <c r="E164" s="54">
        <f>VLOOKUP(C164,Active!C$21:E$971,3,FALSE)</f>
        <v>4188.0351263157827</v>
      </c>
      <c r="F164" s="13" t="s">
        <v>48</v>
      </c>
      <c r="G164" s="8" t="str">
        <f t="shared" si="28"/>
        <v>31329.812</v>
      </c>
      <c r="H164" s="9">
        <f t="shared" si="29"/>
        <v>4188</v>
      </c>
      <c r="I164" s="55" t="s">
        <v>425</v>
      </c>
      <c r="J164" s="56" t="s">
        <v>426</v>
      </c>
      <c r="K164" s="55">
        <v>4188</v>
      </c>
      <c r="L164" s="55" t="s">
        <v>202</v>
      </c>
      <c r="M164" s="56" t="s">
        <v>95</v>
      </c>
      <c r="N164" s="56"/>
      <c r="O164" s="57" t="s">
        <v>96</v>
      </c>
      <c r="P164" s="57" t="s">
        <v>97</v>
      </c>
    </row>
    <row r="165" spans="1:16" ht="12.75" customHeight="1" thickBot="1" x14ac:dyDescent="0.25">
      <c r="A165" s="9" t="str">
        <f t="shared" si="24"/>
        <v> VB 7.72 </v>
      </c>
      <c r="B165" s="13" t="str">
        <f t="shared" si="25"/>
        <v>I</v>
      </c>
      <c r="C165" s="9">
        <f t="shared" si="26"/>
        <v>31344.771000000001</v>
      </c>
      <c r="D165" s="8" t="str">
        <f t="shared" si="27"/>
        <v>vis</v>
      </c>
      <c r="E165" s="54">
        <f>VLOOKUP(C165,Active!C$21:E$971,3,FALSE)</f>
        <v>4199.0564904775974</v>
      </c>
      <c r="F165" s="13" t="s">
        <v>48</v>
      </c>
      <c r="G165" s="8" t="str">
        <f t="shared" si="28"/>
        <v>31344.771</v>
      </c>
      <c r="H165" s="9">
        <f t="shared" si="29"/>
        <v>4199</v>
      </c>
      <c r="I165" s="55" t="s">
        <v>427</v>
      </c>
      <c r="J165" s="56" t="s">
        <v>428</v>
      </c>
      <c r="K165" s="55">
        <v>4199</v>
      </c>
      <c r="L165" s="55" t="s">
        <v>429</v>
      </c>
      <c r="M165" s="56" t="s">
        <v>95</v>
      </c>
      <c r="N165" s="56"/>
      <c r="O165" s="57" t="s">
        <v>96</v>
      </c>
      <c r="P165" s="57" t="s">
        <v>97</v>
      </c>
    </row>
    <row r="166" spans="1:16" ht="12.75" customHeight="1" thickBot="1" x14ac:dyDescent="0.25">
      <c r="A166" s="9" t="str">
        <f t="shared" si="24"/>
        <v> VB 7.72 </v>
      </c>
      <c r="B166" s="13" t="str">
        <f t="shared" si="25"/>
        <v>I</v>
      </c>
      <c r="C166" s="9">
        <f t="shared" si="26"/>
        <v>32803.701000000001</v>
      </c>
      <c r="D166" s="8" t="str">
        <f t="shared" si="27"/>
        <v>vis</v>
      </c>
      <c r="E166" s="54">
        <f>VLOOKUP(C166,Active!C$21:E$971,3,FALSE)</f>
        <v>5273.9544660506772</v>
      </c>
      <c r="F166" s="13" t="s">
        <v>48</v>
      </c>
      <c r="G166" s="8" t="str">
        <f t="shared" si="28"/>
        <v>32803.701</v>
      </c>
      <c r="H166" s="9">
        <f t="shared" si="29"/>
        <v>5274</v>
      </c>
      <c r="I166" s="55" t="s">
        <v>430</v>
      </c>
      <c r="J166" s="56" t="s">
        <v>431</v>
      </c>
      <c r="K166" s="55">
        <v>5274</v>
      </c>
      <c r="L166" s="55" t="s">
        <v>432</v>
      </c>
      <c r="M166" s="56" t="s">
        <v>95</v>
      </c>
      <c r="N166" s="56"/>
      <c r="O166" s="57" t="s">
        <v>96</v>
      </c>
      <c r="P166" s="57" t="s">
        <v>97</v>
      </c>
    </row>
    <row r="167" spans="1:16" ht="12.75" customHeight="1" thickBot="1" x14ac:dyDescent="0.25">
      <c r="A167" s="9" t="str">
        <f t="shared" si="24"/>
        <v> VB 7.72 </v>
      </c>
      <c r="B167" s="13" t="str">
        <f t="shared" si="25"/>
        <v>I</v>
      </c>
      <c r="C167" s="9">
        <f t="shared" si="26"/>
        <v>33243.572999999997</v>
      </c>
      <c r="D167" s="8" t="str">
        <f t="shared" si="27"/>
        <v>vis</v>
      </c>
      <c r="E167" s="54">
        <f>VLOOKUP(C167,Active!C$21:E$971,3,FALSE)</f>
        <v>5598.0395985184969</v>
      </c>
      <c r="F167" s="13" t="s">
        <v>48</v>
      </c>
      <c r="G167" s="8" t="str">
        <f t="shared" si="28"/>
        <v>33243.573</v>
      </c>
      <c r="H167" s="9">
        <f t="shared" si="29"/>
        <v>5598</v>
      </c>
      <c r="I167" s="55" t="s">
        <v>433</v>
      </c>
      <c r="J167" s="56" t="s">
        <v>434</v>
      </c>
      <c r="K167" s="55">
        <v>5598</v>
      </c>
      <c r="L167" s="55" t="s">
        <v>383</v>
      </c>
      <c r="M167" s="56" t="s">
        <v>95</v>
      </c>
      <c r="N167" s="56"/>
      <c r="O167" s="57" t="s">
        <v>96</v>
      </c>
      <c r="P167" s="57" t="s">
        <v>97</v>
      </c>
    </row>
    <row r="168" spans="1:16" ht="12.75" customHeight="1" thickBot="1" x14ac:dyDescent="0.25">
      <c r="A168" s="9" t="str">
        <f t="shared" si="24"/>
        <v> VB 7.72 </v>
      </c>
      <c r="B168" s="13" t="str">
        <f t="shared" si="25"/>
        <v>I</v>
      </c>
      <c r="C168" s="9">
        <f t="shared" si="26"/>
        <v>34284.652999999998</v>
      </c>
      <c r="D168" s="8" t="str">
        <f t="shared" si="27"/>
        <v>vis</v>
      </c>
      <c r="E168" s="54">
        <f>VLOOKUP(C168,Active!C$21:E$971,3,FALSE)</f>
        <v>6365.0776225564041</v>
      </c>
      <c r="F168" s="13" t="s">
        <v>48</v>
      </c>
      <c r="G168" s="8" t="str">
        <f t="shared" si="28"/>
        <v>34284.653</v>
      </c>
      <c r="H168" s="9">
        <f t="shared" si="29"/>
        <v>6365</v>
      </c>
      <c r="I168" s="55" t="s">
        <v>435</v>
      </c>
      <c r="J168" s="56" t="s">
        <v>436</v>
      </c>
      <c r="K168" s="55">
        <v>6365</v>
      </c>
      <c r="L168" s="55" t="s">
        <v>287</v>
      </c>
      <c r="M168" s="56" t="s">
        <v>95</v>
      </c>
      <c r="N168" s="56"/>
      <c r="O168" s="57" t="s">
        <v>96</v>
      </c>
      <c r="P168" s="57" t="s">
        <v>97</v>
      </c>
    </row>
    <row r="169" spans="1:16" ht="12.75" customHeight="1" thickBot="1" x14ac:dyDescent="0.25">
      <c r="A169" s="9" t="str">
        <f t="shared" si="24"/>
        <v> VB 5.6 </v>
      </c>
      <c r="B169" s="13" t="str">
        <f t="shared" si="25"/>
        <v>I</v>
      </c>
      <c r="C169" s="9">
        <f t="shared" si="26"/>
        <v>36453.544999999998</v>
      </c>
      <c r="D169" s="8" t="str">
        <f t="shared" si="27"/>
        <v>vis</v>
      </c>
      <c r="E169" s="54">
        <f>VLOOKUP(C169,Active!C$21:E$971,3,FALSE)</f>
        <v>7963.055332272872</v>
      </c>
      <c r="F169" s="13" t="s">
        <v>48</v>
      </c>
      <c r="G169" s="8" t="str">
        <f t="shared" si="28"/>
        <v>36453.545</v>
      </c>
      <c r="H169" s="9">
        <f t="shared" si="29"/>
        <v>7963</v>
      </c>
      <c r="I169" s="55" t="s">
        <v>437</v>
      </c>
      <c r="J169" s="56" t="s">
        <v>438</v>
      </c>
      <c r="K169" s="55">
        <v>7963</v>
      </c>
      <c r="L169" s="55" t="s">
        <v>439</v>
      </c>
      <c r="M169" s="56" t="s">
        <v>95</v>
      </c>
      <c r="N169" s="56"/>
      <c r="O169" s="57" t="s">
        <v>272</v>
      </c>
      <c r="P169" s="57" t="s">
        <v>273</v>
      </c>
    </row>
    <row r="170" spans="1:16" ht="12.75" customHeight="1" thickBot="1" x14ac:dyDescent="0.25">
      <c r="A170" s="9" t="str">
        <f t="shared" si="24"/>
        <v> AOEB 9 </v>
      </c>
      <c r="B170" s="13" t="str">
        <f t="shared" si="25"/>
        <v>I</v>
      </c>
      <c r="C170" s="9">
        <f t="shared" si="26"/>
        <v>43330.754999999997</v>
      </c>
      <c r="D170" s="8" t="str">
        <f t="shared" si="27"/>
        <v>vis</v>
      </c>
      <c r="E170" s="54">
        <f>VLOOKUP(C170,Active!C$21:E$971,3,FALSE)</f>
        <v>13029.987334898726</v>
      </c>
      <c r="F170" s="13" t="s">
        <v>48</v>
      </c>
      <c r="G170" s="8" t="str">
        <f t="shared" si="28"/>
        <v>43330.755</v>
      </c>
      <c r="H170" s="9">
        <f t="shared" si="29"/>
        <v>13030</v>
      </c>
      <c r="I170" s="55" t="s">
        <v>440</v>
      </c>
      <c r="J170" s="56" t="s">
        <v>441</v>
      </c>
      <c r="K170" s="55">
        <v>13030</v>
      </c>
      <c r="L170" s="55" t="s">
        <v>124</v>
      </c>
      <c r="M170" s="56" t="s">
        <v>442</v>
      </c>
      <c r="N170" s="56"/>
      <c r="O170" s="57" t="s">
        <v>443</v>
      </c>
      <c r="P170" s="57" t="s">
        <v>444</v>
      </c>
    </row>
    <row r="171" spans="1:16" ht="12.75" customHeight="1" thickBot="1" x14ac:dyDescent="0.25">
      <c r="A171" s="9" t="str">
        <f t="shared" ref="A171:A187" si="30">P171</f>
        <v> AOEB 9 </v>
      </c>
      <c r="B171" s="13" t="str">
        <f t="shared" ref="B171:B187" si="31">IF(H171=INT(H171),"I","II")</f>
        <v>I</v>
      </c>
      <c r="C171" s="9">
        <f t="shared" ref="C171:C187" si="32">1*G171</f>
        <v>43330.775000000001</v>
      </c>
      <c r="D171" s="8" t="str">
        <f t="shared" ref="D171:D187" si="33">VLOOKUP(F171,I$1:J$5,2,FALSE)</f>
        <v>vis</v>
      </c>
      <c r="E171" s="54">
        <f>VLOOKUP(C171,Active!C$21:E$971,3,FALSE)</f>
        <v>13030.002070327782</v>
      </c>
      <c r="F171" s="13" t="s">
        <v>48</v>
      </c>
      <c r="G171" s="8" t="str">
        <f t="shared" ref="G171:G187" si="34">MID(I171,3,LEN(I171)-3)</f>
        <v>43330.775</v>
      </c>
      <c r="H171" s="9">
        <f t="shared" ref="H171:H187" si="35">1*K171</f>
        <v>13030</v>
      </c>
      <c r="I171" s="55" t="s">
        <v>445</v>
      </c>
      <c r="J171" s="56" t="s">
        <v>446</v>
      </c>
      <c r="K171" s="55">
        <v>13030</v>
      </c>
      <c r="L171" s="55" t="s">
        <v>447</v>
      </c>
      <c r="M171" s="56" t="s">
        <v>442</v>
      </c>
      <c r="N171" s="56"/>
      <c r="O171" s="57" t="s">
        <v>448</v>
      </c>
      <c r="P171" s="57" t="s">
        <v>444</v>
      </c>
    </row>
    <row r="172" spans="1:16" ht="12.75" customHeight="1" thickBot="1" x14ac:dyDescent="0.25">
      <c r="A172" s="9" t="str">
        <f t="shared" si="30"/>
        <v> AOEB 9 </v>
      </c>
      <c r="B172" s="13" t="str">
        <f t="shared" si="31"/>
        <v>I</v>
      </c>
      <c r="C172" s="9">
        <f t="shared" si="32"/>
        <v>43778.656999999999</v>
      </c>
      <c r="D172" s="8" t="str">
        <f t="shared" si="33"/>
        <v>vis</v>
      </c>
      <c r="E172" s="54">
        <f>VLOOKUP(C172,Active!C$21:E$971,3,FALSE)</f>
        <v>13359.988742132202</v>
      </c>
      <c r="F172" s="13" t="s">
        <v>48</v>
      </c>
      <c r="G172" s="8" t="str">
        <f t="shared" si="34"/>
        <v>43778.657</v>
      </c>
      <c r="H172" s="9">
        <f t="shared" si="35"/>
        <v>13360</v>
      </c>
      <c r="I172" s="55" t="s">
        <v>449</v>
      </c>
      <c r="J172" s="56" t="s">
        <v>450</v>
      </c>
      <c r="K172" s="55">
        <v>13360</v>
      </c>
      <c r="L172" s="55" t="s">
        <v>322</v>
      </c>
      <c r="M172" s="56" t="s">
        <v>442</v>
      </c>
      <c r="N172" s="56"/>
      <c r="O172" s="57" t="s">
        <v>448</v>
      </c>
      <c r="P172" s="57" t="s">
        <v>444</v>
      </c>
    </row>
    <row r="173" spans="1:16" ht="12.75" customHeight="1" thickBot="1" x14ac:dyDescent="0.25">
      <c r="A173" s="9" t="str">
        <f t="shared" si="30"/>
        <v> AOEB 9 </v>
      </c>
      <c r="B173" s="13" t="str">
        <f t="shared" si="31"/>
        <v>I</v>
      </c>
      <c r="C173" s="9">
        <f t="shared" si="32"/>
        <v>44238.777999999998</v>
      </c>
      <c r="D173" s="8" t="str">
        <f t="shared" si="33"/>
        <v>vis</v>
      </c>
      <c r="E173" s="54">
        <f>VLOOKUP(C173,Active!C$21:E$971,3,FALSE)</f>
        <v>13698.992759746932</v>
      </c>
      <c r="F173" s="13" t="s">
        <v>48</v>
      </c>
      <c r="G173" s="8" t="str">
        <f t="shared" si="34"/>
        <v>44238.778</v>
      </c>
      <c r="H173" s="9">
        <f t="shared" si="35"/>
        <v>13699</v>
      </c>
      <c r="I173" s="55" t="s">
        <v>451</v>
      </c>
      <c r="J173" s="56" t="s">
        <v>452</v>
      </c>
      <c r="K173" s="55">
        <v>13699</v>
      </c>
      <c r="L173" s="55" t="s">
        <v>408</v>
      </c>
      <c r="M173" s="56" t="s">
        <v>442</v>
      </c>
      <c r="N173" s="56"/>
      <c r="O173" s="57" t="s">
        <v>448</v>
      </c>
      <c r="P173" s="57" t="s">
        <v>444</v>
      </c>
    </row>
    <row r="174" spans="1:16" ht="12.75" customHeight="1" thickBot="1" x14ac:dyDescent="0.25">
      <c r="A174" s="9" t="str">
        <f t="shared" si="30"/>
        <v> AOEB 9 </v>
      </c>
      <c r="B174" s="13" t="str">
        <f t="shared" si="31"/>
        <v>I</v>
      </c>
      <c r="C174" s="9">
        <f t="shared" si="32"/>
        <v>48219.633999999998</v>
      </c>
      <c r="D174" s="8" t="str">
        <f t="shared" si="33"/>
        <v>vis</v>
      </c>
      <c r="E174" s="54">
        <f>VLOOKUP(C174,Active!C$21:E$971,3,FALSE)</f>
        <v>16631.973818089653</v>
      </c>
      <c r="F174" s="13" t="s">
        <v>48</v>
      </c>
      <c r="G174" s="8" t="str">
        <f t="shared" si="34"/>
        <v>48219.634</v>
      </c>
      <c r="H174" s="9">
        <f t="shared" si="35"/>
        <v>16632</v>
      </c>
      <c r="I174" s="55" t="s">
        <v>476</v>
      </c>
      <c r="J174" s="56" t="s">
        <v>477</v>
      </c>
      <c r="K174" s="55">
        <v>16632</v>
      </c>
      <c r="L174" s="55" t="s">
        <v>478</v>
      </c>
      <c r="M174" s="56" t="s">
        <v>442</v>
      </c>
      <c r="N174" s="56"/>
      <c r="O174" s="57" t="s">
        <v>448</v>
      </c>
      <c r="P174" s="57" t="s">
        <v>444</v>
      </c>
    </row>
    <row r="175" spans="1:16" ht="12.75" customHeight="1" thickBot="1" x14ac:dyDescent="0.25">
      <c r="A175" s="9" t="str">
        <f t="shared" si="30"/>
        <v>BAVM 60 </v>
      </c>
      <c r="B175" s="13" t="str">
        <f t="shared" si="31"/>
        <v>I</v>
      </c>
      <c r="C175" s="9">
        <f t="shared" si="32"/>
        <v>48557.582799999996</v>
      </c>
      <c r="D175" s="8" t="str">
        <f t="shared" si="33"/>
        <v>vis</v>
      </c>
      <c r="E175" s="54">
        <f>VLOOKUP(C175,Active!C$21:E$971,3,FALSE)</f>
        <v>16880.964846423671</v>
      </c>
      <c r="F175" s="13" t="s">
        <v>48</v>
      </c>
      <c r="G175" s="8" t="str">
        <f t="shared" si="34"/>
        <v>48557.5828</v>
      </c>
      <c r="H175" s="9">
        <f t="shared" si="35"/>
        <v>16881</v>
      </c>
      <c r="I175" s="55" t="s">
        <v>486</v>
      </c>
      <c r="J175" s="56" t="s">
        <v>487</v>
      </c>
      <c r="K175" s="55">
        <v>16881</v>
      </c>
      <c r="L175" s="55" t="s">
        <v>488</v>
      </c>
      <c r="M175" s="56" t="s">
        <v>489</v>
      </c>
      <c r="N175" s="56" t="s">
        <v>40</v>
      </c>
      <c r="O175" s="57" t="s">
        <v>490</v>
      </c>
      <c r="P175" s="58" t="s">
        <v>491</v>
      </c>
    </row>
    <row r="176" spans="1:16" ht="12.75" customHeight="1" thickBot="1" x14ac:dyDescent="0.25">
      <c r="A176" s="9" t="str">
        <f t="shared" si="30"/>
        <v>BAVM 60 </v>
      </c>
      <c r="B176" s="13" t="str">
        <f t="shared" si="31"/>
        <v>I</v>
      </c>
      <c r="C176" s="9">
        <f t="shared" si="32"/>
        <v>48557.584300000002</v>
      </c>
      <c r="D176" s="8" t="str">
        <f t="shared" si="33"/>
        <v>vis</v>
      </c>
      <c r="E176" s="54">
        <f>VLOOKUP(C176,Active!C$21:E$971,3,FALSE)</f>
        <v>16880.965951580856</v>
      </c>
      <c r="F176" s="13" t="s">
        <v>48</v>
      </c>
      <c r="G176" s="8" t="str">
        <f t="shared" si="34"/>
        <v>48557.5843</v>
      </c>
      <c r="H176" s="9">
        <f t="shared" si="35"/>
        <v>16881</v>
      </c>
      <c r="I176" s="55" t="s">
        <v>492</v>
      </c>
      <c r="J176" s="56" t="s">
        <v>493</v>
      </c>
      <c r="K176" s="55">
        <v>16881</v>
      </c>
      <c r="L176" s="55" t="s">
        <v>494</v>
      </c>
      <c r="M176" s="56" t="s">
        <v>489</v>
      </c>
      <c r="N176" s="56" t="s">
        <v>495</v>
      </c>
      <c r="O176" s="57" t="s">
        <v>490</v>
      </c>
      <c r="P176" s="58" t="s">
        <v>491</v>
      </c>
    </row>
    <row r="177" spans="1:16" ht="12.75" customHeight="1" thickBot="1" x14ac:dyDescent="0.25">
      <c r="A177" s="9" t="str">
        <f t="shared" si="30"/>
        <v> AOEB 9 </v>
      </c>
      <c r="B177" s="13" t="str">
        <f t="shared" si="31"/>
        <v>I</v>
      </c>
      <c r="C177" s="9">
        <f t="shared" si="32"/>
        <v>51486.571000000004</v>
      </c>
      <c r="D177" s="8" t="str">
        <f t="shared" si="33"/>
        <v>vis</v>
      </c>
      <c r="E177" s="54">
        <f>VLOOKUP(C177,Active!C$21:E$971,3,FALSE)</f>
        <v>19038.959737650424</v>
      </c>
      <c r="F177" s="13" t="s">
        <v>48</v>
      </c>
      <c r="G177" s="8" t="str">
        <f t="shared" si="34"/>
        <v>51486.5710</v>
      </c>
      <c r="H177" s="9">
        <f t="shared" si="35"/>
        <v>19039</v>
      </c>
      <c r="I177" s="55" t="s">
        <v>512</v>
      </c>
      <c r="J177" s="56" t="s">
        <v>513</v>
      </c>
      <c r="K177" s="55">
        <v>19039</v>
      </c>
      <c r="L177" s="55" t="s">
        <v>514</v>
      </c>
      <c r="M177" s="56" t="s">
        <v>515</v>
      </c>
      <c r="N177" s="56" t="s">
        <v>516</v>
      </c>
      <c r="O177" s="57" t="s">
        <v>448</v>
      </c>
      <c r="P177" s="57" t="s">
        <v>444</v>
      </c>
    </row>
    <row r="178" spans="1:16" ht="12.75" customHeight="1" thickBot="1" x14ac:dyDescent="0.25">
      <c r="A178" s="9" t="str">
        <f t="shared" si="30"/>
        <v> AOEB 9 </v>
      </c>
      <c r="B178" s="13" t="str">
        <f t="shared" si="31"/>
        <v>I</v>
      </c>
      <c r="C178" s="9">
        <f t="shared" si="32"/>
        <v>51490.637999999999</v>
      </c>
      <c r="D178" s="8" t="str">
        <f t="shared" si="33"/>
        <v>vis</v>
      </c>
      <c r="E178" s="54">
        <f>VLOOKUP(C178,Active!C$21:E$971,3,FALSE)</f>
        <v>19041.956187148789</v>
      </c>
      <c r="F178" s="13" t="s">
        <v>48</v>
      </c>
      <c r="G178" s="8" t="str">
        <f t="shared" si="34"/>
        <v>51490.638</v>
      </c>
      <c r="H178" s="9">
        <f t="shared" si="35"/>
        <v>19042</v>
      </c>
      <c r="I178" s="55" t="s">
        <v>517</v>
      </c>
      <c r="J178" s="56" t="s">
        <v>518</v>
      </c>
      <c r="K178" s="55">
        <v>19042</v>
      </c>
      <c r="L178" s="55" t="s">
        <v>519</v>
      </c>
      <c r="M178" s="56" t="s">
        <v>515</v>
      </c>
      <c r="N178" s="56" t="s">
        <v>516</v>
      </c>
      <c r="O178" s="57" t="s">
        <v>520</v>
      </c>
      <c r="P178" s="57" t="s">
        <v>444</v>
      </c>
    </row>
    <row r="179" spans="1:16" ht="12.75" customHeight="1" thickBot="1" x14ac:dyDescent="0.25">
      <c r="A179" s="9" t="str">
        <f t="shared" si="30"/>
        <v> AOEB 9 </v>
      </c>
      <c r="B179" s="13" t="str">
        <f t="shared" si="31"/>
        <v>I</v>
      </c>
      <c r="C179" s="9">
        <f t="shared" si="32"/>
        <v>51919.54</v>
      </c>
      <c r="D179" s="8" t="str">
        <f t="shared" si="33"/>
        <v>vis</v>
      </c>
      <c r="E179" s="54">
        <f>VLOOKUP(C179,Active!C$21:E$971,3,FALSE)</f>
        <v>19357.958936779851</v>
      </c>
      <c r="F179" s="13" t="s">
        <v>48</v>
      </c>
      <c r="G179" s="8" t="str">
        <f t="shared" si="34"/>
        <v>51919.5400</v>
      </c>
      <c r="H179" s="9">
        <f t="shared" si="35"/>
        <v>19358</v>
      </c>
      <c r="I179" s="55" t="s">
        <v>521</v>
      </c>
      <c r="J179" s="56" t="s">
        <v>522</v>
      </c>
      <c r="K179" s="55">
        <v>19358</v>
      </c>
      <c r="L179" s="55" t="s">
        <v>523</v>
      </c>
      <c r="M179" s="56" t="s">
        <v>515</v>
      </c>
      <c r="N179" s="56" t="s">
        <v>516</v>
      </c>
      <c r="O179" s="57" t="s">
        <v>448</v>
      </c>
      <c r="P179" s="57" t="s">
        <v>444</v>
      </c>
    </row>
    <row r="180" spans="1:16" ht="12.75" customHeight="1" thickBot="1" x14ac:dyDescent="0.25">
      <c r="A180" s="9" t="str">
        <f t="shared" si="30"/>
        <v> AOEB 9 </v>
      </c>
      <c r="B180" s="13" t="str">
        <f t="shared" si="31"/>
        <v>I</v>
      </c>
      <c r="C180" s="9">
        <f t="shared" si="32"/>
        <v>52204.568599999999</v>
      </c>
      <c r="D180" s="8" t="str">
        <f t="shared" si="33"/>
        <v>vis</v>
      </c>
      <c r="E180" s="54">
        <f>VLOOKUP(C180,Active!C$21:E$971,3,FALSE)</f>
        <v>19567.959872479594</v>
      </c>
      <c r="F180" s="13" t="s">
        <v>48</v>
      </c>
      <c r="G180" s="8" t="str">
        <f t="shared" si="34"/>
        <v>52204.5686</v>
      </c>
      <c r="H180" s="9">
        <f t="shared" si="35"/>
        <v>19568</v>
      </c>
      <c r="I180" s="55" t="s">
        <v>524</v>
      </c>
      <c r="J180" s="56" t="s">
        <v>525</v>
      </c>
      <c r="K180" s="55">
        <v>19568</v>
      </c>
      <c r="L180" s="55" t="s">
        <v>526</v>
      </c>
      <c r="M180" s="56" t="s">
        <v>515</v>
      </c>
      <c r="N180" s="56" t="s">
        <v>516</v>
      </c>
      <c r="O180" s="57" t="s">
        <v>448</v>
      </c>
      <c r="P180" s="57" t="s">
        <v>444</v>
      </c>
    </row>
    <row r="181" spans="1:16" ht="12.75" customHeight="1" thickBot="1" x14ac:dyDescent="0.25">
      <c r="A181" s="9" t="str">
        <f t="shared" si="30"/>
        <v> AOEB 9 </v>
      </c>
      <c r="B181" s="13" t="str">
        <f t="shared" si="31"/>
        <v>I</v>
      </c>
      <c r="C181" s="9">
        <f t="shared" si="32"/>
        <v>52550.67</v>
      </c>
      <c r="D181" s="8" t="str">
        <f t="shared" si="33"/>
        <v>vis</v>
      </c>
      <c r="E181" s="54">
        <f>VLOOKUP(C181,Active!C$21:E$971,3,FALSE)</f>
        <v>19822.957503759375</v>
      </c>
      <c r="F181" s="13" t="s">
        <v>48</v>
      </c>
      <c r="G181" s="8" t="str">
        <f t="shared" si="34"/>
        <v>52550.670</v>
      </c>
      <c r="H181" s="9">
        <f t="shared" si="35"/>
        <v>19823</v>
      </c>
      <c r="I181" s="55" t="s">
        <v>533</v>
      </c>
      <c r="J181" s="56" t="s">
        <v>534</v>
      </c>
      <c r="K181" s="55">
        <v>19823</v>
      </c>
      <c r="L181" s="55" t="s">
        <v>455</v>
      </c>
      <c r="M181" s="56" t="s">
        <v>515</v>
      </c>
      <c r="N181" s="56" t="s">
        <v>516</v>
      </c>
      <c r="O181" s="57" t="s">
        <v>535</v>
      </c>
      <c r="P181" s="57" t="s">
        <v>444</v>
      </c>
    </row>
    <row r="182" spans="1:16" ht="12.75" customHeight="1" thickBot="1" x14ac:dyDescent="0.25">
      <c r="A182" s="9" t="str">
        <f t="shared" si="30"/>
        <v> AOEB 9 </v>
      </c>
      <c r="B182" s="13" t="str">
        <f t="shared" si="31"/>
        <v>I</v>
      </c>
      <c r="C182" s="9">
        <f t="shared" si="32"/>
        <v>52979.567199999998</v>
      </c>
      <c r="D182" s="8" t="str">
        <f t="shared" si="33"/>
        <v>vis</v>
      </c>
      <c r="E182" s="54">
        <f>VLOOKUP(C182,Active!C$21:E$971,3,FALSE)</f>
        <v>20138.956716887464</v>
      </c>
      <c r="F182" s="13" t="s">
        <v>48</v>
      </c>
      <c r="G182" s="8" t="str">
        <f t="shared" si="34"/>
        <v>52979.5672</v>
      </c>
      <c r="H182" s="9">
        <f t="shared" si="35"/>
        <v>20139</v>
      </c>
      <c r="I182" s="55" t="s">
        <v>536</v>
      </c>
      <c r="J182" s="56" t="s">
        <v>537</v>
      </c>
      <c r="K182" s="55">
        <v>20139</v>
      </c>
      <c r="L182" s="55" t="s">
        <v>538</v>
      </c>
      <c r="M182" s="56" t="s">
        <v>515</v>
      </c>
      <c r="N182" s="56" t="s">
        <v>516</v>
      </c>
      <c r="O182" s="57" t="s">
        <v>448</v>
      </c>
      <c r="P182" s="57" t="s">
        <v>444</v>
      </c>
    </row>
    <row r="183" spans="1:16" ht="12.75" customHeight="1" thickBot="1" x14ac:dyDescent="0.25">
      <c r="A183" s="9" t="str">
        <f t="shared" si="30"/>
        <v> AOEB 12 </v>
      </c>
      <c r="B183" s="13" t="str">
        <f t="shared" si="31"/>
        <v>I</v>
      </c>
      <c r="C183" s="9">
        <f t="shared" si="32"/>
        <v>53644.63</v>
      </c>
      <c r="D183" s="8" t="str">
        <f t="shared" si="33"/>
        <v>vis</v>
      </c>
      <c r="E183" s="54">
        <f>VLOOKUP(C183,Active!C$21:E$971,3,FALSE)</f>
        <v>20628.956002219154</v>
      </c>
      <c r="F183" s="13" t="s">
        <v>48</v>
      </c>
      <c r="G183" s="8" t="str">
        <f t="shared" si="34"/>
        <v>53644.6300</v>
      </c>
      <c r="H183" s="9">
        <f t="shared" si="35"/>
        <v>20629</v>
      </c>
      <c r="I183" s="55" t="s">
        <v>549</v>
      </c>
      <c r="J183" s="56" t="s">
        <v>550</v>
      </c>
      <c r="K183" s="55">
        <v>20629</v>
      </c>
      <c r="L183" s="55" t="s">
        <v>551</v>
      </c>
      <c r="M183" s="56" t="s">
        <v>515</v>
      </c>
      <c r="N183" s="56" t="s">
        <v>516</v>
      </c>
      <c r="O183" s="57" t="s">
        <v>448</v>
      </c>
      <c r="P183" s="57" t="s">
        <v>552</v>
      </c>
    </row>
    <row r="184" spans="1:16" ht="12.75" customHeight="1" thickBot="1" x14ac:dyDescent="0.25">
      <c r="A184" s="9" t="str">
        <f t="shared" si="30"/>
        <v> AOEB 12 </v>
      </c>
      <c r="B184" s="13" t="str">
        <f t="shared" si="31"/>
        <v>I</v>
      </c>
      <c r="C184" s="9">
        <f t="shared" si="32"/>
        <v>53994.804300000003</v>
      </c>
      <c r="D184" s="8" t="str">
        <f t="shared" si="33"/>
        <v>vis</v>
      </c>
      <c r="E184" s="54">
        <f>VLOOKUP(C184,Active!C$21:E$971,3,FALSE)</f>
        <v>20886.954429948877</v>
      </c>
      <c r="F184" s="13" t="s">
        <v>48</v>
      </c>
      <c r="G184" s="8" t="str">
        <f t="shared" si="34"/>
        <v>53994.8043</v>
      </c>
      <c r="H184" s="9">
        <f t="shared" si="35"/>
        <v>20887</v>
      </c>
      <c r="I184" s="55" t="s">
        <v>558</v>
      </c>
      <c r="J184" s="56" t="s">
        <v>559</v>
      </c>
      <c r="K184" s="55">
        <v>20887</v>
      </c>
      <c r="L184" s="55" t="s">
        <v>560</v>
      </c>
      <c r="M184" s="56" t="s">
        <v>515</v>
      </c>
      <c r="N184" s="56" t="s">
        <v>516</v>
      </c>
      <c r="O184" s="57" t="s">
        <v>448</v>
      </c>
      <c r="P184" s="57" t="s">
        <v>552</v>
      </c>
    </row>
    <row r="185" spans="1:16" ht="12.75" customHeight="1" thickBot="1" x14ac:dyDescent="0.25">
      <c r="A185" s="9" t="str">
        <f t="shared" si="30"/>
        <v>OEJV 0116 </v>
      </c>
      <c r="B185" s="13" t="str">
        <f t="shared" si="31"/>
        <v>I</v>
      </c>
      <c r="C185" s="9">
        <f t="shared" si="32"/>
        <v>54388.417000000001</v>
      </c>
      <c r="D185" s="8" t="str">
        <f t="shared" si="33"/>
        <v>vis</v>
      </c>
      <c r="E185" s="54">
        <f>VLOOKUP(C185,Active!C$21:E$971,3,FALSE)</f>
        <v>21176.957030752106</v>
      </c>
      <c r="F185" s="13" t="s">
        <v>48</v>
      </c>
      <c r="G185" s="8" t="str">
        <f t="shared" si="34"/>
        <v>54388.417</v>
      </c>
      <c r="H185" s="9">
        <f t="shared" si="35"/>
        <v>21177</v>
      </c>
      <c r="I185" s="55" t="s">
        <v>561</v>
      </c>
      <c r="J185" s="56" t="s">
        <v>562</v>
      </c>
      <c r="K185" s="55">
        <v>21177</v>
      </c>
      <c r="L185" s="55" t="s">
        <v>455</v>
      </c>
      <c r="M185" s="56" t="s">
        <v>515</v>
      </c>
      <c r="N185" s="56" t="s">
        <v>547</v>
      </c>
      <c r="O185" s="57" t="s">
        <v>465</v>
      </c>
      <c r="P185" s="58" t="s">
        <v>563</v>
      </c>
    </row>
    <row r="186" spans="1:16" ht="12.75" customHeight="1" thickBot="1" x14ac:dyDescent="0.25">
      <c r="A186" s="9" t="str">
        <f t="shared" si="30"/>
        <v> JAAVSO 41;122 </v>
      </c>
      <c r="B186" s="13" t="str">
        <f t="shared" si="31"/>
        <v>I</v>
      </c>
      <c r="C186" s="9">
        <f t="shared" si="32"/>
        <v>56186.793599999997</v>
      </c>
      <c r="D186" s="8" t="str">
        <f t="shared" si="33"/>
        <v>vis</v>
      </c>
      <c r="E186" s="54">
        <f>VLOOKUP(C186,Active!C$21:E$971,3,FALSE)</f>
        <v>22501.949570941142</v>
      </c>
      <c r="F186" s="13" t="s">
        <v>48</v>
      </c>
      <c r="G186" s="8" t="str">
        <f t="shared" si="34"/>
        <v>56186.7936</v>
      </c>
      <c r="H186" s="9">
        <f t="shared" si="35"/>
        <v>22502</v>
      </c>
      <c r="I186" s="55" t="s">
        <v>605</v>
      </c>
      <c r="J186" s="56" t="s">
        <v>606</v>
      </c>
      <c r="K186" s="55">
        <v>22502</v>
      </c>
      <c r="L186" s="55" t="s">
        <v>592</v>
      </c>
      <c r="M186" s="56" t="s">
        <v>515</v>
      </c>
      <c r="N186" s="56" t="s">
        <v>48</v>
      </c>
      <c r="O186" s="57" t="s">
        <v>448</v>
      </c>
      <c r="P186" s="57" t="s">
        <v>607</v>
      </c>
    </row>
    <row r="187" spans="1:16" ht="12.75" customHeight="1" thickBot="1" x14ac:dyDescent="0.25">
      <c r="A187" s="9" t="str">
        <f t="shared" si="30"/>
        <v>VSB 55 </v>
      </c>
      <c r="B187" s="13" t="str">
        <f t="shared" si="31"/>
        <v>I</v>
      </c>
      <c r="C187" s="9">
        <f t="shared" si="32"/>
        <v>56256.016799999998</v>
      </c>
      <c r="D187" s="8" t="str">
        <f t="shared" si="33"/>
        <v>vis</v>
      </c>
      <c r="E187" s="54">
        <f>VLOOKUP(C187,Active!C$21:E$971,3,FALSE)</f>
        <v>22552.951248569741</v>
      </c>
      <c r="F187" s="13" t="s">
        <v>48</v>
      </c>
      <c r="G187" s="8" t="str">
        <f t="shared" si="34"/>
        <v>56256.0168</v>
      </c>
      <c r="H187" s="9">
        <f t="shared" si="35"/>
        <v>22553</v>
      </c>
      <c r="I187" s="55" t="s">
        <v>623</v>
      </c>
      <c r="J187" s="56" t="s">
        <v>624</v>
      </c>
      <c r="K187" s="55" t="s">
        <v>625</v>
      </c>
      <c r="L187" s="55" t="s">
        <v>626</v>
      </c>
      <c r="M187" s="56" t="s">
        <v>515</v>
      </c>
      <c r="N187" s="56" t="s">
        <v>627</v>
      </c>
      <c r="O187" s="57" t="s">
        <v>628</v>
      </c>
      <c r="P187" s="58" t="s">
        <v>629</v>
      </c>
    </row>
    <row r="188" spans="1:16" x14ac:dyDescent="0.2">
      <c r="B188" s="13"/>
      <c r="E188" s="54"/>
      <c r="F188" s="13"/>
    </row>
    <row r="189" spans="1:16" x14ac:dyDescent="0.2">
      <c r="B189" s="13"/>
      <c r="E189" s="54"/>
      <c r="F189" s="13"/>
    </row>
    <row r="190" spans="1:16" x14ac:dyDescent="0.2">
      <c r="B190" s="13"/>
      <c r="E190" s="54"/>
      <c r="F190" s="13"/>
    </row>
    <row r="191" spans="1:16" x14ac:dyDescent="0.2">
      <c r="B191" s="13"/>
      <c r="E191" s="54"/>
      <c r="F191" s="13"/>
    </row>
    <row r="192" spans="1:16" x14ac:dyDescent="0.2">
      <c r="B192" s="13"/>
      <c r="E192" s="54"/>
      <c r="F192" s="13"/>
    </row>
    <row r="193" spans="2:6" x14ac:dyDescent="0.2">
      <c r="B193" s="13"/>
      <c r="E193" s="54"/>
      <c r="F193" s="13"/>
    </row>
    <row r="194" spans="2:6" x14ac:dyDescent="0.2">
      <c r="B194" s="13"/>
      <c r="E194" s="54"/>
      <c r="F194" s="13"/>
    </row>
    <row r="195" spans="2:6" x14ac:dyDescent="0.2">
      <c r="B195" s="13"/>
      <c r="E195" s="54"/>
      <c r="F195" s="13"/>
    </row>
    <row r="196" spans="2:6" x14ac:dyDescent="0.2">
      <c r="B196" s="13"/>
      <c r="E196" s="54"/>
      <c r="F196" s="13"/>
    </row>
    <row r="197" spans="2:6" x14ac:dyDescent="0.2">
      <c r="B197" s="13"/>
      <c r="E197" s="54"/>
      <c r="F197" s="13"/>
    </row>
    <row r="198" spans="2:6" x14ac:dyDescent="0.2">
      <c r="B198" s="13"/>
      <c r="E198" s="54"/>
      <c r="F198" s="13"/>
    </row>
    <row r="199" spans="2:6" x14ac:dyDescent="0.2">
      <c r="B199" s="13"/>
      <c r="E199" s="54"/>
      <c r="F199" s="13"/>
    </row>
    <row r="200" spans="2:6" x14ac:dyDescent="0.2">
      <c r="B200" s="13"/>
      <c r="E200" s="54"/>
      <c r="F200" s="13"/>
    </row>
    <row r="201" spans="2:6" x14ac:dyDescent="0.2">
      <c r="B201" s="13"/>
      <c r="E201" s="54"/>
      <c r="F201" s="13"/>
    </row>
    <row r="202" spans="2:6" x14ac:dyDescent="0.2">
      <c r="B202" s="13"/>
      <c r="E202" s="54"/>
      <c r="F202" s="13"/>
    </row>
    <row r="203" spans="2:6" x14ac:dyDescent="0.2">
      <c r="B203" s="13"/>
      <c r="E203" s="54"/>
      <c r="F203" s="13"/>
    </row>
    <row r="204" spans="2:6" x14ac:dyDescent="0.2">
      <c r="B204" s="13"/>
      <c r="E204" s="54"/>
      <c r="F204" s="13"/>
    </row>
    <row r="205" spans="2:6" x14ac:dyDescent="0.2">
      <c r="B205" s="13"/>
      <c r="E205" s="54"/>
      <c r="F205" s="13"/>
    </row>
    <row r="206" spans="2:6" x14ac:dyDescent="0.2">
      <c r="B206" s="13"/>
      <c r="E206" s="54"/>
      <c r="F206" s="13"/>
    </row>
    <row r="207" spans="2:6" x14ac:dyDescent="0.2">
      <c r="B207" s="13"/>
      <c r="E207" s="54"/>
      <c r="F207" s="13"/>
    </row>
    <row r="208" spans="2:6" x14ac:dyDescent="0.2">
      <c r="B208" s="13"/>
      <c r="E208" s="54"/>
      <c r="F208" s="13"/>
    </row>
    <row r="209" spans="2:6" x14ac:dyDescent="0.2">
      <c r="B209" s="13"/>
      <c r="E209" s="54"/>
      <c r="F209" s="13"/>
    </row>
    <row r="210" spans="2:6" x14ac:dyDescent="0.2">
      <c r="B210" s="13"/>
      <c r="E210" s="54"/>
      <c r="F210" s="13"/>
    </row>
    <row r="211" spans="2:6" x14ac:dyDescent="0.2">
      <c r="B211" s="13"/>
      <c r="E211" s="54"/>
      <c r="F211" s="13"/>
    </row>
    <row r="212" spans="2:6" x14ac:dyDescent="0.2">
      <c r="B212" s="13"/>
      <c r="E212" s="54"/>
      <c r="F212" s="13"/>
    </row>
    <row r="213" spans="2:6" x14ac:dyDescent="0.2">
      <c r="B213" s="13"/>
      <c r="E213" s="54"/>
      <c r="F213" s="13"/>
    </row>
    <row r="214" spans="2:6" x14ac:dyDescent="0.2">
      <c r="B214" s="13"/>
      <c r="E214" s="54"/>
      <c r="F214" s="13"/>
    </row>
    <row r="215" spans="2:6" x14ac:dyDescent="0.2">
      <c r="B215" s="13"/>
      <c r="E215" s="54"/>
      <c r="F215" s="13"/>
    </row>
    <row r="216" spans="2:6" x14ac:dyDescent="0.2">
      <c r="B216" s="13"/>
      <c r="E216" s="54"/>
      <c r="F216" s="13"/>
    </row>
    <row r="217" spans="2:6" x14ac:dyDescent="0.2">
      <c r="B217" s="13"/>
      <c r="E217" s="54"/>
      <c r="F217" s="13"/>
    </row>
    <row r="218" spans="2:6" x14ac:dyDescent="0.2">
      <c r="B218" s="13"/>
      <c r="E218" s="54"/>
      <c r="F218" s="13"/>
    </row>
    <row r="219" spans="2:6" x14ac:dyDescent="0.2">
      <c r="B219" s="13"/>
      <c r="E219" s="54"/>
      <c r="F219" s="13"/>
    </row>
    <row r="220" spans="2:6" x14ac:dyDescent="0.2">
      <c r="B220" s="13"/>
      <c r="E220" s="54"/>
      <c r="F220" s="13"/>
    </row>
    <row r="221" spans="2:6" x14ac:dyDescent="0.2">
      <c r="B221" s="13"/>
      <c r="E221" s="54"/>
      <c r="F221" s="13"/>
    </row>
    <row r="222" spans="2:6" x14ac:dyDescent="0.2">
      <c r="B222" s="13"/>
      <c r="E222" s="54"/>
      <c r="F222" s="13"/>
    </row>
    <row r="223" spans="2:6" x14ac:dyDescent="0.2">
      <c r="B223" s="13"/>
      <c r="E223" s="54"/>
      <c r="F223" s="13"/>
    </row>
    <row r="224" spans="2:6" x14ac:dyDescent="0.2">
      <c r="B224" s="13"/>
      <c r="E224" s="54"/>
      <c r="F224" s="13"/>
    </row>
    <row r="225" spans="2:6" x14ac:dyDescent="0.2">
      <c r="B225" s="13"/>
      <c r="E225" s="54"/>
      <c r="F225" s="13"/>
    </row>
    <row r="226" spans="2:6" x14ac:dyDescent="0.2">
      <c r="B226" s="13"/>
      <c r="E226" s="54"/>
      <c r="F226" s="13"/>
    </row>
    <row r="227" spans="2:6" x14ac:dyDescent="0.2">
      <c r="B227" s="13"/>
      <c r="E227" s="54"/>
      <c r="F227" s="13"/>
    </row>
    <row r="228" spans="2:6" x14ac:dyDescent="0.2">
      <c r="B228" s="13"/>
      <c r="E228" s="54"/>
      <c r="F228" s="13"/>
    </row>
    <row r="229" spans="2:6" x14ac:dyDescent="0.2">
      <c r="B229" s="13"/>
      <c r="E229" s="54"/>
      <c r="F229" s="13"/>
    </row>
    <row r="230" spans="2:6" x14ac:dyDescent="0.2">
      <c r="B230" s="13"/>
      <c r="E230" s="54"/>
      <c r="F230" s="13"/>
    </row>
    <row r="231" spans="2:6" x14ac:dyDescent="0.2">
      <c r="B231" s="13"/>
      <c r="E231" s="54"/>
      <c r="F231" s="13"/>
    </row>
    <row r="232" spans="2:6" x14ac:dyDescent="0.2">
      <c r="B232" s="13"/>
      <c r="E232" s="54"/>
      <c r="F232" s="13"/>
    </row>
    <row r="233" spans="2:6" x14ac:dyDescent="0.2">
      <c r="B233" s="13"/>
      <c r="E233" s="54"/>
      <c r="F233" s="13"/>
    </row>
    <row r="234" spans="2:6" x14ac:dyDescent="0.2">
      <c r="B234" s="13"/>
      <c r="E234" s="54"/>
      <c r="F234" s="13"/>
    </row>
    <row r="235" spans="2:6" x14ac:dyDescent="0.2">
      <c r="B235" s="13"/>
      <c r="E235" s="54"/>
      <c r="F235" s="13"/>
    </row>
    <row r="236" spans="2:6" x14ac:dyDescent="0.2">
      <c r="B236" s="13"/>
      <c r="E236" s="54"/>
      <c r="F236" s="13"/>
    </row>
    <row r="237" spans="2:6" x14ac:dyDescent="0.2">
      <c r="B237" s="13"/>
      <c r="E237" s="54"/>
      <c r="F237" s="13"/>
    </row>
    <row r="238" spans="2:6" x14ac:dyDescent="0.2">
      <c r="B238" s="13"/>
      <c r="E238" s="54"/>
      <c r="F238" s="13"/>
    </row>
    <row r="239" spans="2:6" x14ac:dyDescent="0.2">
      <c r="B239" s="13"/>
      <c r="E239" s="54"/>
      <c r="F239" s="13"/>
    </row>
    <row r="240" spans="2:6" x14ac:dyDescent="0.2">
      <c r="B240" s="13"/>
      <c r="E240" s="54"/>
      <c r="F240" s="13"/>
    </row>
    <row r="241" spans="2:6" x14ac:dyDescent="0.2">
      <c r="B241" s="13"/>
      <c r="E241" s="54"/>
      <c r="F241" s="13"/>
    </row>
    <row r="242" spans="2:6" x14ac:dyDescent="0.2">
      <c r="B242" s="13"/>
      <c r="E242" s="54"/>
      <c r="F242" s="13"/>
    </row>
    <row r="243" spans="2:6" x14ac:dyDescent="0.2">
      <c r="B243" s="13"/>
      <c r="E243" s="54"/>
      <c r="F243" s="13"/>
    </row>
    <row r="244" spans="2:6" x14ac:dyDescent="0.2">
      <c r="B244" s="13"/>
      <c r="E244" s="54"/>
      <c r="F244" s="13"/>
    </row>
    <row r="245" spans="2:6" x14ac:dyDescent="0.2">
      <c r="B245" s="13"/>
      <c r="E245" s="54"/>
      <c r="F245" s="13"/>
    </row>
    <row r="246" spans="2:6" x14ac:dyDescent="0.2">
      <c r="B246" s="13"/>
      <c r="E246" s="54"/>
      <c r="F246" s="13"/>
    </row>
    <row r="247" spans="2:6" x14ac:dyDescent="0.2">
      <c r="B247" s="13"/>
      <c r="E247" s="54"/>
      <c r="F247" s="13"/>
    </row>
    <row r="248" spans="2:6" x14ac:dyDescent="0.2">
      <c r="B248" s="13"/>
      <c r="E248" s="54"/>
      <c r="F248" s="13"/>
    </row>
    <row r="249" spans="2:6" x14ac:dyDescent="0.2">
      <c r="B249" s="13"/>
      <c r="E249" s="54"/>
      <c r="F249" s="13"/>
    </row>
    <row r="250" spans="2:6" x14ac:dyDescent="0.2">
      <c r="B250" s="13"/>
      <c r="E250" s="54"/>
      <c r="F250" s="13"/>
    </row>
    <row r="251" spans="2:6" x14ac:dyDescent="0.2">
      <c r="B251" s="13"/>
      <c r="E251" s="54"/>
      <c r="F251" s="13"/>
    </row>
    <row r="252" spans="2:6" x14ac:dyDescent="0.2">
      <c r="B252" s="13"/>
      <c r="E252" s="54"/>
      <c r="F252" s="13"/>
    </row>
    <row r="253" spans="2:6" x14ac:dyDescent="0.2">
      <c r="B253" s="13"/>
      <c r="E253" s="54"/>
      <c r="F253" s="13"/>
    </row>
    <row r="254" spans="2:6" x14ac:dyDescent="0.2">
      <c r="B254" s="13"/>
      <c r="E254" s="54"/>
      <c r="F254" s="13"/>
    </row>
    <row r="255" spans="2:6" x14ac:dyDescent="0.2">
      <c r="B255" s="13"/>
      <c r="E255" s="54"/>
      <c r="F255" s="13"/>
    </row>
    <row r="256" spans="2:6" x14ac:dyDescent="0.2">
      <c r="B256" s="13"/>
      <c r="E256" s="54"/>
      <c r="F256" s="13"/>
    </row>
    <row r="257" spans="2:6" x14ac:dyDescent="0.2">
      <c r="B257" s="13"/>
      <c r="E257" s="54"/>
      <c r="F257" s="13"/>
    </row>
    <row r="258" spans="2:6" x14ac:dyDescent="0.2">
      <c r="B258" s="13"/>
      <c r="E258" s="54"/>
      <c r="F258" s="13"/>
    </row>
    <row r="259" spans="2:6" x14ac:dyDescent="0.2">
      <c r="B259" s="13"/>
      <c r="E259" s="54"/>
      <c r="F259" s="13"/>
    </row>
    <row r="260" spans="2:6" x14ac:dyDescent="0.2">
      <c r="B260" s="13"/>
      <c r="E260" s="54"/>
      <c r="F260" s="13"/>
    </row>
    <row r="261" spans="2:6" x14ac:dyDescent="0.2">
      <c r="B261" s="13"/>
      <c r="E261" s="54"/>
      <c r="F261" s="13"/>
    </row>
    <row r="262" spans="2:6" x14ac:dyDescent="0.2">
      <c r="B262" s="13"/>
      <c r="E262" s="54"/>
      <c r="F262" s="13"/>
    </row>
    <row r="263" spans="2:6" x14ac:dyDescent="0.2">
      <c r="B263" s="13"/>
      <c r="E263" s="54"/>
      <c r="F263" s="13"/>
    </row>
    <row r="264" spans="2:6" x14ac:dyDescent="0.2">
      <c r="B264" s="13"/>
      <c r="E264" s="54"/>
      <c r="F264" s="13"/>
    </row>
    <row r="265" spans="2:6" x14ac:dyDescent="0.2">
      <c r="B265" s="13"/>
      <c r="E265" s="54"/>
      <c r="F265" s="13"/>
    </row>
    <row r="266" spans="2:6" x14ac:dyDescent="0.2">
      <c r="B266" s="13"/>
      <c r="E266" s="54"/>
      <c r="F266" s="13"/>
    </row>
    <row r="267" spans="2:6" x14ac:dyDescent="0.2">
      <c r="B267" s="13"/>
      <c r="E267" s="54"/>
      <c r="F267" s="13"/>
    </row>
    <row r="268" spans="2:6" x14ac:dyDescent="0.2">
      <c r="B268" s="13"/>
      <c r="E268" s="54"/>
      <c r="F268" s="13"/>
    </row>
    <row r="269" spans="2:6" x14ac:dyDescent="0.2">
      <c r="B269" s="13"/>
      <c r="E269" s="54"/>
      <c r="F269" s="13"/>
    </row>
    <row r="270" spans="2:6" x14ac:dyDescent="0.2">
      <c r="B270" s="13"/>
      <c r="E270" s="54"/>
      <c r="F270" s="13"/>
    </row>
    <row r="271" spans="2:6" x14ac:dyDescent="0.2">
      <c r="B271" s="13"/>
      <c r="E271" s="54"/>
      <c r="F271" s="13"/>
    </row>
    <row r="272" spans="2:6" x14ac:dyDescent="0.2">
      <c r="B272" s="13"/>
      <c r="E272" s="54"/>
      <c r="F272" s="13"/>
    </row>
    <row r="273" spans="2:6" x14ac:dyDescent="0.2">
      <c r="B273" s="13"/>
      <c r="E273" s="54"/>
      <c r="F273" s="13"/>
    </row>
    <row r="274" spans="2:6" x14ac:dyDescent="0.2">
      <c r="B274" s="13"/>
      <c r="E274" s="54"/>
      <c r="F274" s="13"/>
    </row>
    <row r="275" spans="2:6" x14ac:dyDescent="0.2">
      <c r="B275" s="13"/>
      <c r="E275" s="54"/>
      <c r="F275" s="13"/>
    </row>
    <row r="276" spans="2:6" x14ac:dyDescent="0.2">
      <c r="B276" s="13"/>
      <c r="E276" s="54"/>
      <c r="F276" s="13"/>
    </row>
    <row r="277" spans="2:6" x14ac:dyDescent="0.2">
      <c r="B277" s="13"/>
      <c r="E277" s="54"/>
      <c r="F277" s="13"/>
    </row>
    <row r="278" spans="2:6" x14ac:dyDescent="0.2">
      <c r="B278" s="13"/>
      <c r="E278" s="54"/>
      <c r="F278" s="13"/>
    </row>
    <row r="279" spans="2:6" x14ac:dyDescent="0.2">
      <c r="B279" s="13"/>
      <c r="E279" s="54"/>
      <c r="F279" s="13"/>
    </row>
    <row r="280" spans="2:6" x14ac:dyDescent="0.2">
      <c r="B280" s="13"/>
      <c r="E280" s="54"/>
      <c r="F280" s="13"/>
    </row>
    <row r="281" spans="2:6" x14ac:dyDescent="0.2">
      <c r="B281" s="13"/>
      <c r="E281" s="54"/>
      <c r="F281" s="13"/>
    </row>
    <row r="282" spans="2:6" x14ac:dyDescent="0.2">
      <c r="B282" s="13"/>
      <c r="E282" s="54"/>
      <c r="F282" s="13"/>
    </row>
    <row r="283" spans="2:6" x14ac:dyDescent="0.2">
      <c r="B283" s="13"/>
      <c r="E283" s="54"/>
      <c r="F283" s="13"/>
    </row>
    <row r="284" spans="2:6" x14ac:dyDescent="0.2">
      <c r="B284" s="13"/>
      <c r="E284" s="54"/>
      <c r="F284" s="13"/>
    </row>
    <row r="285" spans="2:6" x14ac:dyDescent="0.2">
      <c r="B285" s="13"/>
      <c r="E285" s="54"/>
      <c r="F285" s="13"/>
    </row>
    <row r="286" spans="2:6" x14ac:dyDescent="0.2">
      <c r="B286" s="13"/>
      <c r="E286" s="54"/>
      <c r="F286" s="13"/>
    </row>
    <row r="287" spans="2:6" x14ac:dyDescent="0.2">
      <c r="B287" s="13"/>
      <c r="E287" s="54"/>
      <c r="F287" s="13"/>
    </row>
    <row r="288" spans="2:6" x14ac:dyDescent="0.2">
      <c r="B288" s="13"/>
      <c r="E288" s="54"/>
      <c r="F288" s="13"/>
    </row>
    <row r="289" spans="2:6" x14ac:dyDescent="0.2">
      <c r="B289" s="13"/>
      <c r="E289" s="54"/>
      <c r="F289" s="13"/>
    </row>
    <row r="290" spans="2:6" x14ac:dyDescent="0.2">
      <c r="B290" s="13"/>
      <c r="E290" s="54"/>
      <c r="F290" s="13"/>
    </row>
    <row r="291" spans="2:6" x14ac:dyDescent="0.2">
      <c r="B291" s="13"/>
      <c r="E291" s="54"/>
      <c r="F291" s="13"/>
    </row>
    <row r="292" spans="2:6" x14ac:dyDescent="0.2">
      <c r="B292" s="13"/>
      <c r="E292" s="54"/>
      <c r="F292" s="13"/>
    </row>
    <row r="293" spans="2:6" x14ac:dyDescent="0.2">
      <c r="B293" s="13"/>
      <c r="E293" s="54"/>
      <c r="F293" s="13"/>
    </row>
    <row r="294" spans="2:6" x14ac:dyDescent="0.2">
      <c r="B294" s="13"/>
      <c r="E294" s="54"/>
      <c r="F294" s="13"/>
    </row>
    <row r="295" spans="2:6" x14ac:dyDescent="0.2">
      <c r="B295" s="13"/>
      <c r="E295" s="54"/>
      <c r="F295" s="13"/>
    </row>
    <row r="296" spans="2:6" x14ac:dyDescent="0.2">
      <c r="B296" s="13"/>
      <c r="E296" s="54"/>
      <c r="F296" s="13"/>
    </row>
    <row r="297" spans="2:6" x14ac:dyDescent="0.2">
      <c r="B297" s="13"/>
      <c r="E297" s="54"/>
      <c r="F297" s="13"/>
    </row>
    <row r="298" spans="2:6" x14ac:dyDescent="0.2">
      <c r="B298" s="13"/>
      <c r="E298" s="54"/>
      <c r="F298" s="13"/>
    </row>
    <row r="299" spans="2:6" x14ac:dyDescent="0.2">
      <c r="B299" s="13"/>
      <c r="E299" s="54"/>
      <c r="F299" s="13"/>
    </row>
    <row r="300" spans="2:6" x14ac:dyDescent="0.2">
      <c r="B300" s="13"/>
      <c r="E300" s="54"/>
      <c r="F300" s="13"/>
    </row>
    <row r="301" spans="2:6" x14ac:dyDescent="0.2">
      <c r="B301" s="13"/>
      <c r="E301" s="54"/>
      <c r="F301" s="13"/>
    </row>
    <row r="302" spans="2:6" x14ac:dyDescent="0.2">
      <c r="B302" s="13"/>
      <c r="E302" s="54"/>
      <c r="F302" s="13"/>
    </row>
    <row r="303" spans="2:6" x14ac:dyDescent="0.2">
      <c r="B303" s="13"/>
      <c r="E303" s="54"/>
      <c r="F303" s="13"/>
    </row>
    <row r="304" spans="2:6" x14ac:dyDescent="0.2">
      <c r="B304" s="13"/>
      <c r="E304" s="54"/>
      <c r="F304" s="13"/>
    </row>
    <row r="305" spans="2:6" x14ac:dyDescent="0.2">
      <c r="B305" s="13"/>
      <c r="E305" s="54"/>
      <c r="F305" s="13"/>
    </row>
    <row r="306" spans="2:6" x14ac:dyDescent="0.2">
      <c r="B306" s="13"/>
      <c r="E306" s="54"/>
      <c r="F306" s="13"/>
    </row>
    <row r="307" spans="2:6" x14ac:dyDescent="0.2">
      <c r="B307" s="13"/>
      <c r="E307" s="54"/>
      <c r="F307" s="13"/>
    </row>
    <row r="308" spans="2:6" x14ac:dyDescent="0.2">
      <c r="B308" s="13"/>
      <c r="E308" s="54"/>
      <c r="F308" s="13"/>
    </row>
    <row r="309" spans="2:6" x14ac:dyDescent="0.2">
      <c r="B309" s="13"/>
      <c r="E309" s="54"/>
      <c r="F309" s="13"/>
    </row>
    <row r="310" spans="2:6" x14ac:dyDescent="0.2">
      <c r="B310" s="13"/>
      <c r="E310" s="54"/>
      <c r="F310" s="13"/>
    </row>
    <row r="311" spans="2:6" x14ac:dyDescent="0.2">
      <c r="B311" s="13"/>
      <c r="E311" s="54"/>
      <c r="F311" s="13"/>
    </row>
    <row r="312" spans="2:6" x14ac:dyDescent="0.2">
      <c r="B312" s="13"/>
      <c r="E312" s="54"/>
      <c r="F312" s="13"/>
    </row>
    <row r="313" spans="2:6" x14ac:dyDescent="0.2">
      <c r="B313" s="13"/>
      <c r="E313" s="54"/>
      <c r="F313" s="13"/>
    </row>
    <row r="314" spans="2:6" x14ac:dyDescent="0.2">
      <c r="B314" s="13"/>
      <c r="E314" s="54"/>
      <c r="F314" s="13"/>
    </row>
    <row r="315" spans="2:6" x14ac:dyDescent="0.2">
      <c r="B315" s="13"/>
      <c r="E315" s="54"/>
      <c r="F315" s="13"/>
    </row>
    <row r="316" spans="2:6" x14ac:dyDescent="0.2">
      <c r="B316" s="13"/>
      <c r="E316" s="54"/>
      <c r="F316" s="13"/>
    </row>
    <row r="317" spans="2:6" x14ac:dyDescent="0.2">
      <c r="B317" s="13"/>
      <c r="E317" s="54"/>
      <c r="F317" s="13"/>
    </row>
    <row r="318" spans="2:6" x14ac:dyDescent="0.2">
      <c r="B318" s="13"/>
      <c r="E318" s="54"/>
      <c r="F318" s="13"/>
    </row>
    <row r="319" spans="2:6" x14ac:dyDescent="0.2">
      <c r="B319" s="13"/>
      <c r="E319" s="54"/>
      <c r="F319" s="13"/>
    </row>
    <row r="320" spans="2:6" x14ac:dyDescent="0.2">
      <c r="B320" s="13"/>
      <c r="E320" s="54"/>
      <c r="F320" s="13"/>
    </row>
    <row r="321" spans="2:6" x14ac:dyDescent="0.2">
      <c r="B321" s="13"/>
      <c r="E321" s="54"/>
      <c r="F321" s="13"/>
    </row>
    <row r="322" spans="2:6" x14ac:dyDescent="0.2">
      <c r="B322" s="13"/>
      <c r="E322" s="54"/>
      <c r="F322" s="13"/>
    </row>
    <row r="323" spans="2:6" x14ac:dyDescent="0.2">
      <c r="B323" s="13"/>
      <c r="E323" s="54"/>
      <c r="F323" s="13"/>
    </row>
    <row r="324" spans="2:6" x14ac:dyDescent="0.2">
      <c r="B324" s="13"/>
      <c r="E324" s="54"/>
      <c r="F324" s="13"/>
    </row>
    <row r="325" spans="2:6" x14ac:dyDescent="0.2">
      <c r="B325" s="13"/>
      <c r="E325" s="54"/>
      <c r="F325" s="13"/>
    </row>
    <row r="326" spans="2:6" x14ac:dyDescent="0.2">
      <c r="B326" s="13"/>
      <c r="E326" s="54"/>
      <c r="F326" s="13"/>
    </row>
    <row r="327" spans="2:6" x14ac:dyDescent="0.2">
      <c r="B327" s="13"/>
      <c r="E327" s="54"/>
      <c r="F327" s="13"/>
    </row>
    <row r="328" spans="2:6" x14ac:dyDescent="0.2">
      <c r="B328" s="13"/>
      <c r="E328" s="54"/>
      <c r="F328" s="13"/>
    </row>
    <row r="329" spans="2:6" x14ac:dyDescent="0.2">
      <c r="B329" s="13"/>
      <c r="E329" s="54"/>
      <c r="F329" s="13"/>
    </row>
    <row r="330" spans="2:6" x14ac:dyDescent="0.2">
      <c r="B330" s="13"/>
      <c r="E330" s="54"/>
      <c r="F330" s="13"/>
    </row>
    <row r="331" spans="2:6" x14ac:dyDescent="0.2">
      <c r="B331" s="13"/>
      <c r="E331" s="54"/>
      <c r="F331" s="13"/>
    </row>
    <row r="332" spans="2:6" x14ac:dyDescent="0.2">
      <c r="B332" s="13"/>
      <c r="E332" s="54"/>
      <c r="F332" s="13"/>
    </row>
    <row r="333" spans="2:6" x14ac:dyDescent="0.2">
      <c r="B333" s="13"/>
      <c r="E333" s="54"/>
      <c r="F333" s="13"/>
    </row>
    <row r="334" spans="2:6" x14ac:dyDescent="0.2">
      <c r="B334" s="13"/>
      <c r="E334" s="54"/>
      <c r="F334" s="13"/>
    </row>
    <row r="335" spans="2:6" x14ac:dyDescent="0.2">
      <c r="B335" s="13"/>
      <c r="E335" s="54"/>
      <c r="F335" s="13"/>
    </row>
    <row r="336" spans="2:6" x14ac:dyDescent="0.2">
      <c r="B336" s="13"/>
      <c r="E336" s="54"/>
      <c r="F336" s="13"/>
    </row>
    <row r="337" spans="2:6" x14ac:dyDescent="0.2">
      <c r="B337" s="13"/>
      <c r="E337" s="54"/>
      <c r="F337" s="13"/>
    </row>
    <row r="338" spans="2:6" x14ac:dyDescent="0.2">
      <c r="B338" s="13"/>
      <c r="E338" s="54"/>
      <c r="F338" s="13"/>
    </row>
    <row r="339" spans="2:6" x14ac:dyDescent="0.2">
      <c r="B339" s="13"/>
      <c r="E339" s="54"/>
      <c r="F339" s="13"/>
    </row>
    <row r="340" spans="2:6" x14ac:dyDescent="0.2">
      <c r="B340" s="13"/>
      <c r="E340" s="54"/>
      <c r="F340" s="13"/>
    </row>
    <row r="341" spans="2:6" x14ac:dyDescent="0.2">
      <c r="B341" s="13"/>
      <c r="E341" s="54"/>
      <c r="F341" s="13"/>
    </row>
    <row r="342" spans="2:6" x14ac:dyDescent="0.2">
      <c r="B342" s="13"/>
      <c r="E342" s="54"/>
      <c r="F342" s="13"/>
    </row>
    <row r="343" spans="2:6" x14ac:dyDescent="0.2">
      <c r="B343" s="13"/>
      <c r="E343" s="54"/>
      <c r="F343" s="13"/>
    </row>
    <row r="344" spans="2:6" x14ac:dyDescent="0.2">
      <c r="B344" s="13"/>
      <c r="E344" s="54"/>
      <c r="F344" s="13"/>
    </row>
    <row r="345" spans="2:6" x14ac:dyDescent="0.2">
      <c r="B345" s="13"/>
      <c r="E345" s="54"/>
      <c r="F345" s="13"/>
    </row>
    <row r="346" spans="2:6" x14ac:dyDescent="0.2">
      <c r="B346" s="13"/>
      <c r="E346" s="54"/>
      <c r="F346" s="13"/>
    </row>
    <row r="347" spans="2:6" x14ac:dyDescent="0.2">
      <c r="B347" s="13"/>
      <c r="E347" s="54"/>
      <c r="F347" s="13"/>
    </row>
    <row r="348" spans="2:6" x14ac:dyDescent="0.2">
      <c r="B348" s="13"/>
      <c r="E348" s="54"/>
      <c r="F348" s="13"/>
    </row>
    <row r="349" spans="2:6" x14ac:dyDescent="0.2">
      <c r="B349" s="13"/>
      <c r="E349" s="54"/>
      <c r="F349" s="13"/>
    </row>
    <row r="350" spans="2:6" x14ac:dyDescent="0.2">
      <c r="B350" s="13"/>
      <c r="E350" s="54"/>
      <c r="F350" s="13"/>
    </row>
    <row r="351" spans="2:6" x14ac:dyDescent="0.2">
      <c r="B351" s="13"/>
      <c r="F351" s="13"/>
    </row>
    <row r="352" spans="2:6" x14ac:dyDescent="0.2">
      <c r="B352" s="13"/>
      <c r="F352" s="13"/>
    </row>
    <row r="353" spans="2:6" x14ac:dyDescent="0.2">
      <c r="B353" s="13"/>
      <c r="F353" s="13"/>
    </row>
    <row r="354" spans="2:6" x14ac:dyDescent="0.2">
      <c r="B354" s="13"/>
      <c r="F354" s="13"/>
    </row>
    <row r="355" spans="2:6" x14ac:dyDescent="0.2">
      <c r="B355" s="13"/>
      <c r="F355" s="13"/>
    </row>
    <row r="356" spans="2:6" x14ac:dyDescent="0.2">
      <c r="B356" s="13"/>
      <c r="F356" s="13"/>
    </row>
    <row r="357" spans="2:6" x14ac:dyDescent="0.2">
      <c r="B357" s="13"/>
      <c r="F357" s="13"/>
    </row>
    <row r="358" spans="2:6" x14ac:dyDescent="0.2">
      <c r="B358" s="13"/>
      <c r="F358" s="13"/>
    </row>
    <row r="359" spans="2:6" x14ac:dyDescent="0.2">
      <c r="B359" s="13"/>
      <c r="F359" s="13"/>
    </row>
    <row r="360" spans="2:6" x14ac:dyDescent="0.2">
      <c r="B360" s="13"/>
      <c r="F360" s="13"/>
    </row>
    <row r="361" spans="2:6" x14ac:dyDescent="0.2">
      <c r="B361" s="13"/>
      <c r="F361" s="13"/>
    </row>
    <row r="362" spans="2:6" x14ac:dyDescent="0.2">
      <c r="B362" s="13"/>
      <c r="F362" s="13"/>
    </row>
    <row r="363" spans="2:6" x14ac:dyDescent="0.2">
      <c r="B363" s="13"/>
      <c r="F363" s="13"/>
    </row>
    <row r="364" spans="2:6" x14ac:dyDescent="0.2">
      <c r="B364" s="13"/>
      <c r="F364" s="13"/>
    </row>
    <row r="365" spans="2:6" x14ac:dyDescent="0.2">
      <c r="B365" s="13"/>
      <c r="F365" s="13"/>
    </row>
    <row r="366" spans="2:6" x14ac:dyDescent="0.2">
      <c r="B366" s="13"/>
      <c r="F366" s="13"/>
    </row>
    <row r="367" spans="2:6" x14ac:dyDescent="0.2">
      <c r="B367" s="13"/>
      <c r="F367" s="13"/>
    </row>
    <row r="368" spans="2:6" x14ac:dyDescent="0.2">
      <c r="B368" s="13"/>
      <c r="F368" s="13"/>
    </row>
    <row r="369" spans="2:6" x14ac:dyDescent="0.2">
      <c r="B369" s="13"/>
      <c r="F369" s="13"/>
    </row>
    <row r="370" spans="2:6" x14ac:dyDescent="0.2">
      <c r="B370" s="13"/>
      <c r="F370" s="13"/>
    </row>
    <row r="371" spans="2:6" x14ac:dyDescent="0.2">
      <c r="B371" s="13"/>
      <c r="F371" s="13"/>
    </row>
    <row r="372" spans="2:6" x14ac:dyDescent="0.2">
      <c r="B372" s="13"/>
      <c r="F372" s="13"/>
    </row>
    <row r="373" spans="2:6" x14ac:dyDescent="0.2">
      <c r="B373" s="13"/>
      <c r="F373" s="13"/>
    </row>
    <row r="374" spans="2:6" x14ac:dyDescent="0.2">
      <c r="B374" s="13"/>
      <c r="F374" s="13"/>
    </row>
    <row r="375" spans="2:6" x14ac:dyDescent="0.2">
      <c r="B375" s="13"/>
      <c r="F375" s="13"/>
    </row>
    <row r="376" spans="2:6" x14ac:dyDescent="0.2">
      <c r="B376" s="13"/>
      <c r="F376" s="13"/>
    </row>
    <row r="377" spans="2:6" x14ac:dyDescent="0.2">
      <c r="B377" s="13"/>
      <c r="F377" s="13"/>
    </row>
    <row r="378" spans="2:6" x14ac:dyDescent="0.2">
      <c r="B378" s="13"/>
      <c r="F378" s="13"/>
    </row>
    <row r="379" spans="2:6" x14ac:dyDescent="0.2">
      <c r="B379" s="13"/>
      <c r="F379" s="13"/>
    </row>
    <row r="380" spans="2:6" x14ac:dyDescent="0.2">
      <c r="B380" s="13"/>
      <c r="F380" s="13"/>
    </row>
    <row r="381" spans="2:6" x14ac:dyDescent="0.2">
      <c r="B381" s="13"/>
      <c r="F381" s="13"/>
    </row>
    <row r="382" spans="2:6" x14ac:dyDescent="0.2">
      <c r="B382" s="13"/>
      <c r="F382" s="13"/>
    </row>
    <row r="383" spans="2:6" x14ac:dyDescent="0.2">
      <c r="B383" s="13"/>
      <c r="F383" s="13"/>
    </row>
    <row r="384" spans="2:6" x14ac:dyDescent="0.2">
      <c r="B384" s="13"/>
      <c r="F384" s="13"/>
    </row>
    <row r="385" spans="2:6" x14ac:dyDescent="0.2">
      <c r="B385" s="13"/>
      <c r="F385" s="13"/>
    </row>
    <row r="386" spans="2:6" x14ac:dyDescent="0.2">
      <c r="B386" s="13"/>
      <c r="F386" s="13"/>
    </row>
    <row r="387" spans="2:6" x14ac:dyDescent="0.2">
      <c r="B387" s="13"/>
      <c r="F387" s="13"/>
    </row>
    <row r="388" spans="2:6" x14ac:dyDescent="0.2">
      <c r="B388" s="13"/>
      <c r="F388" s="13"/>
    </row>
    <row r="389" spans="2:6" x14ac:dyDescent="0.2">
      <c r="B389" s="13"/>
      <c r="F389" s="13"/>
    </row>
    <row r="390" spans="2:6" x14ac:dyDescent="0.2">
      <c r="B390" s="13"/>
      <c r="F390" s="13"/>
    </row>
    <row r="391" spans="2:6" x14ac:dyDescent="0.2">
      <c r="B391" s="13"/>
      <c r="F391" s="13"/>
    </row>
    <row r="392" spans="2:6" x14ac:dyDescent="0.2">
      <c r="B392" s="13"/>
      <c r="F392" s="13"/>
    </row>
    <row r="393" spans="2:6" x14ac:dyDescent="0.2">
      <c r="B393" s="13"/>
      <c r="F393" s="13"/>
    </row>
    <row r="394" spans="2:6" x14ac:dyDescent="0.2">
      <c r="B394" s="13"/>
      <c r="F394" s="13"/>
    </row>
    <row r="395" spans="2:6" x14ac:dyDescent="0.2">
      <c r="B395" s="13"/>
      <c r="F395" s="13"/>
    </row>
    <row r="396" spans="2:6" x14ac:dyDescent="0.2">
      <c r="B396" s="13"/>
      <c r="F396" s="13"/>
    </row>
    <row r="397" spans="2:6" x14ac:dyDescent="0.2">
      <c r="B397" s="13"/>
      <c r="F397" s="13"/>
    </row>
    <row r="398" spans="2:6" x14ac:dyDescent="0.2">
      <c r="B398" s="13"/>
      <c r="F398" s="13"/>
    </row>
    <row r="399" spans="2:6" x14ac:dyDescent="0.2">
      <c r="B399" s="13"/>
      <c r="F399" s="13"/>
    </row>
    <row r="400" spans="2:6" x14ac:dyDescent="0.2">
      <c r="B400" s="13"/>
      <c r="F400" s="13"/>
    </row>
    <row r="401" spans="2:6" x14ac:dyDescent="0.2">
      <c r="B401" s="13"/>
      <c r="F401" s="13"/>
    </row>
    <row r="402" spans="2:6" x14ac:dyDescent="0.2">
      <c r="B402" s="13"/>
      <c r="F402" s="13"/>
    </row>
    <row r="403" spans="2:6" x14ac:dyDescent="0.2">
      <c r="B403" s="13"/>
      <c r="F403" s="13"/>
    </row>
    <row r="404" spans="2:6" x14ac:dyDescent="0.2">
      <c r="B404" s="13"/>
      <c r="F404" s="13"/>
    </row>
    <row r="405" spans="2:6" x14ac:dyDescent="0.2">
      <c r="B405" s="13"/>
      <c r="F405" s="13"/>
    </row>
    <row r="406" spans="2:6" x14ac:dyDescent="0.2">
      <c r="B406" s="13"/>
      <c r="F406" s="13"/>
    </row>
    <row r="407" spans="2:6" x14ac:dyDescent="0.2">
      <c r="B407" s="13"/>
      <c r="F407" s="13"/>
    </row>
    <row r="408" spans="2:6" x14ac:dyDescent="0.2">
      <c r="B408" s="13"/>
      <c r="F408" s="13"/>
    </row>
    <row r="409" spans="2:6" x14ac:dyDescent="0.2">
      <c r="B409" s="13"/>
      <c r="F409" s="13"/>
    </row>
    <row r="410" spans="2:6" x14ac:dyDescent="0.2">
      <c r="B410" s="13"/>
      <c r="F410" s="13"/>
    </row>
    <row r="411" spans="2:6" x14ac:dyDescent="0.2">
      <c r="B411" s="13"/>
      <c r="F411" s="13"/>
    </row>
    <row r="412" spans="2:6" x14ac:dyDescent="0.2">
      <c r="B412" s="13"/>
      <c r="F412" s="13"/>
    </row>
    <row r="413" spans="2:6" x14ac:dyDescent="0.2">
      <c r="B413" s="13"/>
      <c r="F413" s="13"/>
    </row>
    <row r="414" spans="2:6" x14ac:dyDescent="0.2">
      <c r="B414" s="13"/>
      <c r="F414" s="13"/>
    </row>
    <row r="415" spans="2:6" x14ac:dyDescent="0.2">
      <c r="B415" s="13"/>
      <c r="F415" s="13"/>
    </row>
    <row r="416" spans="2:6" x14ac:dyDescent="0.2">
      <c r="B416" s="13"/>
      <c r="F416" s="13"/>
    </row>
    <row r="417" spans="2:6" x14ac:dyDescent="0.2">
      <c r="B417" s="13"/>
      <c r="F417" s="13"/>
    </row>
    <row r="418" spans="2:6" x14ac:dyDescent="0.2">
      <c r="B418" s="13"/>
      <c r="F418" s="13"/>
    </row>
    <row r="419" spans="2:6" x14ac:dyDescent="0.2">
      <c r="B419" s="13"/>
      <c r="F419" s="13"/>
    </row>
    <row r="420" spans="2:6" x14ac:dyDescent="0.2">
      <c r="B420" s="13"/>
      <c r="F420" s="13"/>
    </row>
    <row r="421" spans="2:6" x14ac:dyDescent="0.2">
      <c r="B421" s="13"/>
      <c r="F421" s="13"/>
    </row>
    <row r="422" spans="2:6" x14ac:dyDescent="0.2">
      <c r="B422" s="13"/>
      <c r="F422" s="13"/>
    </row>
    <row r="423" spans="2:6" x14ac:dyDescent="0.2">
      <c r="B423" s="13"/>
      <c r="F423" s="13"/>
    </row>
    <row r="424" spans="2:6" x14ac:dyDescent="0.2">
      <c r="B424" s="13"/>
      <c r="F424" s="13"/>
    </row>
    <row r="425" spans="2:6" x14ac:dyDescent="0.2">
      <c r="B425" s="13"/>
      <c r="F425" s="13"/>
    </row>
    <row r="426" spans="2:6" x14ac:dyDescent="0.2">
      <c r="B426" s="13"/>
      <c r="F426" s="13"/>
    </row>
    <row r="427" spans="2:6" x14ac:dyDescent="0.2">
      <c r="B427" s="13"/>
      <c r="F427" s="13"/>
    </row>
    <row r="428" spans="2:6" x14ac:dyDescent="0.2">
      <c r="B428" s="13"/>
      <c r="F428" s="13"/>
    </row>
    <row r="429" spans="2:6" x14ac:dyDescent="0.2">
      <c r="B429" s="13"/>
      <c r="F429" s="13"/>
    </row>
    <row r="430" spans="2:6" x14ac:dyDescent="0.2">
      <c r="B430" s="13"/>
      <c r="F430" s="13"/>
    </row>
    <row r="431" spans="2:6" x14ac:dyDescent="0.2">
      <c r="B431" s="13"/>
      <c r="F431" s="13"/>
    </row>
    <row r="432" spans="2:6" x14ac:dyDescent="0.2">
      <c r="B432" s="13"/>
      <c r="F432" s="13"/>
    </row>
    <row r="433" spans="2:6" x14ac:dyDescent="0.2">
      <c r="B433" s="13"/>
      <c r="F433" s="13"/>
    </row>
    <row r="434" spans="2:6" x14ac:dyDescent="0.2">
      <c r="B434" s="13"/>
      <c r="F434" s="13"/>
    </row>
    <row r="435" spans="2:6" x14ac:dyDescent="0.2">
      <c r="B435" s="13"/>
      <c r="F435" s="13"/>
    </row>
    <row r="436" spans="2:6" x14ac:dyDescent="0.2">
      <c r="B436" s="13"/>
      <c r="F436" s="13"/>
    </row>
    <row r="437" spans="2:6" x14ac:dyDescent="0.2">
      <c r="B437" s="13"/>
      <c r="F437" s="13"/>
    </row>
    <row r="438" spans="2:6" x14ac:dyDescent="0.2">
      <c r="B438" s="13"/>
      <c r="F438" s="13"/>
    </row>
    <row r="439" spans="2:6" x14ac:dyDescent="0.2">
      <c r="B439" s="13"/>
      <c r="F439" s="13"/>
    </row>
    <row r="440" spans="2:6" x14ac:dyDescent="0.2">
      <c r="B440" s="13"/>
      <c r="F440" s="13"/>
    </row>
    <row r="441" spans="2:6" x14ac:dyDescent="0.2">
      <c r="B441" s="13"/>
      <c r="F441" s="13"/>
    </row>
    <row r="442" spans="2:6" x14ac:dyDescent="0.2">
      <c r="B442" s="13"/>
      <c r="F442" s="13"/>
    </row>
    <row r="443" spans="2:6" x14ac:dyDescent="0.2">
      <c r="B443" s="13"/>
      <c r="F443" s="13"/>
    </row>
    <row r="444" spans="2:6" x14ac:dyDescent="0.2">
      <c r="B444" s="13"/>
      <c r="F444" s="13"/>
    </row>
    <row r="445" spans="2:6" x14ac:dyDescent="0.2">
      <c r="B445" s="13"/>
      <c r="F445" s="13"/>
    </row>
    <row r="446" spans="2:6" x14ac:dyDescent="0.2">
      <c r="B446" s="13"/>
      <c r="F446" s="13"/>
    </row>
    <row r="447" spans="2:6" x14ac:dyDescent="0.2">
      <c r="B447" s="13"/>
      <c r="F447" s="13"/>
    </row>
    <row r="448" spans="2:6" x14ac:dyDescent="0.2">
      <c r="B448" s="13"/>
      <c r="F448" s="13"/>
    </row>
    <row r="449" spans="2:6" x14ac:dyDescent="0.2">
      <c r="B449" s="13"/>
      <c r="F449" s="13"/>
    </row>
    <row r="450" spans="2:6" x14ac:dyDescent="0.2">
      <c r="B450" s="13"/>
      <c r="F450" s="13"/>
    </row>
    <row r="451" spans="2:6" x14ac:dyDescent="0.2">
      <c r="B451" s="13"/>
      <c r="F451" s="13"/>
    </row>
    <row r="452" spans="2:6" x14ac:dyDescent="0.2">
      <c r="B452" s="13"/>
      <c r="F452" s="13"/>
    </row>
    <row r="453" spans="2:6" x14ac:dyDescent="0.2">
      <c r="B453" s="13"/>
      <c r="F453" s="13"/>
    </row>
    <row r="454" spans="2:6" x14ac:dyDescent="0.2">
      <c r="B454" s="13"/>
      <c r="F454" s="13"/>
    </row>
    <row r="455" spans="2:6" x14ac:dyDescent="0.2">
      <c r="B455" s="13"/>
      <c r="F455" s="13"/>
    </row>
    <row r="456" spans="2:6" x14ac:dyDescent="0.2">
      <c r="B456" s="13"/>
      <c r="F456" s="13"/>
    </row>
    <row r="457" spans="2:6" x14ac:dyDescent="0.2">
      <c r="B457" s="13"/>
      <c r="F457" s="13"/>
    </row>
    <row r="458" spans="2:6" x14ac:dyDescent="0.2">
      <c r="B458" s="13"/>
      <c r="F458" s="13"/>
    </row>
    <row r="459" spans="2:6" x14ac:dyDescent="0.2">
      <c r="B459" s="13"/>
      <c r="F459" s="13"/>
    </row>
    <row r="460" spans="2:6" x14ac:dyDescent="0.2">
      <c r="B460" s="13"/>
      <c r="F460" s="13"/>
    </row>
    <row r="461" spans="2:6" x14ac:dyDescent="0.2">
      <c r="B461" s="13"/>
      <c r="F461" s="13"/>
    </row>
    <row r="462" spans="2:6" x14ac:dyDescent="0.2">
      <c r="B462" s="13"/>
      <c r="F462" s="13"/>
    </row>
    <row r="463" spans="2:6" x14ac:dyDescent="0.2">
      <c r="B463" s="13"/>
      <c r="F463" s="13"/>
    </row>
    <row r="464" spans="2:6" x14ac:dyDescent="0.2">
      <c r="B464" s="13"/>
      <c r="F464" s="13"/>
    </row>
    <row r="465" spans="2:6" x14ac:dyDescent="0.2">
      <c r="B465" s="13"/>
      <c r="F465" s="13"/>
    </row>
    <row r="466" spans="2:6" x14ac:dyDescent="0.2">
      <c r="B466" s="13"/>
      <c r="F466" s="13"/>
    </row>
    <row r="467" spans="2:6" x14ac:dyDescent="0.2">
      <c r="B467" s="13"/>
      <c r="F467" s="13"/>
    </row>
    <row r="468" spans="2:6" x14ac:dyDescent="0.2">
      <c r="B468" s="13"/>
      <c r="F468" s="13"/>
    </row>
    <row r="469" spans="2:6" x14ac:dyDescent="0.2">
      <c r="B469" s="13"/>
      <c r="F469" s="13"/>
    </row>
    <row r="470" spans="2:6" x14ac:dyDescent="0.2">
      <c r="B470" s="13"/>
      <c r="F470" s="13"/>
    </row>
    <row r="471" spans="2:6" x14ac:dyDescent="0.2">
      <c r="B471" s="13"/>
      <c r="F471" s="13"/>
    </row>
    <row r="472" spans="2:6" x14ac:dyDescent="0.2">
      <c r="B472" s="13"/>
      <c r="F472" s="13"/>
    </row>
    <row r="473" spans="2:6" x14ac:dyDescent="0.2">
      <c r="B473" s="13"/>
      <c r="F473" s="13"/>
    </row>
    <row r="474" spans="2:6" x14ac:dyDescent="0.2">
      <c r="B474" s="13"/>
      <c r="F474" s="13"/>
    </row>
    <row r="475" spans="2:6" x14ac:dyDescent="0.2">
      <c r="B475" s="13"/>
      <c r="F475" s="13"/>
    </row>
    <row r="476" spans="2:6" x14ac:dyDescent="0.2">
      <c r="B476" s="13"/>
      <c r="F476" s="13"/>
    </row>
    <row r="477" spans="2:6" x14ac:dyDescent="0.2">
      <c r="B477" s="13"/>
      <c r="F477" s="13"/>
    </row>
    <row r="478" spans="2:6" x14ac:dyDescent="0.2">
      <c r="B478" s="13"/>
      <c r="F478" s="13"/>
    </row>
    <row r="479" spans="2:6" x14ac:dyDescent="0.2">
      <c r="B479" s="13"/>
      <c r="F479" s="13"/>
    </row>
    <row r="480" spans="2:6" x14ac:dyDescent="0.2">
      <c r="B480" s="13"/>
      <c r="F480" s="13"/>
    </row>
    <row r="481" spans="2:6" x14ac:dyDescent="0.2">
      <c r="B481" s="13"/>
      <c r="F481" s="13"/>
    </row>
    <row r="482" spans="2:6" x14ac:dyDescent="0.2">
      <c r="B482" s="13"/>
      <c r="F482" s="13"/>
    </row>
    <row r="483" spans="2:6" x14ac:dyDescent="0.2">
      <c r="B483" s="13"/>
      <c r="F483" s="13"/>
    </row>
    <row r="484" spans="2:6" x14ac:dyDescent="0.2">
      <c r="B484" s="13"/>
      <c r="F484" s="13"/>
    </row>
    <row r="485" spans="2:6" x14ac:dyDescent="0.2">
      <c r="B485" s="13"/>
      <c r="F485" s="13"/>
    </row>
    <row r="486" spans="2:6" x14ac:dyDescent="0.2">
      <c r="B486" s="13"/>
      <c r="F486" s="13"/>
    </row>
    <row r="487" spans="2:6" x14ac:dyDescent="0.2">
      <c r="B487" s="13"/>
      <c r="F487" s="13"/>
    </row>
    <row r="488" spans="2:6" x14ac:dyDescent="0.2">
      <c r="B488" s="13"/>
      <c r="F488" s="13"/>
    </row>
    <row r="489" spans="2:6" x14ac:dyDescent="0.2">
      <c r="B489" s="13"/>
      <c r="F489" s="13"/>
    </row>
    <row r="490" spans="2:6" x14ac:dyDescent="0.2">
      <c r="B490" s="13"/>
      <c r="F490" s="13"/>
    </row>
    <row r="491" spans="2:6" x14ac:dyDescent="0.2">
      <c r="B491" s="13"/>
      <c r="F491" s="13"/>
    </row>
    <row r="492" spans="2:6" x14ac:dyDescent="0.2">
      <c r="B492" s="13"/>
      <c r="F492" s="13"/>
    </row>
    <row r="493" spans="2:6" x14ac:dyDescent="0.2">
      <c r="B493" s="13"/>
      <c r="F493" s="13"/>
    </row>
    <row r="494" spans="2:6" x14ac:dyDescent="0.2">
      <c r="B494" s="13"/>
      <c r="F494" s="13"/>
    </row>
    <row r="495" spans="2:6" x14ac:dyDescent="0.2">
      <c r="B495" s="13"/>
      <c r="F495" s="13"/>
    </row>
    <row r="496" spans="2:6" x14ac:dyDescent="0.2">
      <c r="B496" s="13"/>
      <c r="F496" s="13"/>
    </row>
    <row r="497" spans="2:6" x14ac:dyDescent="0.2">
      <c r="B497" s="13"/>
      <c r="F497" s="13"/>
    </row>
    <row r="498" spans="2:6" x14ac:dyDescent="0.2">
      <c r="B498" s="13"/>
      <c r="F498" s="13"/>
    </row>
    <row r="499" spans="2:6" x14ac:dyDescent="0.2">
      <c r="B499" s="13"/>
      <c r="F499" s="13"/>
    </row>
    <row r="500" spans="2:6" x14ac:dyDescent="0.2">
      <c r="B500" s="13"/>
      <c r="F500" s="13"/>
    </row>
    <row r="501" spans="2:6" x14ac:dyDescent="0.2">
      <c r="B501" s="13"/>
      <c r="F501" s="13"/>
    </row>
    <row r="502" spans="2:6" x14ac:dyDescent="0.2">
      <c r="B502" s="13"/>
      <c r="F502" s="13"/>
    </row>
    <row r="503" spans="2:6" x14ac:dyDescent="0.2">
      <c r="B503" s="13"/>
      <c r="F503" s="13"/>
    </row>
    <row r="504" spans="2:6" x14ac:dyDescent="0.2">
      <c r="B504" s="13"/>
      <c r="F504" s="13"/>
    </row>
    <row r="505" spans="2:6" x14ac:dyDescent="0.2">
      <c r="B505" s="13"/>
      <c r="F505" s="13"/>
    </row>
    <row r="506" spans="2:6" x14ac:dyDescent="0.2">
      <c r="B506" s="13"/>
      <c r="F506" s="13"/>
    </row>
    <row r="507" spans="2:6" x14ac:dyDescent="0.2">
      <c r="B507" s="13"/>
      <c r="F507" s="13"/>
    </row>
    <row r="508" spans="2:6" x14ac:dyDescent="0.2">
      <c r="B508" s="13"/>
      <c r="F508" s="13"/>
    </row>
    <row r="509" spans="2:6" x14ac:dyDescent="0.2">
      <c r="B509" s="13"/>
      <c r="F509" s="13"/>
    </row>
    <row r="510" spans="2:6" x14ac:dyDescent="0.2">
      <c r="B510" s="13"/>
      <c r="F510" s="13"/>
    </row>
    <row r="511" spans="2:6" x14ac:dyDescent="0.2">
      <c r="B511" s="13"/>
      <c r="F511" s="13"/>
    </row>
    <row r="512" spans="2:6" x14ac:dyDescent="0.2">
      <c r="B512" s="13"/>
      <c r="F512" s="13"/>
    </row>
    <row r="513" spans="2:6" x14ac:dyDescent="0.2">
      <c r="B513" s="13"/>
      <c r="F513" s="13"/>
    </row>
    <row r="514" spans="2:6" x14ac:dyDescent="0.2">
      <c r="B514" s="13"/>
      <c r="F514" s="13"/>
    </row>
    <row r="515" spans="2:6" x14ac:dyDescent="0.2">
      <c r="B515" s="13"/>
      <c r="F515" s="13"/>
    </row>
    <row r="516" spans="2:6" x14ac:dyDescent="0.2">
      <c r="B516" s="13"/>
      <c r="F516" s="13"/>
    </row>
    <row r="517" spans="2:6" x14ac:dyDescent="0.2">
      <c r="B517" s="13"/>
      <c r="F517" s="13"/>
    </row>
    <row r="518" spans="2:6" x14ac:dyDescent="0.2">
      <c r="B518" s="13"/>
      <c r="F518" s="13"/>
    </row>
    <row r="519" spans="2:6" x14ac:dyDescent="0.2">
      <c r="B519" s="13"/>
      <c r="F519" s="13"/>
    </row>
    <row r="520" spans="2:6" x14ac:dyDescent="0.2">
      <c r="B520" s="13"/>
      <c r="F520" s="13"/>
    </row>
    <row r="521" spans="2:6" x14ac:dyDescent="0.2">
      <c r="B521" s="13"/>
      <c r="F521" s="13"/>
    </row>
    <row r="522" spans="2:6" x14ac:dyDescent="0.2">
      <c r="B522" s="13"/>
      <c r="F522" s="13"/>
    </row>
    <row r="523" spans="2:6" x14ac:dyDescent="0.2">
      <c r="B523" s="13"/>
      <c r="F523" s="13"/>
    </row>
    <row r="524" spans="2:6" x14ac:dyDescent="0.2">
      <c r="B524" s="13"/>
      <c r="F524" s="13"/>
    </row>
    <row r="525" spans="2:6" x14ac:dyDescent="0.2">
      <c r="B525" s="13"/>
      <c r="F525" s="13"/>
    </row>
    <row r="526" spans="2:6" x14ac:dyDescent="0.2">
      <c r="B526" s="13"/>
      <c r="F526" s="13"/>
    </row>
    <row r="527" spans="2:6" x14ac:dyDescent="0.2">
      <c r="B527" s="13"/>
      <c r="F527" s="13"/>
    </row>
    <row r="528" spans="2:6" x14ac:dyDescent="0.2">
      <c r="B528" s="13"/>
      <c r="F528" s="13"/>
    </row>
    <row r="529" spans="2:6" x14ac:dyDescent="0.2">
      <c r="B529" s="13"/>
      <c r="F529" s="13"/>
    </row>
    <row r="530" spans="2:6" x14ac:dyDescent="0.2">
      <c r="B530" s="13"/>
      <c r="F530" s="13"/>
    </row>
    <row r="531" spans="2:6" x14ac:dyDescent="0.2">
      <c r="B531" s="13"/>
      <c r="F531" s="13"/>
    </row>
    <row r="532" spans="2:6" x14ac:dyDescent="0.2">
      <c r="B532" s="13"/>
      <c r="F532" s="13"/>
    </row>
    <row r="533" spans="2:6" x14ac:dyDescent="0.2">
      <c r="B533" s="13"/>
      <c r="F533" s="13"/>
    </row>
    <row r="534" spans="2:6" x14ac:dyDescent="0.2">
      <c r="B534" s="13"/>
      <c r="F534" s="13"/>
    </row>
    <row r="535" spans="2:6" x14ac:dyDescent="0.2">
      <c r="B535" s="13"/>
      <c r="F535" s="13"/>
    </row>
    <row r="536" spans="2:6" x14ac:dyDescent="0.2">
      <c r="B536" s="13"/>
      <c r="F536" s="13"/>
    </row>
    <row r="537" spans="2:6" x14ac:dyDescent="0.2">
      <c r="B537" s="13"/>
      <c r="F537" s="13"/>
    </row>
    <row r="538" spans="2:6" x14ac:dyDescent="0.2">
      <c r="B538" s="13"/>
      <c r="F538" s="13"/>
    </row>
    <row r="539" spans="2:6" x14ac:dyDescent="0.2">
      <c r="B539" s="13"/>
      <c r="F539" s="13"/>
    </row>
    <row r="540" spans="2:6" x14ac:dyDescent="0.2">
      <c r="B540" s="13"/>
      <c r="F540" s="13"/>
    </row>
    <row r="541" spans="2:6" x14ac:dyDescent="0.2">
      <c r="B541" s="13"/>
      <c r="F541" s="13"/>
    </row>
    <row r="542" spans="2:6" x14ac:dyDescent="0.2">
      <c r="B542" s="13"/>
      <c r="F542" s="13"/>
    </row>
    <row r="543" spans="2:6" x14ac:dyDescent="0.2">
      <c r="B543" s="13"/>
      <c r="F543" s="13"/>
    </row>
    <row r="544" spans="2:6" x14ac:dyDescent="0.2">
      <c r="B544" s="13"/>
      <c r="F544" s="13"/>
    </row>
    <row r="545" spans="2:6" x14ac:dyDescent="0.2">
      <c r="B545" s="13"/>
      <c r="F545" s="13"/>
    </row>
    <row r="546" spans="2:6" x14ac:dyDescent="0.2">
      <c r="B546" s="13"/>
      <c r="F546" s="13"/>
    </row>
    <row r="547" spans="2:6" x14ac:dyDescent="0.2">
      <c r="B547" s="13"/>
      <c r="F547" s="13"/>
    </row>
    <row r="548" spans="2:6" x14ac:dyDescent="0.2">
      <c r="B548" s="13"/>
      <c r="F548" s="13"/>
    </row>
    <row r="549" spans="2:6" x14ac:dyDescent="0.2">
      <c r="B549" s="13"/>
      <c r="F549" s="13"/>
    </row>
    <row r="550" spans="2:6" x14ac:dyDescent="0.2">
      <c r="B550" s="13"/>
      <c r="F550" s="13"/>
    </row>
    <row r="551" spans="2:6" x14ac:dyDescent="0.2">
      <c r="B551" s="13"/>
      <c r="F551" s="13"/>
    </row>
    <row r="552" spans="2:6" x14ac:dyDescent="0.2">
      <c r="B552" s="13"/>
      <c r="F552" s="13"/>
    </row>
    <row r="553" spans="2:6" x14ac:dyDescent="0.2">
      <c r="B553" s="13"/>
      <c r="F553" s="13"/>
    </row>
    <row r="554" spans="2:6" x14ac:dyDescent="0.2">
      <c r="B554" s="13"/>
      <c r="F554" s="13"/>
    </row>
    <row r="555" spans="2:6" x14ac:dyDescent="0.2">
      <c r="B555" s="13"/>
      <c r="F555" s="13"/>
    </row>
    <row r="556" spans="2:6" x14ac:dyDescent="0.2">
      <c r="B556" s="13"/>
      <c r="F556" s="13"/>
    </row>
    <row r="557" spans="2:6" x14ac:dyDescent="0.2">
      <c r="B557" s="13"/>
      <c r="F557" s="13"/>
    </row>
    <row r="558" spans="2:6" x14ac:dyDescent="0.2">
      <c r="B558" s="13"/>
      <c r="F558" s="13"/>
    </row>
    <row r="559" spans="2:6" x14ac:dyDescent="0.2">
      <c r="B559" s="13"/>
      <c r="F559" s="13"/>
    </row>
    <row r="560" spans="2:6" x14ac:dyDescent="0.2">
      <c r="B560" s="13"/>
      <c r="F560" s="13"/>
    </row>
    <row r="561" spans="2:6" x14ac:dyDescent="0.2">
      <c r="B561" s="13"/>
      <c r="F561" s="13"/>
    </row>
    <row r="562" spans="2:6" x14ac:dyDescent="0.2">
      <c r="B562" s="13"/>
      <c r="F562" s="13"/>
    </row>
    <row r="563" spans="2:6" x14ac:dyDescent="0.2">
      <c r="B563" s="13"/>
      <c r="F563" s="13"/>
    </row>
    <row r="564" spans="2:6" x14ac:dyDescent="0.2">
      <c r="B564" s="13"/>
      <c r="F564" s="13"/>
    </row>
    <row r="565" spans="2:6" x14ac:dyDescent="0.2">
      <c r="B565" s="13"/>
      <c r="F565" s="13"/>
    </row>
    <row r="566" spans="2:6" x14ac:dyDescent="0.2">
      <c r="B566" s="13"/>
      <c r="F566" s="13"/>
    </row>
    <row r="567" spans="2:6" x14ac:dyDescent="0.2">
      <c r="B567" s="13"/>
      <c r="F567" s="13"/>
    </row>
    <row r="568" spans="2:6" x14ac:dyDescent="0.2">
      <c r="B568" s="13"/>
      <c r="F568" s="13"/>
    </row>
    <row r="569" spans="2:6" x14ac:dyDescent="0.2">
      <c r="B569" s="13"/>
      <c r="F569" s="13"/>
    </row>
    <row r="570" spans="2:6" x14ac:dyDescent="0.2">
      <c r="B570" s="13"/>
      <c r="F570" s="13"/>
    </row>
    <row r="571" spans="2:6" x14ac:dyDescent="0.2">
      <c r="B571" s="13"/>
      <c r="F571" s="13"/>
    </row>
    <row r="572" spans="2:6" x14ac:dyDescent="0.2">
      <c r="B572" s="13"/>
      <c r="F572" s="13"/>
    </row>
    <row r="573" spans="2:6" x14ac:dyDescent="0.2">
      <c r="B573" s="13"/>
      <c r="F573" s="13"/>
    </row>
    <row r="574" spans="2:6" x14ac:dyDescent="0.2">
      <c r="B574" s="13"/>
      <c r="F574" s="13"/>
    </row>
    <row r="575" spans="2:6" x14ac:dyDescent="0.2">
      <c r="B575" s="13"/>
      <c r="F575" s="13"/>
    </row>
    <row r="576" spans="2:6" x14ac:dyDescent="0.2">
      <c r="B576" s="13"/>
      <c r="F576" s="13"/>
    </row>
    <row r="577" spans="2:6" x14ac:dyDescent="0.2">
      <c r="B577" s="13"/>
      <c r="F577" s="13"/>
    </row>
    <row r="578" spans="2:6" x14ac:dyDescent="0.2">
      <c r="B578" s="13"/>
      <c r="F578" s="13"/>
    </row>
    <row r="579" spans="2:6" x14ac:dyDescent="0.2">
      <c r="B579" s="13"/>
      <c r="F579" s="13"/>
    </row>
    <row r="580" spans="2:6" x14ac:dyDescent="0.2">
      <c r="B580" s="13"/>
      <c r="F580" s="13"/>
    </row>
    <row r="581" spans="2:6" x14ac:dyDescent="0.2">
      <c r="B581" s="13"/>
      <c r="F581" s="13"/>
    </row>
    <row r="582" spans="2:6" x14ac:dyDescent="0.2">
      <c r="B582" s="13"/>
      <c r="F582" s="13"/>
    </row>
    <row r="583" spans="2:6" x14ac:dyDescent="0.2">
      <c r="B583" s="13"/>
      <c r="F583" s="13"/>
    </row>
    <row r="584" spans="2:6" x14ac:dyDescent="0.2">
      <c r="B584" s="13"/>
      <c r="F584" s="13"/>
    </row>
    <row r="585" spans="2:6" x14ac:dyDescent="0.2">
      <c r="B585" s="13"/>
      <c r="F585" s="13"/>
    </row>
    <row r="586" spans="2:6" x14ac:dyDescent="0.2">
      <c r="B586" s="13"/>
      <c r="F586" s="13"/>
    </row>
    <row r="587" spans="2:6" x14ac:dyDescent="0.2">
      <c r="B587" s="13"/>
      <c r="F587" s="13"/>
    </row>
    <row r="588" spans="2:6" x14ac:dyDescent="0.2">
      <c r="B588" s="13"/>
      <c r="F588" s="13"/>
    </row>
    <row r="589" spans="2:6" x14ac:dyDescent="0.2">
      <c r="B589" s="13"/>
      <c r="F589" s="13"/>
    </row>
    <row r="590" spans="2:6" x14ac:dyDescent="0.2">
      <c r="B590" s="13"/>
      <c r="F590" s="13"/>
    </row>
    <row r="591" spans="2:6" x14ac:dyDescent="0.2">
      <c r="B591" s="13"/>
      <c r="F591" s="13"/>
    </row>
    <row r="592" spans="2:6" x14ac:dyDescent="0.2">
      <c r="B592" s="13"/>
      <c r="F592" s="13"/>
    </row>
    <row r="593" spans="2:6" x14ac:dyDescent="0.2">
      <c r="B593" s="13"/>
      <c r="F593" s="13"/>
    </row>
    <row r="594" spans="2:6" x14ac:dyDescent="0.2">
      <c r="B594" s="13"/>
      <c r="F594" s="13"/>
    </row>
    <row r="595" spans="2:6" x14ac:dyDescent="0.2">
      <c r="B595" s="13"/>
      <c r="F595" s="13"/>
    </row>
    <row r="596" spans="2:6" x14ac:dyDescent="0.2">
      <c r="B596" s="13"/>
      <c r="F596" s="13"/>
    </row>
    <row r="597" spans="2:6" x14ac:dyDescent="0.2">
      <c r="B597" s="13"/>
      <c r="F597" s="13"/>
    </row>
    <row r="598" spans="2:6" x14ac:dyDescent="0.2">
      <c r="B598" s="13"/>
      <c r="F598" s="13"/>
    </row>
    <row r="599" spans="2:6" x14ac:dyDescent="0.2">
      <c r="B599" s="13"/>
      <c r="F599" s="13"/>
    </row>
    <row r="600" spans="2:6" x14ac:dyDescent="0.2">
      <c r="B600" s="13"/>
      <c r="F600" s="13"/>
    </row>
    <row r="601" spans="2:6" x14ac:dyDescent="0.2">
      <c r="B601" s="13"/>
      <c r="F601" s="13"/>
    </row>
    <row r="602" spans="2:6" x14ac:dyDescent="0.2">
      <c r="B602" s="13"/>
      <c r="F602" s="13"/>
    </row>
    <row r="603" spans="2:6" x14ac:dyDescent="0.2">
      <c r="B603" s="13"/>
      <c r="F603" s="13"/>
    </row>
    <row r="604" spans="2:6" x14ac:dyDescent="0.2">
      <c r="B604" s="13"/>
      <c r="F604" s="13"/>
    </row>
    <row r="605" spans="2:6" x14ac:dyDescent="0.2">
      <c r="B605" s="13"/>
      <c r="F605" s="13"/>
    </row>
    <row r="606" spans="2:6" x14ac:dyDescent="0.2">
      <c r="B606" s="13"/>
      <c r="F606" s="13"/>
    </row>
    <row r="607" spans="2:6" x14ac:dyDescent="0.2">
      <c r="B607" s="13"/>
      <c r="F607" s="13"/>
    </row>
    <row r="608" spans="2:6" x14ac:dyDescent="0.2">
      <c r="B608" s="13"/>
      <c r="F608" s="13"/>
    </row>
    <row r="609" spans="2:6" x14ac:dyDescent="0.2">
      <c r="B609" s="13"/>
      <c r="F609" s="13"/>
    </row>
    <row r="610" spans="2:6" x14ac:dyDescent="0.2">
      <c r="B610" s="13"/>
      <c r="F610" s="13"/>
    </row>
    <row r="611" spans="2:6" x14ac:dyDescent="0.2">
      <c r="B611" s="13"/>
      <c r="F611" s="13"/>
    </row>
    <row r="612" spans="2:6" x14ac:dyDescent="0.2">
      <c r="B612" s="13"/>
      <c r="F612" s="13"/>
    </row>
    <row r="613" spans="2:6" x14ac:dyDescent="0.2">
      <c r="B613" s="13"/>
      <c r="F613" s="13"/>
    </row>
    <row r="614" spans="2:6" x14ac:dyDescent="0.2">
      <c r="B614" s="13"/>
      <c r="F614" s="13"/>
    </row>
    <row r="615" spans="2:6" x14ac:dyDescent="0.2">
      <c r="B615" s="13"/>
      <c r="F615" s="13"/>
    </row>
    <row r="616" spans="2:6" x14ac:dyDescent="0.2">
      <c r="B616" s="13"/>
      <c r="F616" s="13"/>
    </row>
    <row r="617" spans="2:6" x14ac:dyDescent="0.2">
      <c r="B617" s="13"/>
      <c r="F617" s="13"/>
    </row>
    <row r="618" spans="2:6" x14ac:dyDescent="0.2">
      <c r="B618" s="13"/>
      <c r="F618" s="13"/>
    </row>
    <row r="619" spans="2:6" x14ac:dyDescent="0.2">
      <c r="B619" s="13"/>
      <c r="F619" s="13"/>
    </row>
    <row r="620" spans="2:6" x14ac:dyDescent="0.2">
      <c r="B620" s="13"/>
      <c r="F620" s="13"/>
    </row>
    <row r="621" spans="2:6" x14ac:dyDescent="0.2">
      <c r="B621" s="13"/>
      <c r="F621" s="13"/>
    </row>
    <row r="622" spans="2:6" x14ac:dyDescent="0.2">
      <c r="B622" s="13"/>
      <c r="F622" s="13"/>
    </row>
    <row r="623" spans="2:6" x14ac:dyDescent="0.2">
      <c r="B623" s="13"/>
      <c r="F623" s="13"/>
    </row>
    <row r="624" spans="2:6" x14ac:dyDescent="0.2">
      <c r="B624" s="13"/>
      <c r="F624" s="13"/>
    </row>
    <row r="625" spans="2:6" x14ac:dyDescent="0.2">
      <c r="B625" s="13"/>
      <c r="F625" s="13"/>
    </row>
    <row r="626" spans="2:6" x14ac:dyDescent="0.2">
      <c r="B626" s="13"/>
      <c r="F626" s="13"/>
    </row>
    <row r="627" spans="2:6" x14ac:dyDescent="0.2">
      <c r="B627" s="13"/>
      <c r="F627" s="13"/>
    </row>
    <row r="628" spans="2:6" x14ac:dyDescent="0.2">
      <c r="B628" s="13"/>
      <c r="F628" s="13"/>
    </row>
    <row r="629" spans="2:6" x14ac:dyDescent="0.2">
      <c r="B629" s="13"/>
      <c r="F629" s="13"/>
    </row>
    <row r="630" spans="2:6" x14ac:dyDescent="0.2">
      <c r="B630" s="13"/>
      <c r="F630" s="13"/>
    </row>
    <row r="631" spans="2:6" x14ac:dyDescent="0.2">
      <c r="B631" s="13"/>
      <c r="F631" s="13"/>
    </row>
    <row r="632" spans="2:6" x14ac:dyDescent="0.2">
      <c r="B632" s="13"/>
      <c r="F632" s="13"/>
    </row>
    <row r="633" spans="2:6" x14ac:dyDescent="0.2">
      <c r="B633" s="13"/>
      <c r="F633" s="13"/>
    </row>
    <row r="634" spans="2:6" x14ac:dyDescent="0.2">
      <c r="B634" s="13"/>
      <c r="F634" s="13"/>
    </row>
    <row r="635" spans="2:6" x14ac:dyDescent="0.2">
      <c r="B635" s="13"/>
      <c r="F635" s="13"/>
    </row>
    <row r="636" spans="2:6" x14ac:dyDescent="0.2">
      <c r="B636" s="13"/>
      <c r="F636" s="13"/>
    </row>
    <row r="637" spans="2:6" x14ac:dyDescent="0.2">
      <c r="B637" s="13"/>
      <c r="F637" s="13"/>
    </row>
    <row r="638" spans="2:6" x14ac:dyDescent="0.2">
      <c r="B638" s="13"/>
      <c r="F638" s="13"/>
    </row>
    <row r="639" spans="2:6" x14ac:dyDescent="0.2">
      <c r="B639" s="13"/>
      <c r="F639" s="13"/>
    </row>
    <row r="640" spans="2:6" x14ac:dyDescent="0.2">
      <c r="B640" s="13"/>
      <c r="F640" s="13"/>
    </row>
    <row r="641" spans="2:6" x14ac:dyDescent="0.2">
      <c r="B641" s="13"/>
      <c r="F641" s="13"/>
    </row>
    <row r="642" spans="2:6" x14ac:dyDescent="0.2">
      <c r="B642" s="13"/>
      <c r="F642" s="13"/>
    </row>
    <row r="643" spans="2:6" x14ac:dyDescent="0.2">
      <c r="B643" s="13"/>
      <c r="F643" s="13"/>
    </row>
    <row r="644" spans="2:6" x14ac:dyDescent="0.2">
      <c r="B644" s="13"/>
      <c r="F644" s="13"/>
    </row>
    <row r="645" spans="2:6" x14ac:dyDescent="0.2">
      <c r="B645" s="13"/>
      <c r="F645" s="13"/>
    </row>
    <row r="646" spans="2:6" x14ac:dyDescent="0.2">
      <c r="B646" s="13"/>
      <c r="F646" s="13"/>
    </row>
    <row r="647" spans="2:6" x14ac:dyDescent="0.2">
      <c r="B647" s="13"/>
      <c r="F647" s="13"/>
    </row>
    <row r="648" spans="2:6" x14ac:dyDescent="0.2">
      <c r="B648" s="13"/>
      <c r="F648" s="13"/>
    </row>
    <row r="649" spans="2:6" x14ac:dyDescent="0.2">
      <c r="B649" s="13"/>
      <c r="F649" s="13"/>
    </row>
    <row r="650" spans="2:6" x14ac:dyDescent="0.2">
      <c r="B650" s="13"/>
      <c r="F650" s="13"/>
    </row>
    <row r="651" spans="2:6" x14ac:dyDescent="0.2">
      <c r="B651" s="13"/>
      <c r="F651" s="13"/>
    </row>
    <row r="652" spans="2:6" x14ac:dyDescent="0.2">
      <c r="B652" s="13"/>
      <c r="F652" s="13"/>
    </row>
    <row r="653" spans="2:6" x14ac:dyDescent="0.2">
      <c r="B653" s="13"/>
      <c r="F653" s="13"/>
    </row>
    <row r="654" spans="2:6" x14ac:dyDescent="0.2">
      <c r="B654" s="13"/>
      <c r="F654" s="13"/>
    </row>
    <row r="655" spans="2:6" x14ac:dyDescent="0.2">
      <c r="B655" s="13"/>
      <c r="F655" s="13"/>
    </row>
    <row r="656" spans="2:6" x14ac:dyDescent="0.2">
      <c r="B656" s="13"/>
      <c r="F656" s="13"/>
    </row>
    <row r="657" spans="2:6" x14ac:dyDescent="0.2">
      <c r="B657" s="13"/>
      <c r="F657" s="13"/>
    </row>
    <row r="658" spans="2:6" x14ac:dyDescent="0.2">
      <c r="B658" s="13"/>
      <c r="F658" s="13"/>
    </row>
    <row r="659" spans="2:6" x14ac:dyDescent="0.2">
      <c r="B659" s="13"/>
      <c r="F659" s="13"/>
    </row>
    <row r="660" spans="2:6" x14ac:dyDescent="0.2">
      <c r="B660" s="13"/>
      <c r="F660" s="13"/>
    </row>
    <row r="661" spans="2:6" x14ac:dyDescent="0.2">
      <c r="B661" s="13"/>
      <c r="F661" s="13"/>
    </row>
    <row r="662" spans="2:6" x14ac:dyDescent="0.2">
      <c r="B662" s="13"/>
      <c r="F662" s="13"/>
    </row>
    <row r="663" spans="2:6" x14ac:dyDescent="0.2">
      <c r="B663" s="13"/>
      <c r="F663" s="13"/>
    </row>
    <row r="664" spans="2:6" x14ac:dyDescent="0.2">
      <c r="B664" s="13"/>
      <c r="F664" s="13"/>
    </row>
    <row r="665" spans="2:6" x14ac:dyDescent="0.2">
      <c r="B665" s="13"/>
      <c r="F665" s="13"/>
    </row>
    <row r="666" spans="2:6" x14ac:dyDescent="0.2">
      <c r="B666" s="13"/>
      <c r="F666" s="13"/>
    </row>
    <row r="667" spans="2:6" x14ac:dyDescent="0.2">
      <c r="B667" s="13"/>
      <c r="F667" s="13"/>
    </row>
    <row r="668" spans="2:6" x14ac:dyDescent="0.2">
      <c r="B668" s="13"/>
      <c r="F668" s="13"/>
    </row>
    <row r="669" spans="2:6" x14ac:dyDescent="0.2">
      <c r="B669" s="13"/>
      <c r="F669" s="13"/>
    </row>
    <row r="670" spans="2:6" x14ac:dyDescent="0.2">
      <c r="B670" s="13"/>
      <c r="F670" s="13"/>
    </row>
    <row r="671" spans="2:6" x14ac:dyDescent="0.2">
      <c r="B671" s="13"/>
      <c r="F671" s="13"/>
    </row>
    <row r="672" spans="2:6" x14ac:dyDescent="0.2">
      <c r="B672" s="13"/>
      <c r="F672" s="13"/>
    </row>
    <row r="673" spans="2:6" x14ac:dyDescent="0.2">
      <c r="B673" s="13"/>
      <c r="F673" s="13"/>
    </row>
    <row r="674" spans="2:6" x14ac:dyDescent="0.2">
      <c r="B674" s="13"/>
      <c r="F674" s="13"/>
    </row>
    <row r="675" spans="2:6" x14ac:dyDescent="0.2">
      <c r="B675" s="13"/>
      <c r="F675" s="13"/>
    </row>
    <row r="676" spans="2:6" x14ac:dyDescent="0.2">
      <c r="B676" s="13"/>
      <c r="F676" s="13"/>
    </row>
    <row r="677" spans="2:6" x14ac:dyDescent="0.2">
      <c r="B677" s="13"/>
      <c r="F677" s="13"/>
    </row>
    <row r="678" spans="2:6" x14ac:dyDescent="0.2">
      <c r="B678" s="13"/>
      <c r="F678" s="13"/>
    </row>
    <row r="679" spans="2:6" x14ac:dyDescent="0.2">
      <c r="B679" s="13"/>
      <c r="F679" s="13"/>
    </row>
    <row r="680" spans="2:6" x14ac:dyDescent="0.2">
      <c r="B680" s="13"/>
      <c r="F680" s="13"/>
    </row>
    <row r="681" spans="2:6" x14ac:dyDescent="0.2">
      <c r="B681" s="13"/>
      <c r="F681" s="13"/>
    </row>
    <row r="682" spans="2:6" x14ac:dyDescent="0.2">
      <c r="B682" s="13"/>
      <c r="F682" s="13"/>
    </row>
    <row r="683" spans="2:6" x14ac:dyDescent="0.2">
      <c r="B683" s="13"/>
      <c r="F683" s="13"/>
    </row>
    <row r="684" spans="2:6" x14ac:dyDescent="0.2">
      <c r="B684" s="13"/>
      <c r="F684" s="13"/>
    </row>
    <row r="685" spans="2:6" x14ac:dyDescent="0.2">
      <c r="B685" s="13"/>
      <c r="F685" s="13"/>
    </row>
    <row r="686" spans="2:6" x14ac:dyDescent="0.2">
      <c r="B686" s="13"/>
      <c r="F686" s="13"/>
    </row>
    <row r="687" spans="2:6" x14ac:dyDescent="0.2">
      <c r="B687" s="13"/>
      <c r="F687" s="13"/>
    </row>
    <row r="688" spans="2:6" x14ac:dyDescent="0.2">
      <c r="B688" s="13"/>
      <c r="F688" s="13"/>
    </row>
    <row r="689" spans="2:6" x14ac:dyDescent="0.2">
      <c r="B689" s="13"/>
      <c r="F689" s="13"/>
    </row>
    <row r="690" spans="2:6" x14ac:dyDescent="0.2">
      <c r="B690" s="13"/>
      <c r="F690" s="13"/>
    </row>
    <row r="691" spans="2:6" x14ac:dyDescent="0.2">
      <c r="B691" s="13"/>
      <c r="F691" s="13"/>
    </row>
    <row r="692" spans="2:6" x14ac:dyDescent="0.2">
      <c r="B692" s="13"/>
      <c r="F692" s="13"/>
    </row>
    <row r="693" spans="2:6" x14ac:dyDescent="0.2">
      <c r="B693" s="13"/>
      <c r="F693" s="13"/>
    </row>
    <row r="694" spans="2:6" x14ac:dyDescent="0.2">
      <c r="B694" s="13"/>
      <c r="F694" s="13"/>
    </row>
    <row r="695" spans="2:6" x14ac:dyDescent="0.2">
      <c r="B695" s="13"/>
      <c r="F695" s="13"/>
    </row>
    <row r="696" spans="2:6" x14ac:dyDescent="0.2">
      <c r="B696" s="13"/>
      <c r="F696" s="13"/>
    </row>
    <row r="697" spans="2:6" x14ac:dyDescent="0.2">
      <c r="B697" s="13"/>
      <c r="F697" s="13"/>
    </row>
    <row r="698" spans="2:6" x14ac:dyDescent="0.2">
      <c r="B698" s="13"/>
      <c r="F698" s="13"/>
    </row>
    <row r="699" spans="2:6" x14ac:dyDescent="0.2">
      <c r="B699" s="13"/>
      <c r="F699" s="13"/>
    </row>
    <row r="700" spans="2:6" x14ac:dyDescent="0.2">
      <c r="B700" s="13"/>
      <c r="F700" s="13"/>
    </row>
    <row r="701" spans="2:6" x14ac:dyDescent="0.2">
      <c r="B701" s="13"/>
      <c r="F701" s="13"/>
    </row>
    <row r="702" spans="2:6" x14ac:dyDescent="0.2">
      <c r="B702" s="13"/>
      <c r="F702" s="13"/>
    </row>
    <row r="703" spans="2:6" x14ac:dyDescent="0.2">
      <c r="B703" s="13"/>
      <c r="F703" s="13"/>
    </row>
    <row r="704" spans="2:6" x14ac:dyDescent="0.2">
      <c r="B704" s="13"/>
      <c r="F704" s="13"/>
    </row>
    <row r="705" spans="2:6" x14ac:dyDescent="0.2">
      <c r="B705" s="13"/>
      <c r="F705" s="13"/>
    </row>
    <row r="706" spans="2:6" x14ac:dyDescent="0.2">
      <c r="B706" s="13"/>
      <c r="F706" s="13"/>
    </row>
    <row r="707" spans="2:6" x14ac:dyDescent="0.2">
      <c r="B707" s="13"/>
      <c r="F707" s="13"/>
    </row>
    <row r="708" spans="2:6" x14ac:dyDescent="0.2">
      <c r="B708" s="13"/>
      <c r="F708" s="13"/>
    </row>
    <row r="709" spans="2:6" x14ac:dyDescent="0.2">
      <c r="B709" s="13"/>
      <c r="F709" s="13"/>
    </row>
    <row r="710" spans="2:6" x14ac:dyDescent="0.2">
      <c r="B710" s="13"/>
      <c r="F710" s="13"/>
    </row>
    <row r="711" spans="2:6" x14ac:dyDescent="0.2">
      <c r="B711" s="13"/>
      <c r="F711" s="13"/>
    </row>
    <row r="712" spans="2:6" x14ac:dyDescent="0.2">
      <c r="B712" s="13"/>
      <c r="F712" s="13"/>
    </row>
    <row r="713" spans="2:6" x14ac:dyDescent="0.2">
      <c r="B713" s="13"/>
      <c r="F713" s="13"/>
    </row>
    <row r="714" spans="2:6" x14ac:dyDescent="0.2">
      <c r="B714" s="13"/>
      <c r="F714" s="13"/>
    </row>
    <row r="715" spans="2:6" x14ac:dyDescent="0.2">
      <c r="B715" s="13"/>
      <c r="F715" s="13"/>
    </row>
    <row r="716" spans="2:6" x14ac:dyDescent="0.2">
      <c r="B716" s="13"/>
      <c r="F716" s="13"/>
    </row>
    <row r="717" spans="2:6" x14ac:dyDescent="0.2">
      <c r="B717" s="13"/>
      <c r="F717" s="13"/>
    </row>
    <row r="718" spans="2:6" x14ac:dyDescent="0.2">
      <c r="B718" s="13"/>
      <c r="F718" s="13"/>
    </row>
    <row r="719" spans="2:6" x14ac:dyDescent="0.2">
      <c r="B719" s="13"/>
      <c r="F719" s="13"/>
    </row>
    <row r="720" spans="2:6" x14ac:dyDescent="0.2">
      <c r="B720" s="13"/>
      <c r="F720" s="13"/>
    </row>
    <row r="721" spans="2:6" x14ac:dyDescent="0.2">
      <c r="B721" s="13"/>
      <c r="F721" s="13"/>
    </row>
    <row r="722" spans="2:6" x14ac:dyDescent="0.2">
      <c r="B722" s="13"/>
      <c r="F722" s="13"/>
    </row>
    <row r="723" spans="2:6" x14ac:dyDescent="0.2">
      <c r="B723" s="13"/>
      <c r="F723" s="13"/>
    </row>
    <row r="724" spans="2:6" x14ac:dyDescent="0.2">
      <c r="B724" s="13"/>
      <c r="F724" s="13"/>
    </row>
    <row r="725" spans="2:6" x14ac:dyDescent="0.2">
      <c r="B725" s="13"/>
      <c r="F725" s="13"/>
    </row>
    <row r="726" spans="2:6" x14ac:dyDescent="0.2">
      <c r="B726" s="13"/>
      <c r="F726" s="13"/>
    </row>
    <row r="727" spans="2:6" x14ac:dyDescent="0.2">
      <c r="B727" s="13"/>
      <c r="F727" s="13"/>
    </row>
    <row r="728" spans="2:6" x14ac:dyDescent="0.2">
      <c r="B728" s="13"/>
      <c r="F728" s="13"/>
    </row>
    <row r="729" spans="2:6" x14ac:dyDescent="0.2">
      <c r="B729" s="13"/>
      <c r="F729" s="13"/>
    </row>
    <row r="730" spans="2:6" x14ac:dyDescent="0.2">
      <c r="B730" s="13"/>
      <c r="F730" s="13"/>
    </row>
    <row r="731" spans="2:6" x14ac:dyDescent="0.2">
      <c r="B731" s="13"/>
      <c r="F731" s="13"/>
    </row>
    <row r="732" spans="2:6" x14ac:dyDescent="0.2">
      <c r="B732" s="13"/>
      <c r="F732" s="13"/>
    </row>
    <row r="733" spans="2:6" x14ac:dyDescent="0.2">
      <c r="B733" s="13"/>
      <c r="F733" s="13"/>
    </row>
    <row r="734" spans="2:6" x14ac:dyDescent="0.2">
      <c r="B734" s="13"/>
      <c r="F734" s="13"/>
    </row>
    <row r="735" spans="2:6" x14ac:dyDescent="0.2">
      <c r="B735" s="13"/>
      <c r="F735" s="13"/>
    </row>
    <row r="736" spans="2:6" x14ac:dyDescent="0.2">
      <c r="B736" s="13"/>
      <c r="F736" s="13"/>
    </row>
    <row r="737" spans="2:6" x14ac:dyDescent="0.2">
      <c r="B737" s="13"/>
      <c r="F737" s="13"/>
    </row>
    <row r="738" spans="2:6" x14ac:dyDescent="0.2">
      <c r="B738" s="13"/>
      <c r="F738" s="13"/>
    </row>
    <row r="739" spans="2:6" x14ac:dyDescent="0.2">
      <c r="B739" s="13"/>
      <c r="F739" s="13"/>
    </row>
    <row r="740" spans="2:6" x14ac:dyDescent="0.2">
      <c r="B740" s="13"/>
      <c r="F740" s="13"/>
    </row>
    <row r="741" spans="2:6" x14ac:dyDescent="0.2">
      <c r="B741" s="13"/>
      <c r="F741" s="13"/>
    </row>
    <row r="742" spans="2:6" x14ac:dyDescent="0.2">
      <c r="B742" s="13"/>
      <c r="F742" s="13"/>
    </row>
    <row r="743" spans="2:6" x14ac:dyDescent="0.2">
      <c r="B743" s="13"/>
      <c r="F743" s="13"/>
    </row>
    <row r="744" spans="2:6" x14ac:dyDescent="0.2">
      <c r="B744" s="13"/>
      <c r="F744" s="13"/>
    </row>
    <row r="745" spans="2:6" x14ac:dyDescent="0.2">
      <c r="B745" s="13"/>
      <c r="F745" s="13"/>
    </row>
    <row r="746" spans="2:6" x14ac:dyDescent="0.2">
      <c r="B746" s="13"/>
      <c r="F746" s="13"/>
    </row>
    <row r="747" spans="2:6" x14ac:dyDescent="0.2">
      <c r="B747" s="13"/>
      <c r="F747" s="13"/>
    </row>
    <row r="748" spans="2:6" x14ac:dyDescent="0.2">
      <c r="B748" s="13"/>
      <c r="F748" s="13"/>
    </row>
    <row r="749" spans="2:6" x14ac:dyDescent="0.2">
      <c r="B749" s="13"/>
      <c r="F749" s="13"/>
    </row>
    <row r="750" spans="2:6" x14ac:dyDescent="0.2">
      <c r="B750" s="13"/>
      <c r="F750" s="13"/>
    </row>
    <row r="751" spans="2:6" x14ac:dyDescent="0.2">
      <c r="B751" s="13"/>
      <c r="F751" s="13"/>
    </row>
    <row r="752" spans="2:6" x14ac:dyDescent="0.2">
      <c r="B752" s="13"/>
      <c r="F752" s="13"/>
    </row>
    <row r="753" spans="2:6" x14ac:dyDescent="0.2">
      <c r="B753" s="13"/>
      <c r="F753" s="13"/>
    </row>
    <row r="754" spans="2:6" x14ac:dyDescent="0.2">
      <c r="B754" s="13"/>
      <c r="F754" s="13"/>
    </row>
    <row r="755" spans="2:6" x14ac:dyDescent="0.2">
      <c r="B755" s="13"/>
      <c r="F755" s="13"/>
    </row>
    <row r="756" spans="2:6" x14ac:dyDescent="0.2">
      <c r="B756" s="13"/>
      <c r="F756" s="13"/>
    </row>
    <row r="757" spans="2:6" x14ac:dyDescent="0.2">
      <c r="B757" s="13"/>
      <c r="F757" s="13"/>
    </row>
    <row r="758" spans="2:6" x14ac:dyDescent="0.2">
      <c r="B758" s="13"/>
      <c r="F758" s="13"/>
    </row>
    <row r="759" spans="2:6" x14ac:dyDescent="0.2">
      <c r="B759" s="13"/>
      <c r="F759" s="13"/>
    </row>
    <row r="760" spans="2:6" x14ac:dyDescent="0.2">
      <c r="B760" s="13"/>
      <c r="F760" s="13"/>
    </row>
    <row r="761" spans="2:6" x14ac:dyDescent="0.2">
      <c r="B761" s="13"/>
      <c r="F761" s="13"/>
    </row>
    <row r="762" spans="2:6" x14ac:dyDescent="0.2">
      <c r="B762" s="13"/>
      <c r="F762" s="13"/>
    </row>
    <row r="763" spans="2:6" x14ac:dyDescent="0.2">
      <c r="B763" s="13"/>
      <c r="F763" s="13"/>
    </row>
    <row r="764" spans="2:6" x14ac:dyDescent="0.2">
      <c r="B764" s="13"/>
      <c r="F764" s="13"/>
    </row>
    <row r="765" spans="2:6" x14ac:dyDescent="0.2">
      <c r="B765" s="13"/>
      <c r="F765" s="13"/>
    </row>
    <row r="766" spans="2:6" x14ac:dyDescent="0.2">
      <c r="B766" s="13"/>
      <c r="F766" s="13"/>
    </row>
    <row r="767" spans="2:6" x14ac:dyDescent="0.2">
      <c r="B767" s="13"/>
      <c r="F767" s="13"/>
    </row>
    <row r="768" spans="2:6" x14ac:dyDescent="0.2">
      <c r="B768" s="13"/>
      <c r="F768" s="13"/>
    </row>
    <row r="769" spans="2:6" x14ac:dyDescent="0.2">
      <c r="B769" s="13"/>
      <c r="F769" s="13"/>
    </row>
    <row r="770" spans="2:6" x14ac:dyDescent="0.2">
      <c r="B770" s="13"/>
      <c r="F770" s="13"/>
    </row>
    <row r="771" spans="2:6" x14ac:dyDescent="0.2">
      <c r="B771" s="13"/>
      <c r="F771" s="13"/>
    </row>
    <row r="772" spans="2:6" x14ac:dyDescent="0.2">
      <c r="B772" s="13"/>
      <c r="F772" s="13"/>
    </row>
    <row r="773" spans="2:6" x14ac:dyDescent="0.2">
      <c r="B773" s="13"/>
      <c r="F773" s="13"/>
    </row>
    <row r="774" spans="2:6" x14ac:dyDescent="0.2">
      <c r="B774" s="13"/>
      <c r="F774" s="13"/>
    </row>
    <row r="775" spans="2:6" x14ac:dyDescent="0.2">
      <c r="B775" s="13"/>
      <c r="F775" s="13"/>
    </row>
    <row r="776" spans="2:6" x14ac:dyDescent="0.2">
      <c r="B776" s="13"/>
      <c r="F776" s="13"/>
    </row>
    <row r="777" spans="2:6" x14ac:dyDescent="0.2">
      <c r="B777" s="13"/>
      <c r="F777" s="13"/>
    </row>
    <row r="778" spans="2:6" x14ac:dyDescent="0.2">
      <c r="B778" s="13"/>
      <c r="F778" s="13"/>
    </row>
    <row r="779" spans="2:6" x14ac:dyDescent="0.2">
      <c r="B779" s="13"/>
      <c r="F779" s="13"/>
    </row>
    <row r="780" spans="2:6" x14ac:dyDescent="0.2">
      <c r="B780" s="13"/>
      <c r="F780" s="13"/>
    </row>
    <row r="781" spans="2:6" x14ac:dyDescent="0.2">
      <c r="B781" s="13"/>
      <c r="F781" s="13"/>
    </row>
    <row r="782" spans="2:6" x14ac:dyDescent="0.2">
      <c r="B782" s="13"/>
      <c r="F782" s="13"/>
    </row>
    <row r="783" spans="2:6" x14ac:dyDescent="0.2">
      <c r="B783" s="13"/>
      <c r="F783" s="13"/>
    </row>
    <row r="784" spans="2:6" x14ac:dyDescent="0.2">
      <c r="B784" s="13"/>
      <c r="F784" s="13"/>
    </row>
    <row r="785" spans="2:6" x14ac:dyDescent="0.2">
      <c r="B785" s="13"/>
      <c r="F785" s="13"/>
    </row>
    <row r="786" spans="2:6" x14ac:dyDescent="0.2">
      <c r="B786" s="13"/>
      <c r="F786" s="13"/>
    </row>
    <row r="787" spans="2:6" x14ac:dyDescent="0.2">
      <c r="B787" s="13"/>
      <c r="F787" s="13"/>
    </row>
    <row r="788" spans="2:6" x14ac:dyDescent="0.2">
      <c r="B788" s="13"/>
      <c r="F788" s="13"/>
    </row>
    <row r="789" spans="2:6" x14ac:dyDescent="0.2">
      <c r="B789" s="13"/>
      <c r="F789" s="13"/>
    </row>
    <row r="790" spans="2:6" x14ac:dyDescent="0.2">
      <c r="B790" s="13"/>
      <c r="F790" s="13"/>
    </row>
    <row r="791" spans="2:6" x14ac:dyDescent="0.2">
      <c r="B791" s="13"/>
      <c r="F791" s="13"/>
    </row>
    <row r="792" spans="2:6" x14ac:dyDescent="0.2">
      <c r="B792" s="13"/>
      <c r="F792" s="13"/>
    </row>
    <row r="793" spans="2:6" x14ac:dyDescent="0.2">
      <c r="B793" s="13"/>
      <c r="F793" s="13"/>
    </row>
    <row r="794" spans="2:6" x14ac:dyDescent="0.2">
      <c r="B794" s="13"/>
      <c r="F794" s="13"/>
    </row>
    <row r="795" spans="2:6" x14ac:dyDescent="0.2">
      <c r="B795" s="13"/>
      <c r="F795" s="13"/>
    </row>
    <row r="796" spans="2:6" x14ac:dyDescent="0.2">
      <c r="B796" s="13"/>
      <c r="F796" s="13"/>
    </row>
    <row r="797" spans="2:6" x14ac:dyDescent="0.2">
      <c r="B797" s="13"/>
      <c r="F797" s="13"/>
    </row>
    <row r="798" spans="2:6" x14ac:dyDescent="0.2">
      <c r="B798" s="13"/>
      <c r="F798" s="13"/>
    </row>
    <row r="799" spans="2:6" x14ac:dyDescent="0.2">
      <c r="B799" s="13"/>
      <c r="F799" s="13"/>
    </row>
    <row r="800" spans="2:6" x14ac:dyDescent="0.2">
      <c r="B800" s="13"/>
      <c r="F800" s="13"/>
    </row>
    <row r="801" spans="2:6" x14ac:dyDescent="0.2">
      <c r="B801" s="13"/>
      <c r="F801" s="13"/>
    </row>
    <row r="802" spans="2:6" x14ac:dyDescent="0.2">
      <c r="B802" s="13"/>
      <c r="F802" s="13"/>
    </row>
    <row r="803" spans="2:6" x14ac:dyDescent="0.2">
      <c r="B803" s="13"/>
      <c r="F803" s="13"/>
    </row>
    <row r="804" spans="2:6" x14ac:dyDescent="0.2">
      <c r="B804" s="13"/>
      <c r="F804" s="13"/>
    </row>
    <row r="805" spans="2:6" x14ac:dyDescent="0.2">
      <c r="B805" s="13"/>
      <c r="F805" s="13"/>
    </row>
    <row r="806" spans="2:6" x14ac:dyDescent="0.2">
      <c r="B806" s="13"/>
      <c r="F806" s="13"/>
    </row>
    <row r="807" spans="2:6" x14ac:dyDescent="0.2">
      <c r="B807" s="13"/>
      <c r="F807" s="13"/>
    </row>
    <row r="808" spans="2:6" x14ac:dyDescent="0.2">
      <c r="B808" s="13"/>
      <c r="F808" s="13"/>
    </row>
    <row r="809" spans="2:6" x14ac:dyDescent="0.2">
      <c r="B809" s="13"/>
      <c r="F809" s="13"/>
    </row>
    <row r="810" spans="2:6" x14ac:dyDescent="0.2">
      <c r="B810" s="13"/>
      <c r="F810" s="13"/>
    </row>
    <row r="811" spans="2:6" x14ac:dyDescent="0.2">
      <c r="B811" s="13"/>
      <c r="F811" s="13"/>
    </row>
    <row r="812" spans="2:6" x14ac:dyDescent="0.2">
      <c r="B812" s="13"/>
      <c r="F812" s="13"/>
    </row>
    <row r="813" spans="2:6" x14ac:dyDescent="0.2">
      <c r="B813" s="13"/>
      <c r="F813" s="13"/>
    </row>
    <row r="814" spans="2:6" x14ac:dyDescent="0.2">
      <c r="B814" s="13"/>
      <c r="F814" s="13"/>
    </row>
    <row r="815" spans="2:6" x14ac:dyDescent="0.2">
      <c r="B815" s="13"/>
      <c r="F815" s="13"/>
    </row>
    <row r="816" spans="2:6" x14ac:dyDescent="0.2">
      <c r="B816" s="13"/>
      <c r="F816" s="13"/>
    </row>
    <row r="817" spans="2:6" x14ac:dyDescent="0.2">
      <c r="B817" s="13"/>
      <c r="F817" s="13"/>
    </row>
    <row r="818" spans="2:6" x14ac:dyDescent="0.2">
      <c r="B818" s="13"/>
      <c r="F818" s="13"/>
    </row>
    <row r="819" spans="2:6" x14ac:dyDescent="0.2">
      <c r="B819" s="13"/>
      <c r="F819" s="13"/>
    </row>
    <row r="820" spans="2:6" x14ac:dyDescent="0.2">
      <c r="B820" s="13"/>
      <c r="F820" s="13"/>
    </row>
    <row r="821" spans="2:6" x14ac:dyDescent="0.2">
      <c r="B821" s="13"/>
      <c r="F821" s="13"/>
    </row>
    <row r="822" spans="2:6" x14ac:dyDescent="0.2">
      <c r="B822" s="13"/>
      <c r="F822" s="13"/>
    </row>
    <row r="823" spans="2:6" x14ac:dyDescent="0.2">
      <c r="B823" s="13"/>
      <c r="F823" s="13"/>
    </row>
    <row r="824" spans="2:6" x14ac:dyDescent="0.2">
      <c r="B824" s="13"/>
      <c r="F824" s="13"/>
    </row>
    <row r="825" spans="2:6" x14ac:dyDescent="0.2">
      <c r="B825" s="13"/>
      <c r="F825" s="13"/>
    </row>
    <row r="826" spans="2:6" x14ac:dyDescent="0.2">
      <c r="B826" s="13"/>
      <c r="F826" s="13"/>
    </row>
    <row r="827" spans="2:6" x14ac:dyDescent="0.2">
      <c r="B827" s="13"/>
      <c r="F827" s="13"/>
    </row>
    <row r="828" spans="2:6" x14ac:dyDescent="0.2">
      <c r="B828" s="13"/>
      <c r="F828" s="13"/>
    </row>
    <row r="829" spans="2:6" x14ac:dyDescent="0.2">
      <c r="B829" s="13"/>
      <c r="F829" s="13"/>
    </row>
    <row r="830" spans="2:6" x14ac:dyDescent="0.2">
      <c r="B830" s="13"/>
      <c r="F830" s="13"/>
    </row>
    <row r="831" spans="2:6" x14ac:dyDescent="0.2">
      <c r="B831" s="13"/>
      <c r="F831" s="13"/>
    </row>
    <row r="832" spans="2:6" x14ac:dyDescent="0.2">
      <c r="B832" s="13"/>
      <c r="F832" s="13"/>
    </row>
    <row r="833" spans="2:6" x14ac:dyDescent="0.2">
      <c r="B833" s="13"/>
      <c r="F833" s="13"/>
    </row>
    <row r="834" spans="2:6" x14ac:dyDescent="0.2">
      <c r="B834" s="13"/>
      <c r="F834" s="13"/>
    </row>
    <row r="835" spans="2:6" x14ac:dyDescent="0.2">
      <c r="B835" s="13"/>
      <c r="F835" s="13"/>
    </row>
    <row r="836" spans="2:6" x14ac:dyDescent="0.2">
      <c r="B836" s="13"/>
      <c r="F836" s="13"/>
    </row>
    <row r="837" spans="2:6" x14ac:dyDescent="0.2">
      <c r="B837" s="13"/>
      <c r="F837" s="13"/>
    </row>
    <row r="838" spans="2:6" x14ac:dyDescent="0.2">
      <c r="B838" s="13"/>
      <c r="F838" s="13"/>
    </row>
    <row r="839" spans="2:6" x14ac:dyDescent="0.2">
      <c r="B839" s="13"/>
      <c r="F839" s="13"/>
    </row>
    <row r="840" spans="2:6" x14ac:dyDescent="0.2">
      <c r="B840" s="13"/>
      <c r="F840" s="13"/>
    </row>
    <row r="841" spans="2:6" x14ac:dyDescent="0.2">
      <c r="B841" s="13"/>
      <c r="F841" s="13"/>
    </row>
    <row r="842" spans="2:6" x14ac:dyDescent="0.2">
      <c r="B842" s="13"/>
      <c r="F842" s="13"/>
    </row>
    <row r="843" spans="2:6" x14ac:dyDescent="0.2">
      <c r="B843" s="13"/>
      <c r="F843" s="13"/>
    </row>
    <row r="844" spans="2:6" x14ac:dyDescent="0.2">
      <c r="B844" s="13"/>
      <c r="F844" s="13"/>
    </row>
    <row r="845" spans="2:6" x14ac:dyDescent="0.2">
      <c r="B845" s="13"/>
      <c r="F845" s="13"/>
    </row>
    <row r="846" spans="2:6" x14ac:dyDescent="0.2">
      <c r="B846" s="13"/>
      <c r="F846" s="13"/>
    </row>
    <row r="847" spans="2:6" x14ac:dyDescent="0.2">
      <c r="B847" s="13"/>
      <c r="F847" s="13"/>
    </row>
    <row r="848" spans="2:6" x14ac:dyDescent="0.2">
      <c r="B848" s="13"/>
      <c r="F848" s="13"/>
    </row>
    <row r="849" spans="2:6" x14ac:dyDescent="0.2">
      <c r="B849" s="13"/>
      <c r="F849" s="13"/>
    </row>
    <row r="850" spans="2:6" x14ac:dyDescent="0.2">
      <c r="B850" s="13"/>
      <c r="F850" s="13"/>
    </row>
    <row r="851" spans="2:6" x14ac:dyDescent="0.2">
      <c r="B851" s="13"/>
      <c r="F851" s="13"/>
    </row>
    <row r="852" spans="2:6" x14ac:dyDescent="0.2">
      <c r="B852" s="13"/>
      <c r="F852" s="13"/>
    </row>
    <row r="853" spans="2:6" x14ac:dyDescent="0.2">
      <c r="B853" s="13"/>
      <c r="F853" s="13"/>
    </row>
    <row r="854" spans="2:6" x14ac:dyDescent="0.2">
      <c r="B854" s="13"/>
      <c r="F854" s="13"/>
    </row>
    <row r="855" spans="2:6" x14ac:dyDescent="0.2">
      <c r="B855" s="13"/>
      <c r="F855" s="13"/>
    </row>
    <row r="856" spans="2:6" x14ac:dyDescent="0.2">
      <c r="B856" s="13"/>
      <c r="F856" s="13"/>
    </row>
    <row r="857" spans="2:6" x14ac:dyDescent="0.2">
      <c r="B857" s="13"/>
      <c r="F857" s="13"/>
    </row>
    <row r="858" spans="2:6" x14ac:dyDescent="0.2">
      <c r="B858" s="13"/>
      <c r="F858" s="13"/>
    </row>
    <row r="859" spans="2:6" x14ac:dyDescent="0.2">
      <c r="B859" s="13"/>
      <c r="F859" s="13"/>
    </row>
    <row r="860" spans="2:6" x14ac:dyDescent="0.2">
      <c r="B860" s="13"/>
      <c r="F860" s="13"/>
    </row>
    <row r="861" spans="2:6" x14ac:dyDescent="0.2">
      <c r="B861" s="13"/>
      <c r="F861" s="13"/>
    </row>
    <row r="862" spans="2:6" x14ac:dyDescent="0.2">
      <c r="B862" s="13"/>
      <c r="F862" s="13"/>
    </row>
    <row r="863" spans="2:6" x14ac:dyDescent="0.2">
      <c r="B863" s="13"/>
      <c r="F863" s="13"/>
    </row>
    <row r="864" spans="2:6" x14ac:dyDescent="0.2">
      <c r="B864" s="13"/>
      <c r="F864" s="13"/>
    </row>
    <row r="865" spans="2:6" x14ac:dyDescent="0.2">
      <c r="B865" s="13"/>
      <c r="F865" s="13"/>
    </row>
    <row r="866" spans="2:6" x14ac:dyDescent="0.2">
      <c r="B866" s="13"/>
      <c r="F866" s="13"/>
    </row>
    <row r="867" spans="2:6" x14ac:dyDescent="0.2">
      <c r="B867" s="13"/>
      <c r="F867" s="13"/>
    </row>
    <row r="868" spans="2:6" x14ac:dyDescent="0.2">
      <c r="B868" s="13"/>
      <c r="F868" s="13"/>
    </row>
    <row r="869" spans="2:6" x14ac:dyDescent="0.2">
      <c r="B869" s="13"/>
      <c r="F869" s="13"/>
    </row>
    <row r="870" spans="2:6" x14ac:dyDescent="0.2">
      <c r="B870" s="13"/>
      <c r="F870" s="13"/>
    </row>
    <row r="871" spans="2:6" x14ac:dyDescent="0.2">
      <c r="B871" s="13"/>
      <c r="F871" s="13"/>
    </row>
    <row r="872" spans="2:6" x14ac:dyDescent="0.2">
      <c r="B872" s="13"/>
      <c r="F872" s="13"/>
    </row>
    <row r="873" spans="2:6" x14ac:dyDescent="0.2">
      <c r="B873" s="13"/>
      <c r="F873" s="13"/>
    </row>
    <row r="874" spans="2:6" x14ac:dyDescent="0.2">
      <c r="B874" s="13"/>
      <c r="F874" s="13"/>
    </row>
    <row r="875" spans="2:6" x14ac:dyDescent="0.2">
      <c r="B875" s="13"/>
      <c r="F875" s="13"/>
    </row>
    <row r="876" spans="2:6" x14ac:dyDescent="0.2">
      <c r="B876" s="13"/>
      <c r="F876" s="13"/>
    </row>
    <row r="877" spans="2:6" x14ac:dyDescent="0.2">
      <c r="B877" s="13"/>
      <c r="F877" s="13"/>
    </row>
    <row r="878" spans="2:6" x14ac:dyDescent="0.2">
      <c r="B878" s="13"/>
      <c r="F878" s="13"/>
    </row>
    <row r="879" spans="2:6" x14ac:dyDescent="0.2">
      <c r="B879" s="13"/>
      <c r="F879" s="13"/>
    </row>
    <row r="880" spans="2:6" x14ac:dyDescent="0.2">
      <c r="B880" s="13"/>
      <c r="F880" s="13"/>
    </row>
    <row r="881" spans="2:6" x14ac:dyDescent="0.2">
      <c r="B881" s="13"/>
      <c r="F881" s="13"/>
    </row>
    <row r="882" spans="2:6" x14ac:dyDescent="0.2">
      <c r="B882" s="13"/>
      <c r="F882" s="13"/>
    </row>
    <row r="883" spans="2:6" x14ac:dyDescent="0.2">
      <c r="B883" s="13"/>
      <c r="F883" s="13"/>
    </row>
    <row r="884" spans="2:6" x14ac:dyDescent="0.2">
      <c r="B884" s="13"/>
      <c r="F884" s="13"/>
    </row>
    <row r="885" spans="2:6" x14ac:dyDescent="0.2">
      <c r="B885" s="13"/>
      <c r="F885" s="13"/>
    </row>
    <row r="886" spans="2:6" x14ac:dyDescent="0.2">
      <c r="B886" s="13"/>
      <c r="F886" s="13"/>
    </row>
    <row r="887" spans="2:6" x14ac:dyDescent="0.2">
      <c r="B887" s="13"/>
      <c r="F887" s="13"/>
    </row>
    <row r="888" spans="2:6" x14ac:dyDescent="0.2">
      <c r="B888" s="13"/>
      <c r="F888" s="13"/>
    </row>
    <row r="889" spans="2:6" x14ac:dyDescent="0.2">
      <c r="B889" s="13"/>
      <c r="F889" s="13"/>
    </row>
    <row r="890" spans="2:6" x14ac:dyDescent="0.2">
      <c r="B890" s="13"/>
      <c r="F890" s="13"/>
    </row>
    <row r="891" spans="2:6" x14ac:dyDescent="0.2">
      <c r="B891" s="13"/>
      <c r="F891" s="13"/>
    </row>
    <row r="892" spans="2:6" x14ac:dyDescent="0.2">
      <c r="B892" s="13"/>
      <c r="F892" s="13"/>
    </row>
    <row r="893" spans="2:6" x14ac:dyDescent="0.2">
      <c r="B893" s="13"/>
      <c r="F893" s="13"/>
    </row>
    <row r="894" spans="2:6" x14ac:dyDescent="0.2">
      <c r="B894" s="13"/>
      <c r="F894" s="13"/>
    </row>
    <row r="895" spans="2:6" x14ac:dyDescent="0.2">
      <c r="B895" s="13"/>
      <c r="F895" s="13"/>
    </row>
    <row r="896" spans="2:6" x14ac:dyDescent="0.2">
      <c r="B896" s="13"/>
      <c r="F896" s="13"/>
    </row>
    <row r="897" spans="2:6" x14ac:dyDescent="0.2">
      <c r="B897" s="13"/>
      <c r="F897" s="13"/>
    </row>
    <row r="898" spans="2:6" x14ac:dyDescent="0.2">
      <c r="B898" s="13"/>
      <c r="F898" s="13"/>
    </row>
    <row r="899" spans="2:6" x14ac:dyDescent="0.2">
      <c r="B899" s="13"/>
      <c r="F899" s="13"/>
    </row>
    <row r="900" spans="2:6" x14ac:dyDescent="0.2">
      <c r="B900" s="13"/>
      <c r="F900" s="13"/>
    </row>
    <row r="901" spans="2:6" x14ac:dyDescent="0.2">
      <c r="B901" s="13"/>
      <c r="F901" s="13"/>
    </row>
    <row r="902" spans="2:6" x14ac:dyDescent="0.2">
      <c r="B902" s="13"/>
      <c r="F902" s="13"/>
    </row>
    <row r="903" spans="2:6" x14ac:dyDescent="0.2">
      <c r="B903" s="13"/>
      <c r="F903" s="13"/>
    </row>
    <row r="904" spans="2:6" x14ac:dyDescent="0.2">
      <c r="B904" s="13"/>
      <c r="F904" s="13"/>
    </row>
    <row r="905" spans="2:6" x14ac:dyDescent="0.2">
      <c r="B905" s="13"/>
      <c r="F905" s="13"/>
    </row>
    <row r="906" spans="2:6" x14ac:dyDescent="0.2">
      <c r="B906" s="13"/>
      <c r="F906" s="13"/>
    </row>
    <row r="907" spans="2:6" x14ac:dyDescent="0.2">
      <c r="B907" s="13"/>
      <c r="F907" s="13"/>
    </row>
    <row r="908" spans="2:6" x14ac:dyDescent="0.2">
      <c r="B908" s="13"/>
      <c r="F908" s="13"/>
    </row>
    <row r="909" spans="2:6" x14ac:dyDescent="0.2">
      <c r="B909" s="13"/>
      <c r="F909" s="13"/>
    </row>
    <row r="910" spans="2:6" x14ac:dyDescent="0.2">
      <c r="B910" s="13"/>
      <c r="F910" s="13"/>
    </row>
    <row r="911" spans="2:6" x14ac:dyDescent="0.2">
      <c r="B911" s="13"/>
      <c r="F911" s="13"/>
    </row>
    <row r="912" spans="2:6" x14ac:dyDescent="0.2">
      <c r="B912" s="13"/>
      <c r="F912" s="13"/>
    </row>
    <row r="913" spans="2:6" x14ac:dyDescent="0.2">
      <c r="B913" s="13"/>
      <c r="F913" s="13"/>
    </row>
    <row r="914" spans="2:6" x14ac:dyDescent="0.2">
      <c r="B914" s="13"/>
      <c r="F914" s="13"/>
    </row>
    <row r="915" spans="2:6" x14ac:dyDescent="0.2">
      <c r="B915" s="13"/>
      <c r="F915" s="13"/>
    </row>
    <row r="916" spans="2:6" x14ac:dyDescent="0.2">
      <c r="B916" s="13"/>
      <c r="F916" s="13"/>
    </row>
    <row r="917" spans="2:6" x14ac:dyDescent="0.2">
      <c r="B917" s="13"/>
      <c r="F917" s="13"/>
    </row>
    <row r="918" spans="2:6" x14ac:dyDescent="0.2">
      <c r="B918" s="13"/>
      <c r="F918" s="13"/>
    </row>
    <row r="919" spans="2:6" x14ac:dyDescent="0.2">
      <c r="B919" s="13"/>
      <c r="F919" s="13"/>
    </row>
    <row r="920" spans="2:6" x14ac:dyDescent="0.2">
      <c r="B920" s="13"/>
      <c r="F920" s="13"/>
    </row>
    <row r="921" spans="2:6" x14ac:dyDescent="0.2">
      <c r="B921" s="13"/>
      <c r="F921" s="13"/>
    </row>
    <row r="922" spans="2:6" x14ac:dyDescent="0.2">
      <c r="B922" s="13"/>
      <c r="F922" s="13"/>
    </row>
    <row r="923" spans="2:6" x14ac:dyDescent="0.2">
      <c r="B923" s="13"/>
      <c r="F923" s="13"/>
    </row>
    <row r="924" spans="2:6" x14ac:dyDescent="0.2">
      <c r="B924" s="13"/>
      <c r="F924" s="13"/>
    </row>
    <row r="925" spans="2:6" x14ac:dyDescent="0.2">
      <c r="B925" s="13"/>
      <c r="F925" s="13"/>
    </row>
    <row r="926" spans="2:6" x14ac:dyDescent="0.2">
      <c r="B926" s="13"/>
      <c r="F926" s="13"/>
    </row>
    <row r="927" spans="2:6" x14ac:dyDescent="0.2">
      <c r="B927" s="13"/>
      <c r="F927" s="13"/>
    </row>
    <row r="928" spans="2:6" x14ac:dyDescent="0.2">
      <c r="B928" s="13"/>
      <c r="F928" s="13"/>
    </row>
    <row r="929" spans="2:6" x14ac:dyDescent="0.2">
      <c r="B929" s="13"/>
      <c r="F929" s="13"/>
    </row>
    <row r="930" spans="2:6" x14ac:dyDescent="0.2">
      <c r="B930" s="13"/>
      <c r="F930" s="13"/>
    </row>
    <row r="931" spans="2:6" x14ac:dyDescent="0.2">
      <c r="B931" s="13"/>
      <c r="F931" s="13"/>
    </row>
    <row r="932" spans="2:6" x14ac:dyDescent="0.2">
      <c r="B932" s="13"/>
      <c r="F932" s="13"/>
    </row>
    <row r="933" spans="2:6" x14ac:dyDescent="0.2">
      <c r="B933" s="13"/>
      <c r="F933" s="13"/>
    </row>
    <row r="934" spans="2:6" x14ac:dyDescent="0.2">
      <c r="B934" s="13"/>
      <c r="F934" s="13"/>
    </row>
    <row r="935" spans="2:6" x14ac:dyDescent="0.2">
      <c r="B935" s="13"/>
      <c r="F935" s="13"/>
    </row>
    <row r="936" spans="2:6" x14ac:dyDescent="0.2">
      <c r="B936" s="13"/>
      <c r="F936" s="13"/>
    </row>
    <row r="937" spans="2:6" x14ac:dyDescent="0.2">
      <c r="B937" s="13"/>
      <c r="F937" s="13"/>
    </row>
    <row r="938" spans="2:6" x14ac:dyDescent="0.2">
      <c r="B938" s="13"/>
      <c r="F938" s="13"/>
    </row>
    <row r="939" spans="2:6" x14ac:dyDescent="0.2">
      <c r="B939" s="13"/>
      <c r="F939" s="13"/>
    </row>
    <row r="940" spans="2:6" x14ac:dyDescent="0.2">
      <c r="B940" s="13"/>
      <c r="F940" s="13"/>
    </row>
    <row r="941" spans="2:6" x14ac:dyDescent="0.2">
      <c r="B941" s="13"/>
      <c r="F941" s="13"/>
    </row>
    <row r="942" spans="2:6" x14ac:dyDescent="0.2">
      <c r="B942" s="13"/>
      <c r="F942" s="13"/>
    </row>
    <row r="943" spans="2:6" x14ac:dyDescent="0.2">
      <c r="B943" s="13"/>
      <c r="F943" s="13"/>
    </row>
    <row r="944" spans="2:6" x14ac:dyDescent="0.2">
      <c r="B944" s="13"/>
      <c r="F944" s="13"/>
    </row>
    <row r="945" spans="2:6" x14ac:dyDescent="0.2">
      <c r="B945" s="13"/>
      <c r="F945" s="13"/>
    </row>
    <row r="946" spans="2:6" x14ac:dyDescent="0.2">
      <c r="B946" s="13"/>
      <c r="F946" s="13"/>
    </row>
    <row r="947" spans="2:6" x14ac:dyDescent="0.2">
      <c r="B947" s="13"/>
      <c r="F947" s="13"/>
    </row>
    <row r="948" spans="2:6" x14ac:dyDescent="0.2">
      <c r="B948" s="13"/>
      <c r="F948" s="13"/>
    </row>
    <row r="949" spans="2:6" x14ac:dyDescent="0.2">
      <c r="B949" s="13"/>
      <c r="F949" s="13"/>
    </row>
    <row r="950" spans="2:6" x14ac:dyDescent="0.2">
      <c r="B950" s="13"/>
      <c r="F950" s="13"/>
    </row>
    <row r="951" spans="2:6" x14ac:dyDescent="0.2">
      <c r="B951" s="13"/>
      <c r="F951" s="13"/>
    </row>
    <row r="952" spans="2:6" x14ac:dyDescent="0.2">
      <c r="B952" s="13"/>
      <c r="F952" s="13"/>
    </row>
    <row r="953" spans="2:6" x14ac:dyDescent="0.2">
      <c r="B953" s="13"/>
      <c r="F953" s="13"/>
    </row>
    <row r="954" spans="2:6" x14ac:dyDescent="0.2">
      <c r="B954" s="13"/>
      <c r="F954" s="13"/>
    </row>
    <row r="955" spans="2:6" x14ac:dyDescent="0.2">
      <c r="B955" s="13"/>
      <c r="F955" s="13"/>
    </row>
    <row r="956" spans="2:6" x14ac:dyDescent="0.2">
      <c r="B956" s="13"/>
      <c r="F956" s="13"/>
    </row>
    <row r="957" spans="2:6" x14ac:dyDescent="0.2">
      <c r="B957" s="13"/>
      <c r="F957" s="13"/>
    </row>
    <row r="958" spans="2:6" x14ac:dyDescent="0.2">
      <c r="B958" s="13"/>
      <c r="F958" s="13"/>
    </row>
    <row r="959" spans="2:6" x14ac:dyDescent="0.2">
      <c r="B959" s="13"/>
      <c r="F959" s="13"/>
    </row>
    <row r="960" spans="2:6" x14ac:dyDescent="0.2">
      <c r="B960" s="13"/>
      <c r="F960" s="13"/>
    </row>
    <row r="961" spans="2:6" x14ac:dyDescent="0.2">
      <c r="B961" s="13"/>
      <c r="F961" s="13"/>
    </row>
    <row r="962" spans="2:6" x14ac:dyDescent="0.2">
      <c r="B962" s="13"/>
      <c r="F962" s="13"/>
    </row>
    <row r="963" spans="2:6" x14ac:dyDescent="0.2">
      <c r="B963" s="13"/>
      <c r="F963" s="13"/>
    </row>
    <row r="964" spans="2:6" x14ac:dyDescent="0.2">
      <c r="B964" s="13"/>
      <c r="F964" s="13"/>
    </row>
    <row r="965" spans="2:6" x14ac:dyDescent="0.2">
      <c r="B965" s="13"/>
      <c r="F965" s="13"/>
    </row>
    <row r="966" spans="2:6" x14ac:dyDescent="0.2">
      <c r="B966" s="13"/>
      <c r="F966" s="13"/>
    </row>
    <row r="967" spans="2:6" x14ac:dyDescent="0.2">
      <c r="B967" s="13"/>
      <c r="F967" s="13"/>
    </row>
    <row r="968" spans="2:6" x14ac:dyDescent="0.2">
      <c r="B968" s="13"/>
      <c r="F968" s="13"/>
    </row>
    <row r="969" spans="2:6" x14ac:dyDescent="0.2">
      <c r="B969" s="13"/>
      <c r="F969" s="13"/>
    </row>
    <row r="970" spans="2:6" x14ac:dyDescent="0.2">
      <c r="B970" s="13"/>
      <c r="F970" s="13"/>
    </row>
    <row r="971" spans="2:6" x14ac:dyDescent="0.2">
      <c r="B971" s="13"/>
      <c r="F971" s="13"/>
    </row>
    <row r="972" spans="2:6" x14ac:dyDescent="0.2">
      <c r="B972" s="13"/>
      <c r="F972" s="13"/>
    </row>
    <row r="973" spans="2:6" x14ac:dyDescent="0.2">
      <c r="B973" s="13"/>
      <c r="F973" s="13"/>
    </row>
    <row r="974" spans="2:6" x14ac:dyDescent="0.2">
      <c r="B974" s="13"/>
      <c r="F974" s="13"/>
    </row>
    <row r="975" spans="2:6" x14ac:dyDescent="0.2">
      <c r="B975" s="13"/>
      <c r="F975" s="13"/>
    </row>
    <row r="976" spans="2:6" x14ac:dyDescent="0.2">
      <c r="B976" s="13"/>
      <c r="F976" s="13"/>
    </row>
    <row r="977" spans="2:6" x14ac:dyDescent="0.2">
      <c r="B977" s="13"/>
      <c r="F977" s="13"/>
    </row>
    <row r="978" spans="2:6" x14ac:dyDescent="0.2">
      <c r="B978" s="13"/>
      <c r="F978" s="13"/>
    </row>
    <row r="979" spans="2:6" x14ac:dyDescent="0.2">
      <c r="B979" s="13"/>
      <c r="F979" s="13"/>
    </row>
    <row r="980" spans="2:6" x14ac:dyDescent="0.2">
      <c r="B980" s="13"/>
      <c r="F980" s="13"/>
    </row>
    <row r="981" spans="2:6" x14ac:dyDescent="0.2">
      <c r="B981" s="13"/>
      <c r="F981" s="13"/>
    </row>
    <row r="982" spans="2:6" x14ac:dyDescent="0.2">
      <c r="B982" s="13"/>
      <c r="F982" s="13"/>
    </row>
    <row r="983" spans="2:6" x14ac:dyDescent="0.2">
      <c r="B983" s="13"/>
      <c r="F983" s="13"/>
    </row>
    <row r="984" spans="2:6" x14ac:dyDescent="0.2">
      <c r="B984" s="13"/>
      <c r="F984" s="13"/>
    </row>
    <row r="985" spans="2:6" x14ac:dyDescent="0.2">
      <c r="B985" s="13"/>
      <c r="F985" s="13"/>
    </row>
    <row r="986" spans="2:6" x14ac:dyDescent="0.2">
      <c r="B986" s="13"/>
      <c r="F986" s="13"/>
    </row>
    <row r="987" spans="2:6" x14ac:dyDescent="0.2">
      <c r="B987" s="13"/>
      <c r="F987" s="13"/>
    </row>
    <row r="988" spans="2:6" x14ac:dyDescent="0.2">
      <c r="B988" s="13"/>
      <c r="F988" s="13"/>
    </row>
    <row r="989" spans="2:6" x14ac:dyDescent="0.2">
      <c r="B989" s="13"/>
      <c r="F989" s="13"/>
    </row>
    <row r="990" spans="2:6" x14ac:dyDescent="0.2">
      <c r="B990" s="13"/>
      <c r="F990" s="13"/>
    </row>
    <row r="991" spans="2:6" x14ac:dyDescent="0.2">
      <c r="B991" s="13"/>
      <c r="F991" s="13"/>
    </row>
    <row r="992" spans="2:6" x14ac:dyDescent="0.2">
      <c r="B992" s="13"/>
      <c r="F992" s="13"/>
    </row>
    <row r="993" spans="2:6" x14ac:dyDescent="0.2">
      <c r="B993" s="13"/>
      <c r="F993" s="13"/>
    </row>
    <row r="994" spans="2:6" x14ac:dyDescent="0.2">
      <c r="B994" s="13"/>
      <c r="F994" s="13"/>
    </row>
    <row r="995" spans="2:6" x14ac:dyDescent="0.2">
      <c r="B995" s="13"/>
      <c r="F995" s="13"/>
    </row>
    <row r="996" spans="2:6" x14ac:dyDescent="0.2">
      <c r="B996" s="13"/>
      <c r="F996" s="13"/>
    </row>
    <row r="997" spans="2:6" x14ac:dyDescent="0.2">
      <c r="B997" s="13"/>
      <c r="F997" s="13"/>
    </row>
    <row r="998" spans="2:6" x14ac:dyDescent="0.2">
      <c r="B998" s="13"/>
      <c r="F998" s="13"/>
    </row>
    <row r="999" spans="2:6" x14ac:dyDescent="0.2">
      <c r="B999" s="13"/>
      <c r="F999" s="13"/>
    </row>
    <row r="1000" spans="2:6" x14ac:dyDescent="0.2">
      <c r="B1000" s="13"/>
      <c r="F1000" s="13"/>
    </row>
    <row r="1001" spans="2:6" x14ac:dyDescent="0.2">
      <c r="B1001" s="13"/>
      <c r="F1001" s="13"/>
    </row>
    <row r="1002" spans="2:6" x14ac:dyDescent="0.2">
      <c r="B1002" s="13"/>
      <c r="F1002" s="13"/>
    </row>
    <row r="1003" spans="2:6" x14ac:dyDescent="0.2">
      <c r="B1003" s="13"/>
      <c r="F1003" s="13"/>
    </row>
    <row r="1004" spans="2:6" x14ac:dyDescent="0.2">
      <c r="B1004" s="13"/>
      <c r="F1004" s="13"/>
    </row>
    <row r="1005" spans="2:6" x14ac:dyDescent="0.2">
      <c r="B1005" s="13"/>
      <c r="F1005" s="13"/>
    </row>
    <row r="1006" spans="2:6" x14ac:dyDescent="0.2">
      <c r="B1006" s="13"/>
      <c r="F1006" s="13"/>
    </row>
    <row r="1007" spans="2:6" x14ac:dyDescent="0.2">
      <c r="B1007" s="13"/>
      <c r="F1007" s="13"/>
    </row>
    <row r="1008" spans="2:6" x14ac:dyDescent="0.2">
      <c r="B1008" s="13"/>
      <c r="F1008" s="13"/>
    </row>
    <row r="1009" spans="2:6" x14ac:dyDescent="0.2">
      <c r="B1009" s="13"/>
      <c r="F1009" s="13"/>
    </row>
    <row r="1010" spans="2:6" x14ac:dyDescent="0.2">
      <c r="B1010" s="13"/>
      <c r="F1010" s="13"/>
    </row>
    <row r="1011" spans="2:6" x14ac:dyDescent="0.2">
      <c r="B1011" s="13"/>
      <c r="F1011" s="13"/>
    </row>
    <row r="1012" spans="2:6" x14ac:dyDescent="0.2">
      <c r="B1012" s="13"/>
      <c r="F1012" s="13"/>
    </row>
    <row r="1013" spans="2:6" x14ac:dyDescent="0.2">
      <c r="B1013" s="13"/>
      <c r="F1013" s="13"/>
    </row>
    <row r="1014" spans="2:6" x14ac:dyDescent="0.2">
      <c r="B1014" s="13"/>
      <c r="F1014" s="13"/>
    </row>
    <row r="1015" spans="2:6" x14ac:dyDescent="0.2">
      <c r="B1015" s="13"/>
      <c r="F1015" s="13"/>
    </row>
    <row r="1016" spans="2:6" x14ac:dyDescent="0.2">
      <c r="B1016" s="13"/>
      <c r="F1016" s="13"/>
    </row>
    <row r="1017" spans="2:6" x14ac:dyDescent="0.2">
      <c r="B1017" s="13"/>
      <c r="F1017" s="13"/>
    </row>
    <row r="1018" spans="2:6" x14ac:dyDescent="0.2">
      <c r="B1018" s="13"/>
      <c r="F1018" s="13"/>
    </row>
    <row r="1019" spans="2:6" x14ac:dyDescent="0.2">
      <c r="B1019" s="13"/>
      <c r="F1019" s="13"/>
    </row>
    <row r="1020" spans="2:6" x14ac:dyDescent="0.2">
      <c r="B1020" s="13"/>
      <c r="F1020" s="13"/>
    </row>
    <row r="1021" spans="2:6" x14ac:dyDescent="0.2">
      <c r="B1021" s="13"/>
      <c r="F1021" s="13"/>
    </row>
    <row r="1022" spans="2:6" x14ac:dyDescent="0.2">
      <c r="B1022" s="13"/>
      <c r="F1022" s="13"/>
    </row>
    <row r="1023" spans="2:6" x14ac:dyDescent="0.2">
      <c r="B1023" s="13"/>
      <c r="F1023" s="13"/>
    </row>
    <row r="1024" spans="2:6" x14ac:dyDescent="0.2">
      <c r="B1024" s="13"/>
      <c r="F1024" s="13"/>
    </row>
    <row r="1025" spans="2:6" x14ac:dyDescent="0.2">
      <c r="B1025" s="13"/>
      <c r="F1025" s="13"/>
    </row>
    <row r="1026" spans="2:6" x14ac:dyDescent="0.2">
      <c r="B1026" s="13"/>
      <c r="F1026" s="13"/>
    </row>
    <row r="1027" spans="2:6" x14ac:dyDescent="0.2">
      <c r="B1027" s="13"/>
      <c r="F1027" s="13"/>
    </row>
    <row r="1028" spans="2:6" x14ac:dyDescent="0.2">
      <c r="B1028" s="13"/>
      <c r="F1028" s="13"/>
    </row>
    <row r="1029" spans="2:6" x14ac:dyDescent="0.2">
      <c r="B1029" s="13"/>
      <c r="F1029" s="13"/>
    </row>
    <row r="1030" spans="2:6" x14ac:dyDescent="0.2">
      <c r="B1030" s="13"/>
      <c r="F1030" s="13"/>
    </row>
    <row r="1031" spans="2:6" x14ac:dyDescent="0.2">
      <c r="B1031" s="13"/>
      <c r="F1031" s="13"/>
    </row>
    <row r="1032" spans="2:6" x14ac:dyDescent="0.2">
      <c r="B1032" s="13"/>
      <c r="F1032" s="13"/>
    </row>
    <row r="1033" spans="2:6" x14ac:dyDescent="0.2">
      <c r="B1033" s="13"/>
      <c r="F1033" s="13"/>
    </row>
    <row r="1034" spans="2:6" x14ac:dyDescent="0.2">
      <c r="B1034" s="13"/>
      <c r="F1034" s="13"/>
    </row>
    <row r="1035" spans="2:6" x14ac:dyDescent="0.2">
      <c r="B1035" s="13"/>
      <c r="F1035" s="13"/>
    </row>
    <row r="1036" spans="2:6" x14ac:dyDescent="0.2">
      <c r="B1036" s="13"/>
      <c r="F1036" s="13"/>
    </row>
    <row r="1037" spans="2:6" x14ac:dyDescent="0.2">
      <c r="B1037" s="13"/>
      <c r="F1037" s="13"/>
    </row>
    <row r="1038" spans="2:6" x14ac:dyDescent="0.2">
      <c r="B1038" s="13"/>
      <c r="F1038" s="13"/>
    </row>
    <row r="1039" spans="2:6" x14ac:dyDescent="0.2">
      <c r="B1039" s="13"/>
      <c r="F1039" s="13"/>
    </row>
    <row r="1040" spans="2:6" x14ac:dyDescent="0.2">
      <c r="B1040" s="13"/>
      <c r="F1040" s="13"/>
    </row>
    <row r="1041" spans="2:6" x14ac:dyDescent="0.2">
      <c r="B1041" s="13"/>
      <c r="F1041" s="13"/>
    </row>
    <row r="1042" spans="2:6" x14ac:dyDescent="0.2">
      <c r="B1042" s="13"/>
      <c r="F1042" s="13"/>
    </row>
    <row r="1043" spans="2:6" x14ac:dyDescent="0.2">
      <c r="B1043" s="13"/>
      <c r="F1043" s="13"/>
    </row>
    <row r="1044" spans="2:6" x14ac:dyDescent="0.2">
      <c r="B1044" s="13"/>
      <c r="F1044" s="13"/>
    </row>
    <row r="1045" spans="2:6" x14ac:dyDescent="0.2">
      <c r="B1045" s="13"/>
      <c r="F1045" s="13"/>
    </row>
    <row r="1046" spans="2:6" x14ac:dyDescent="0.2">
      <c r="B1046" s="13"/>
      <c r="F1046" s="13"/>
    </row>
    <row r="1047" spans="2:6" x14ac:dyDescent="0.2">
      <c r="B1047" s="13"/>
      <c r="F1047" s="13"/>
    </row>
    <row r="1048" spans="2:6" x14ac:dyDescent="0.2">
      <c r="B1048" s="13"/>
      <c r="F1048" s="13"/>
    </row>
    <row r="1049" spans="2:6" x14ac:dyDescent="0.2">
      <c r="B1049" s="13"/>
      <c r="F1049" s="13"/>
    </row>
    <row r="1050" spans="2:6" x14ac:dyDescent="0.2">
      <c r="B1050" s="13"/>
      <c r="F1050" s="13"/>
    </row>
    <row r="1051" spans="2:6" x14ac:dyDescent="0.2">
      <c r="B1051" s="13"/>
      <c r="F1051" s="13"/>
    </row>
    <row r="1052" spans="2:6" x14ac:dyDescent="0.2">
      <c r="B1052" s="13"/>
      <c r="F1052" s="13"/>
    </row>
    <row r="1053" spans="2:6" x14ac:dyDescent="0.2">
      <c r="B1053" s="13"/>
      <c r="F1053" s="13"/>
    </row>
    <row r="1054" spans="2:6" x14ac:dyDescent="0.2">
      <c r="B1054" s="13"/>
      <c r="F1054" s="13"/>
    </row>
    <row r="1055" spans="2:6" x14ac:dyDescent="0.2">
      <c r="B1055" s="13"/>
      <c r="F1055" s="13"/>
    </row>
    <row r="1056" spans="2:6" x14ac:dyDescent="0.2">
      <c r="B1056" s="13"/>
      <c r="F1056" s="13"/>
    </row>
    <row r="1057" spans="2:6" x14ac:dyDescent="0.2">
      <c r="B1057" s="13"/>
      <c r="F1057" s="13"/>
    </row>
    <row r="1058" spans="2:6" x14ac:dyDescent="0.2">
      <c r="B1058" s="13"/>
      <c r="F1058" s="13"/>
    </row>
    <row r="1059" spans="2:6" x14ac:dyDescent="0.2">
      <c r="B1059" s="13"/>
      <c r="F1059" s="13"/>
    </row>
    <row r="1060" spans="2:6" x14ac:dyDescent="0.2">
      <c r="B1060" s="13"/>
      <c r="F1060" s="13"/>
    </row>
    <row r="1061" spans="2:6" x14ac:dyDescent="0.2">
      <c r="B1061" s="13"/>
      <c r="F1061" s="13"/>
    </row>
    <row r="1062" spans="2:6" x14ac:dyDescent="0.2">
      <c r="B1062" s="13"/>
      <c r="F1062" s="13"/>
    </row>
    <row r="1063" spans="2:6" x14ac:dyDescent="0.2">
      <c r="B1063" s="13"/>
      <c r="F1063" s="13"/>
    </row>
    <row r="1064" spans="2:6" x14ac:dyDescent="0.2">
      <c r="B1064" s="13"/>
      <c r="F1064" s="13"/>
    </row>
    <row r="1065" spans="2:6" x14ac:dyDescent="0.2">
      <c r="B1065" s="13"/>
      <c r="F1065" s="13"/>
    </row>
    <row r="1066" spans="2:6" x14ac:dyDescent="0.2">
      <c r="B1066" s="13"/>
      <c r="F1066" s="13"/>
    </row>
    <row r="1067" spans="2:6" x14ac:dyDescent="0.2">
      <c r="B1067" s="13"/>
      <c r="F1067" s="13"/>
    </row>
    <row r="1068" spans="2:6" x14ac:dyDescent="0.2">
      <c r="B1068" s="13"/>
      <c r="F1068" s="13"/>
    </row>
    <row r="1069" spans="2:6" x14ac:dyDescent="0.2">
      <c r="B1069" s="13"/>
      <c r="F1069" s="13"/>
    </row>
    <row r="1070" spans="2:6" x14ac:dyDescent="0.2">
      <c r="B1070" s="13"/>
      <c r="F1070" s="13"/>
    </row>
    <row r="1071" spans="2:6" x14ac:dyDescent="0.2">
      <c r="B1071" s="13"/>
      <c r="F1071" s="13"/>
    </row>
    <row r="1072" spans="2:6" x14ac:dyDescent="0.2">
      <c r="B1072" s="13"/>
      <c r="F1072" s="13"/>
    </row>
    <row r="1073" spans="2:6" x14ac:dyDescent="0.2">
      <c r="B1073" s="13"/>
      <c r="F1073" s="13"/>
    </row>
    <row r="1074" spans="2:6" x14ac:dyDescent="0.2">
      <c r="B1074" s="13"/>
      <c r="F1074" s="13"/>
    </row>
    <row r="1075" spans="2:6" x14ac:dyDescent="0.2">
      <c r="B1075" s="13"/>
      <c r="F1075" s="13"/>
    </row>
    <row r="1076" spans="2:6" x14ac:dyDescent="0.2">
      <c r="B1076" s="13"/>
      <c r="F1076" s="13"/>
    </row>
    <row r="1077" spans="2:6" x14ac:dyDescent="0.2">
      <c r="B1077" s="13"/>
      <c r="F1077" s="13"/>
    </row>
    <row r="1078" spans="2:6" x14ac:dyDescent="0.2">
      <c r="B1078" s="13"/>
      <c r="F1078" s="13"/>
    </row>
    <row r="1079" spans="2:6" x14ac:dyDescent="0.2">
      <c r="B1079" s="13"/>
      <c r="F1079" s="13"/>
    </row>
    <row r="1080" spans="2:6" x14ac:dyDescent="0.2">
      <c r="B1080" s="13"/>
      <c r="F1080" s="13"/>
    </row>
    <row r="1081" spans="2:6" x14ac:dyDescent="0.2">
      <c r="B1081" s="13"/>
      <c r="F1081" s="13"/>
    </row>
    <row r="1082" spans="2:6" x14ac:dyDescent="0.2">
      <c r="B1082" s="13"/>
      <c r="F1082" s="13"/>
    </row>
    <row r="1083" spans="2:6" x14ac:dyDescent="0.2">
      <c r="B1083" s="13"/>
      <c r="F1083" s="13"/>
    </row>
    <row r="1084" spans="2:6" x14ac:dyDescent="0.2">
      <c r="B1084" s="13"/>
      <c r="F1084" s="13"/>
    </row>
    <row r="1085" spans="2:6" x14ac:dyDescent="0.2">
      <c r="B1085" s="13"/>
      <c r="F1085" s="13"/>
    </row>
    <row r="1086" spans="2:6" x14ac:dyDescent="0.2">
      <c r="B1086" s="13"/>
      <c r="F1086" s="13"/>
    </row>
    <row r="1087" spans="2:6" x14ac:dyDescent="0.2">
      <c r="B1087" s="13"/>
      <c r="F1087" s="13"/>
    </row>
    <row r="1088" spans="2:6" x14ac:dyDescent="0.2">
      <c r="B1088" s="13"/>
      <c r="F1088" s="13"/>
    </row>
    <row r="1089" spans="2:6" x14ac:dyDescent="0.2">
      <c r="B1089" s="13"/>
      <c r="F1089" s="13"/>
    </row>
    <row r="1090" spans="2:6" x14ac:dyDescent="0.2">
      <c r="B1090" s="13"/>
      <c r="F1090" s="13"/>
    </row>
    <row r="1091" spans="2:6" x14ac:dyDescent="0.2">
      <c r="B1091" s="13"/>
      <c r="F1091" s="13"/>
    </row>
    <row r="1092" spans="2:6" x14ac:dyDescent="0.2">
      <c r="B1092" s="13"/>
      <c r="F1092" s="13"/>
    </row>
    <row r="1093" spans="2:6" x14ac:dyDescent="0.2">
      <c r="B1093" s="13"/>
      <c r="F1093" s="13"/>
    </row>
    <row r="1094" spans="2:6" x14ac:dyDescent="0.2">
      <c r="B1094" s="13"/>
      <c r="F1094" s="13"/>
    </row>
    <row r="1095" spans="2:6" x14ac:dyDescent="0.2">
      <c r="B1095" s="13"/>
      <c r="F1095" s="13"/>
    </row>
    <row r="1096" spans="2:6" x14ac:dyDescent="0.2">
      <c r="B1096" s="13"/>
      <c r="F1096" s="13"/>
    </row>
    <row r="1097" spans="2:6" x14ac:dyDescent="0.2">
      <c r="B1097" s="13"/>
      <c r="F1097" s="13"/>
    </row>
    <row r="1098" spans="2:6" x14ac:dyDescent="0.2">
      <c r="B1098" s="13"/>
      <c r="F1098" s="13"/>
    </row>
    <row r="1099" spans="2:6" x14ac:dyDescent="0.2">
      <c r="B1099" s="13"/>
      <c r="F1099" s="13"/>
    </row>
    <row r="1100" spans="2:6" x14ac:dyDescent="0.2">
      <c r="B1100" s="13"/>
      <c r="F1100" s="13"/>
    </row>
    <row r="1101" spans="2:6" x14ac:dyDescent="0.2">
      <c r="B1101" s="13"/>
      <c r="F1101" s="13"/>
    </row>
    <row r="1102" spans="2:6" x14ac:dyDescent="0.2">
      <c r="B1102" s="13"/>
      <c r="F1102" s="13"/>
    </row>
    <row r="1103" spans="2:6" x14ac:dyDescent="0.2">
      <c r="B1103" s="13"/>
      <c r="F1103" s="13"/>
    </row>
    <row r="1104" spans="2:6" x14ac:dyDescent="0.2">
      <c r="B1104" s="13"/>
      <c r="F1104" s="13"/>
    </row>
    <row r="1105" spans="2:6" x14ac:dyDescent="0.2">
      <c r="B1105" s="13"/>
      <c r="F1105" s="13"/>
    </row>
    <row r="1106" spans="2:6" x14ac:dyDescent="0.2">
      <c r="B1106" s="13"/>
      <c r="F1106" s="13"/>
    </row>
    <row r="1107" spans="2:6" x14ac:dyDescent="0.2">
      <c r="B1107" s="13"/>
      <c r="F1107" s="13"/>
    </row>
    <row r="1108" spans="2:6" x14ac:dyDescent="0.2">
      <c r="B1108" s="13"/>
      <c r="F1108" s="13"/>
    </row>
    <row r="1109" spans="2:6" x14ac:dyDescent="0.2">
      <c r="B1109" s="13"/>
      <c r="F1109" s="13"/>
    </row>
    <row r="1110" spans="2:6" x14ac:dyDescent="0.2">
      <c r="B1110" s="13"/>
      <c r="F1110" s="13"/>
    </row>
    <row r="1111" spans="2:6" x14ac:dyDescent="0.2">
      <c r="B1111" s="13"/>
      <c r="F1111" s="13"/>
    </row>
    <row r="1112" spans="2:6" x14ac:dyDescent="0.2">
      <c r="B1112" s="13"/>
      <c r="F1112" s="13"/>
    </row>
    <row r="1113" spans="2:6" x14ac:dyDescent="0.2">
      <c r="B1113" s="13"/>
      <c r="F1113" s="13"/>
    </row>
    <row r="1114" spans="2:6" x14ac:dyDescent="0.2">
      <c r="B1114" s="13"/>
      <c r="F1114" s="13"/>
    </row>
    <row r="1115" spans="2:6" x14ac:dyDescent="0.2">
      <c r="B1115" s="13"/>
      <c r="F1115" s="13"/>
    </row>
    <row r="1116" spans="2:6" x14ac:dyDescent="0.2">
      <c r="B1116" s="13"/>
      <c r="F1116" s="13"/>
    </row>
    <row r="1117" spans="2:6" x14ac:dyDescent="0.2">
      <c r="B1117" s="13"/>
      <c r="F1117" s="13"/>
    </row>
    <row r="1118" spans="2:6" x14ac:dyDescent="0.2">
      <c r="B1118" s="13"/>
      <c r="F1118" s="13"/>
    </row>
    <row r="1119" spans="2:6" x14ac:dyDescent="0.2">
      <c r="B1119" s="13"/>
      <c r="F1119" s="13"/>
    </row>
    <row r="1120" spans="2:6" x14ac:dyDescent="0.2">
      <c r="B1120" s="13"/>
      <c r="F1120" s="13"/>
    </row>
    <row r="1121" spans="2:6" x14ac:dyDescent="0.2">
      <c r="B1121" s="13"/>
      <c r="F1121" s="13"/>
    </row>
    <row r="1122" spans="2:6" x14ac:dyDescent="0.2">
      <c r="B1122" s="13"/>
      <c r="F1122" s="13"/>
    </row>
    <row r="1123" spans="2:6" x14ac:dyDescent="0.2">
      <c r="B1123" s="13"/>
      <c r="F1123" s="13"/>
    </row>
    <row r="1124" spans="2:6" x14ac:dyDescent="0.2">
      <c r="B1124" s="13"/>
      <c r="F1124" s="13"/>
    </row>
    <row r="1125" spans="2:6" x14ac:dyDescent="0.2">
      <c r="B1125" s="13"/>
      <c r="F1125" s="13"/>
    </row>
    <row r="1126" spans="2:6" x14ac:dyDescent="0.2">
      <c r="B1126" s="13"/>
      <c r="F1126" s="13"/>
    </row>
    <row r="1127" spans="2:6" x14ac:dyDescent="0.2">
      <c r="B1127" s="13"/>
      <c r="F1127" s="13"/>
    </row>
    <row r="1128" spans="2:6" x14ac:dyDescent="0.2">
      <c r="B1128" s="13"/>
      <c r="F1128" s="13"/>
    </row>
    <row r="1129" spans="2:6" x14ac:dyDescent="0.2">
      <c r="B1129" s="13"/>
      <c r="F1129" s="13"/>
    </row>
    <row r="1130" spans="2:6" x14ac:dyDescent="0.2">
      <c r="B1130" s="13"/>
      <c r="F1130" s="13"/>
    </row>
    <row r="1131" spans="2:6" x14ac:dyDescent="0.2">
      <c r="B1131" s="13"/>
      <c r="F1131" s="13"/>
    </row>
    <row r="1132" spans="2:6" x14ac:dyDescent="0.2">
      <c r="B1132" s="13"/>
      <c r="F1132" s="13"/>
    </row>
    <row r="1133" spans="2:6" x14ac:dyDescent="0.2">
      <c r="B1133" s="13"/>
      <c r="F1133" s="13"/>
    </row>
    <row r="1134" spans="2:6" x14ac:dyDescent="0.2">
      <c r="B1134" s="13"/>
      <c r="F1134" s="13"/>
    </row>
    <row r="1135" spans="2:6" x14ac:dyDescent="0.2">
      <c r="B1135" s="13"/>
      <c r="F1135" s="13"/>
    </row>
    <row r="1136" spans="2:6" x14ac:dyDescent="0.2">
      <c r="B1136" s="13"/>
      <c r="F1136" s="13"/>
    </row>
    <row r="1137" spans="2:6" x14ac:dyDescent="0.2">
      <c r="B1137" s="13"/>
      <c r="F1137" s="13"/>
    </row>
    <row r="1138" spans="2:6" x14ac:dyDescent="0.2">
      <c r="B1138" s="13"/>
      <c r="F1138" s="13"/>
    </row>
  </sheetData>
  <phoneticPr fontId="7" type="noConversion"/>
  <hyperlinks>
    <hyperlink ref="P11" r:id="rId1" display="http://www.bav-astro.de/sfs/BAVM_link.php?BAVMnr=38" xr:uid="{00000000-0004-0000-0100-000000000000}"/>
    <hyperlink ref="P12" r:id="rId2" display="http://www.bav-astro.de/sfs/BAVM_link.php?BAVMnr=39" xr:uid="{00000000-0004-0000-0100-000001000000}"/>
    <hyperlink ref="P14" r:id="rId3" display="http://www.bav-astro.de/sfs/BAVM_link.php?BAVMnr=46" xr:uid="{00000000-0004-0000-0100-000002000000}"/>
    <hyperlink ref="P175" r:id="rId4" display="http://www.bav-astro.de/sfs/BAVM_link.php?BAVMnr=60" xr:uid="{00000000-0004-0000-0100-000003000000}"/>
    <hyperlink ref="P176" r:id="rId5" display="http://www.bav-astro.de/sfs/BAVM_link.php?BAVMnr=60" xr:uid="{00000000-0004-0000-0100-000004000000}"/>
    <hyperlink ref="P23" r:id="rId6" display="http://www.konkoly.hu/cgi-bin/IBVS?5583" xr:uid="{00000000-0004-0000-0100-000005000000}"/>
    <hyperlink ref="P24" r:id="rId7" display="http://www.bav-astro.de/sfs/BAVM_link.php?BAVMnr=174" xr:uid="{00000000-0004-0000-0100-000006000000}"/>
    <hyperlink ref="P25" r:id="rId8" display="http://www.bav-astro.de/sfs/BAVM_link.php?BAVMnr=173" xr:uid="{00000000-0004-0000-0100-000007000000}"/>
    <hyperlink ref="P26" r:id="rId9" display="http://www.konkoly.hu/cgi-bin/IBVS?5694" xr:uid="{00000000-0004-0000-0100-000008000000}"/>
    <hyperlink ref="P185" r:id="rId10" display="http://var.astro.cz/oejv/issues/oejv0116.pdf" xr:uid="{00000000-0004-0000-0100-000009000000}"/>
    <hyperlink ref="P27" r:id="rId11" display="http://www.aavso.org/sites/default/files/jaavso/v36n2/171.pdf" xr:uid="{00000000-0004-0000-0100-00000A000000}"/>
    <hyperlink ref="P28" r:id="rId12" display="http://www.aavso.org/sites/default/files/jaavso/v36n2/186.pdf" xr:uid="{00000000-0004-0000-0100-00000B000000}"/>
    <hyperlink ref="P32" r:id="rId13" display="http://www.konkoly.hu/cgi-bin/IBVS?5960" xr:uid="{00000000-0004-0000-0100-00000C000000}"/>
    <hyperlink ref="P37" r:id="rId14" display="http://var.astro.cz/oejv/issues/oejv0160.pdf" xr:uid="{00000000-0004-0000-0100-00000D000000}"/>
    <hyperlink ref="P38" r:id="rId15" display="http://www.bav-astro.de/sfs/BAVM_link.php?BAVMnr=231" xr:uid="{00000000-0004-0000-0100-00000E000000}"/>
    <hyperlink ref="P39" r:id="rId16" display="http://www.konkoly.hu/cgi-bin/IBVS?6042" xr:uid="{00000000-0004-0000-0100-00000F000000}"/>
    <hyperlink ref="P187" r:id="rId17" display="http://vsolj.cetus-net.org/vsoljno55.pdf" xr:uid="{00000000-0004-0000-0100-000010000000}"/>
    <hyperlink ref="P41" r:id="rId18" display="http://www.bav-astro.de/sfs/BAVM_link.php?BAVMnr=234" xr:uid="{00000000-0004-0000-0100-000011000000}"/>
    <hyperlink ref="P42" r:id="rId19" display="http://www.bav-astro.de/sfs/BAVM_link.php?BAVMnr=234" xr:uid="{00000000-0004-0000-0100-000012000000}"/>
    <hyperlink ref="P43" r:id="rId20" display="http://www.bav-astro.de/sfs/BAVM_link.php?BAVMnr=239" xr:uid="{00000000-0004-0000-0100-000013000000}"/>
  </hyperlinks>
  <pageMargins left="0.75" right="0.75" top="1" bottom="1" header="0.5" footer="0.5"/>
  <pageSetup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2024-01-19T06:10:46Z</dcterms:modified>
</cp:coreProperties>
</file>