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33B89B1C-C7D9-401F-B1F1-0E20C1B5D9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3" r:id="rId1"/>
    <sheet name="BAV" sheetId="2" r:id="rId2"/>
    <sheet name="A (old)" sheetId="1" r:id="rId3"/>
  </sheets>
  <calcPr calcId="181029"/>
</workbook>
</file>

<file path=xl/calcChain.xml><?xml version="1.0" encoding="utf-8"?>
<calcChain xmlns="http://schemas.openxmlformats.org/spreadsheetml/2006/main">
  <c r="E234" i="3" l="1"/>
  <c r="F234" i="3" s="1"/>
  <c r="G234" i="3" s="1"/>
  <c r="Q234" i="3"/>
  <c r="E232" i="3"/>
  <c r="F232" i="3" s="1"/>
  <c r="G232" i="3" s="1"/>
  <c r="Q232" i="3"/>
  <c r="E233" i="3"/>
  <c r="F233" i="3" s="1"/>
  <c r="G233" i="3" s="1"/>
  <c r="Q233" i="3"/>
  <c r="D14" i="3"/>
  <c r="D13" i="3"/>
  <c r="Q235" i="3"/>
  <c r="E231" i="3"/>
  <c r="F231" i="3"/>
  <c r="C13" i="3"/>
  <c r="C14" i="3"/>
  <c r="Q231" i="3"/>
  <c r="Q229" i="3"/>
  <c r="Q230" i="3"/>
  <c r="E225" i="3"/>
  <c r="F225" i="3" s="1"/>
  <c r="G225" i="3" s="1"/>
  <c r="E223" i="3"/>
  <c r="F223" i="3" s="1"/>
  <c r="E212" i="3"/>
  <c r="F212" i="3"/>
  <c r="E214" i="3"/>
  <c r="F214" i="3" s="1"/>
  <c r="G214" i="3" s="1"/>
  <c r="E216" i="3"/>
  <c r="F216" i="3" s="1"/>
  <c r="E218" i="3"/>
  <c r="F218" i="3" s="1"/>
  <c r="Q227" i="3"/>
  <c r="Q228" i="3"/>
  <c r="Q225" i="3"/>
  <c r="Q224" i="3"/>
  <c r="Q222" i="3"/>
  <c r="Q221" i="3"/>
  <c r="Q223" i="3"/>
  <c r="Q226" i="3"/>
  <c r="C7" i="3"/>
  <c r="E235" i="3"/>
  <c r="F235" i="3" s="1"/>
  <c r="C8" i="3"/>
  <c r="E200" i="3"/>
  <c r="F200" i="3" s="1"/>
  <c r="G200" i="3" s="1"/>
  <c r="E193" i="3"/>
  <c r="F193" i="3" s="1"/>
  <c r="G193" i="3" s="1"/>
  <c r="E194" i="3"/>
  <c r="F194" i="3"/>
  <c r="G194" i="3" s="1"/>
  <c r="E201" i="3"/>
  <c r="F201" i="3"/>
  <c r="G201" i="3" s="1"/>
  <c r="K201" i="3" s="1"/>
  <c r="E199" i="3"/>
  <c r="F199" i="3" s="1"/>
  <c r="G199" i="3" s="1"/>
  <c r="R199" i="3" s="1"/>
  <c r="E179" i="3"/>
  <c r="F179" i="3" s="1"/>
  <c r="G179" i="3" s="1"/>
  <c r="E172" i="3"/>
  <c r="F172" i="3" s="1"/>
  <c r="G172" i="3" s="1"/>
  <c r="R172" i="3" s="1"/>
  <c r="K172" i="3"/>
  <c r="E167" i="3"/>
  <c r="F167" i="3" s="1"/>
  <c r="G167" i="3" s="1"/>
  <c r="E166" i="3"/>
  <c r="F166" i="3" s="1"/>
  <c r="G166" i="3" s="1"/>
  <c r="E165" i="3"/>
  <c r="F165" i="3" s="1"/>
  <c r="G165" i="3" s="1"/>
  <c r="C17" i="3"/>
  <c r="E173" i="3"/>
  <c r="F173" i="3" s="1"/>
  <c r="G173" i="3" s="1"/>
  <c r="J173" i="3" s="1"/>
  <c r="E185" i="3"/>
  <c r="F185" i="3"/>
  <c r="G185" i="3" s="1"/>
  <c r="E190" i="3"/>
  <c r="F190" i="3" s="1"/>
  <c r="G190" i="3" s="1"/>
  <c r="S190" i="3" s="1"/>
  <c r="E202" i="3"/>
  <c r="F202" i="3"/>
  <c r="G202" i="3" s="1"/>
  <c r="E21" i="3"/>
  <c r="F21" i="3" s="1"/>
  <c r="G21" i="3" s="1"/>
  <c r="S21" i="3" s="1"/>
  <c r="E23" i="3"/>
  <c r="F23" i="3"/>
  <c r="G23" i="3" s="1"/>
  <c r="S23" i="3" s="1"/>
  <c r="E24" i="3"/>
  <c r="F24" i="3" s="1"/>
  <c r="G24" i="3" s="1"/>
  <c r="S24" i="3" s="1"/>
  <c r="E25" i="3"/>
  <c r="F25" i="3" s="1"/>
  <c r="G25" i="3" s="1"/>
  <c r="E26" i="3"/>
  <c r="F26" i="3"/>
  <c r="G26" i="3" s="1"/>
  <c r="E28" i="3"/>
  <c r="F28" i="3" s="1"/>
  <c r="G28" i="3" s="1"/>
  <c r="S28" i="3" s="1"/>
  <c r="E30" i="3"/>
  <c r="F30" i="3" s="1"/>
  <c r="G30" i="3" s="1"/>
  <c r="E33" i="3"/>
  <c r="F33" i="3" s="1"/>
  <c r="G33" i="3" s="1"/>
  <c r="E34" i="3"/>
  <c r="F34" i="3" s="1"/>
  <c r="G34" i="3" s="1"/>
  <c r="E35" i="3"/>
  <c r="F35" i="3"/>
  <c r="G35" i="3" s="1"/>
  <c r="E38" i="3"/>
  <c r="F38" i="3"/>
  <c r="G38" i="3" s="1"/>
  <c r="E40" i="3"/>
  <c r="F40" i="3"/>
  <c r="G40" i="3" s="1"/>
  <c r="E42" i="3"/>
  <c r="F42" i="3" s="1"/>
  <c r="G42" i="3" s="1"/>
  <c r="E43" i="3"/>
  <c r="F43" i="3"/>
  <c r="G43" i="3" s="1"/>
  <c r="E44" i="3"/>
  <c r="F44" i="3"/>
  <c r="G44" i="3"/>
  <c r="S44" i="3" s="1"/>
  <c r="E45" i="3"/>
  <c r="F45" i="3" s="1"/>
  <c r="G45" i="3" s="1"/>
  <c r="E48" i="3"/>
  <c r="F48" i="3"/>
  <c r="G48" i="3"/>
  <c r="I48" i="3" s="1"/>
  <c r="E51" i="3"/>
  <c r="F51" i="3"/>
  <c r="G51" i="3"/>
  <c r="E54" i="3"/>
  <c r="F54" i="3" s="1"/>
  <c r="G54" i="3" s="1"/>
  <c r="E55" i="3"/>
  <c r="F55" i="3" s="1"/>
  <c r="G55" i="3" s="1"/>
  <c r="S55" i="3"/>
  <c r="E57" i="3"/>
  <c r="F57" i="3"/>
  <c r="G57" i="3" s="1"/>
  <c r="E58" i="3"/>
  <c r="F58" i="3" s="1"/>
  <c r="G58" i="3" s="1"/>
  <c r="I58" i="3" s="1"/>
  <c r="E59" i="3"/>
  <c r="F59" i="3"/>
  <c r="G59" i="3" s="1"/>
  <c r="E61" i="3"/>
  <c r="F61" i="3" s="1"/>
  <c r="G61" i="3" s="1"/>
  <c r="S61" i="3" s="1"/>
  <c r="E62" i="3"/>
  <c r="F62" i="3"/>
  <c r="G62" i="3" s="1"/>
  <c r="S62" i="3" s="1"/>
  <c r="E65" i="3"/>
  <c r="F65" i="3" s="1"/>
  <c r="G65" i="3" s="1"/>
  <c r="E66" i="3"/>
  <c r="F66" i="3" s="1"/>
  <c r="G66" i="3" s="1"/>
  <c r="E67" i="3"/>
  <c r="F67" i="3" s="1"/>
  <c r="G67" i="3" s="1"/>
  <c r="E68" i="3"/>
  <c r="F68" i="3"/>
  <c r="G68" i="3" s="1"/>
  <c r="S68" i="3" s="1"/>
  <c r="E69" i="3"/>
  <c r="F69" i="3" s="1"/>
  <c r="G69" i="3" s="1"/>
  <c r="E70" i="3"/>
  <c r="F70" i="3" s="1"/>
  <c r="G70" i="3" s="1"/>
  <c r="E71" i="3"/>
  <c r="F71" i="3"/>
  <c r="G71" i="3"/>
  <c r="S71" i="3" s="1"/>
  <c r="E77" i="3"/>
  <c r="F77" i="3" s="1"/>
  <c r="G77" i="3" s="1"/>
  <c r="E78" i="3"/>
  <c r="F78" i="3" s="1"/>
  <c r="G78" i="3" s="1"/>
  <c r="S78" i="3" s="1"/>
  <c r="E80" i="3"/>
  <c r="F80" i="3" s="1"/>
  <c r="G80" i="3" s="1"/>
  <c r="E82" i="3"/>
  <c r="F82" i="3"/>
  <c r="G82" i="3" s="1"/>
  <c r="E87" i="3"/>
  <c r="F87" i="3" s="1"/>
  <c r="G87" i="3" s="1"/>
  <c r="I87" i="3" s="1"/>
  <c r="E88" i="3"/>
  <c r="F88" i="3"/>
  <c r="G88" i="3" s="1"/>
  <c r="S88" i="3" s="1"/>
  <c r="E89" i="3"/>
  <c r="F89" i="3" s="1"/>
  <c r="G89" i="3" s="1"/>
  <c r="I89" i="3" s="1"/>
  <c r="E90" i="3"/>
  <c r="F90" i="3"/>
  <c r="G90" i="3" s="1"/>
  <c r="E91" i="3"/>
  <c r="F91" i="3" s="1"/>
  <c r="G91" i="3" s="1"/>
  <c r="I91" i="3" s="1"/>
  <c r="E92" i="3"/>
  <c r="F92" i="3" s="1"/>
  <c r="G92" i="3" s="1"/>
  <c r="E94" i="3"/>
  <c r="F94" i="3"/>
  <c r="G94" i="3" s="1"/>
  <c r="E95" i="3"/>
  <c r="F95" i="3" s="1"/>
  <c r="G95" i="3" s="1"/>
  <c r="E96" i="3"/>
  <c r="F96" i="3"/>
  <c r="G96" i="3"/>
  <c r="S96" i="3" s="1"/>
  <c r="E98" i="3"/>
  <c r="F98" i="3" s="1"/>
  <c r="G98" i="3" s="1"/>
  <c r="S98" i="3" s="1"/>
  <c r="E99" i="3"/>
  <c r="F99" i="3" s="1"/>
  <c r="G99" i="3" s="1"/>
  <c r="E100" i="3"/>
  <c r="F100" i="3" s="1"/>
  <c r="G100" i="3" s="1"/>
  <c r="S100" i="3" s="1"/>
  <c r="E102" i="3"/>
  <c r="F102" i="3"/>
  <c r="G102" i="3" s="1"/>
  <c r="S102" i="3" s="1"/>
  <c r="E108" i="3"/>
  <c r="F108" i="3" s="1"/>
  <c r="G108" i="3" s="1"/>
  <c r="E109" i="3"/>
  <c r="F109" i="3" s="1"/>
  <c r="G109" i="3" s="1"/>
  <c r="E110" i="3"/>
  <c r="F110" i="3" s="1"/>
  <c r="G110" i="3" s="1"/>
  <c r="E111" i="3"/>
  <c r="F111" i="3"/>
  <c r="G111" i="3" s="1"/>
  <c r="S111" i="3" s="1"/>
  <c r="E113" i="3"/>
  <c r="F113" i="3" s="1"/>
  <c r="G113" i="3" s="1"/>
  <c r="S113" i="3" s="1"/>
  <c r="E114" i="3"/>
  <c r="F114" i="3"/>
  <c r="G114" i="3"/>
  <c r="S114" i="3" s="1"/>
  <c r="E115" i="3"/>
  <c r="F115" i="3" s="1"/>
  <c r="G115" i="3" s="1"/>
  <c r="E116" i="3"/>
  <c r="F116" i="3" s="1"/>
  <c r="G116" i="3" s="1"/>
  <c r="E117" i="3"/>
  <c r="F117" i="3" s="1"/>
  <c r="G117" i="3" s="1"/>
  <c r="E118" i="3"/>
  <c r="F118" i="3" s="1"/>
  <c r="G118" i="3" s="1"/>
  <c r="E119" i="3"/>
  <c r="F119" i="3"/>
  <c r="G119" i="3" s="1"/>
  <c r="E122" i="3"/>
  <c r="F122" i="3" s="1"/>
  <c r="G122" i="3" s="1"/>
  <c r="E123" i="3"/>
  <c r="F123" i="3"/>
  <c r="G123" i="3" s="1"/>
  <c r="E131" i="3"/>
  <c r="F131" i="3" s="1"/>
  <c r="G131" i="3" s="1"/>
  <c r="I131" i="3" s="1"/>
  <c r="E139" i="3"/>
  <c r="F139" i="3" s="1"/>
  <c r="G139" i="3" s="1"/>
  <c r="S139" i="3" s="1"/>
  <c r="E149" i="3"/>
  <c r="F149" i="3"/>
  <c r="G149" i="3" s="1"/>
  <c r="E150" i="3"/>
  <c r="F150" i="3" s="1"/>
  <c r="G150" i="3" s="1"/>
  <c r="K150" i="3" s="1"/>
  <c r="E151" i="3"/>
  <c r="F151" i="3" s="1"/>
  <c r="G151" i="3" s="1"/>
  <c r="E152" i="3"/>
  <c r="F152" i="3" s="1"/>
  <c r="G152" i="3" s="1"/>
  <c r="S152" i="3"/>
  <c r="E156" i="3"/>
  <c r="F156" i="3" s="1"/>
  <c r="G156" i="3" s="1"/>
  <c r="E157" i="3"/>
  <c r="F157" i="3" s="1"/>
  <c r="G157" i="3" s="1"/>
  <c r="I157" i="3" s="1"/>
  <c r="E159" i="3"/>
  <c r="F159" i="3"/>
  <c r="G159" i="3" s="1"/>
  <c r="E160" i="3"/>
  <c r="F160" i="3" s="1"/>
  <c r="G160" i="3" s="1"/>
  <c r="S160" i="3"/>
  <c r="E178" i="3"/>
  <c r="F178" i="3" s="1"/>
  <c r="G178" i="3" s="1"/>
  <c r="E180" i="3"/>
  <c r="F180" i="3" s="1"/>
  <c r="G180" i="3" s="1"/>
  <c r="K180" i="3" s="1"/>
  <c r="E181" i="3"/>
  <c r="F181" i="3" s="1"/>
  <c r="G181" i="3" s="1"/>
  <c r="E182" i="3"/>
  <c r="F182" i="3"/>
  <c r="G182" i="3" s="1"/>
  <c r="E184" i="3"/>
  <c r="F184" i="3"/>
  <c r="G184" i="3" s="1"/>
  <c r="S184" i="3" s="1"/>
  <c r="E187" i="3"/>
  <c r="F187" i="3"/>
  <c r="G187" i="3"/>
  <c r="S187" i="3" s="1"/>
  <c r="E189" i="3"/>
  <c r="F189" i="3"/>
  <c r="G189" i="3" s="1"/>
  <c r="E192" i="3"/>
  <c r="F192" i="3"/>
  <c r="G192" i="3"/>
  <c r="S192" i="3" s="1"/>
  <c r="E163" i="3"/>
  <c r="F163" i="3"/>
  <c r="G163" i="3" s="1"/>
  <c r="E169" i="3"/>
  <c r="F169" i="3" s="1"/>
  <c r="G169" i="3" s="1"/>
  <c r="E170" i="3"/>
  <c r="F170" i="3"/>
  <c r="G170" i="3" s="1"/>
  <c r="E171" i="3"/>
  <c r="F171" i="3" s="1"/>
  <c r="G171" i="3" s="1"/>
  <c r="E174" i="3"/>
  <c r="F174" i="3"/>
  <c r="E175" i="3"/>
  <c r="F175" i="3" s="1"/>
  <c r="G175" i="3" s="1"/>
  <c r="E176" i="3"/>
  <c r="F176" i="3" s="1"/>
  <c r="G176" i="3" s="1"/>
  <c r="J176" i="3" s="1"/>
  <c r="E177" i="3"/>
  <c r="F177" i="3" s="1"/>
  <c r="G177" i="3" s="1"/>
  <c r="E195" i="3"/>
  <c r="F195" i="3"/>
  <c r="G195" i="3" s="1"/>
  <c r="R195" i="3" s="1"/>
  <c r="E203" i="3"/>
  <c r="F203" i="3"/>
  <c r="G203" i="3" s="1"/>
  <c r="E22" i="3"/>
  <c r="F22" i="3" s="1"/>
  <c r="G22" i="3" s="1"/>
  <c r="I22" i="3" s="1"/>
  <c r="E27" i="3"/>
  <c r="F27" i="3" s="1"/>
  <c r="G27" i="3" s="1"/>
  <c r="E29" i="3"/>
  <c r="F29" i="3"/>
  <c r="G29" i="3" s="1"/>
  <c r="I29" i="3" s="1"/>
  <c r="E31" i="3"/>
  <c r="F31" i="3"/>
  <c r="G31" i="3" s="1"/>
  <c r="I31" i="3" s="1"/>
  <c r="E32" i="3"/>
  <c r="F32" i="3"/>
  <c r="G32" i="3" s="1"/>
  <c r="R32" i="3" s="1"/>
  <c r="E36" i="3"/>
  <c r="F36" i="3" s="1"/>
  <c r="G36" i="3" s="1"/>
  <c r="E37" i="3"/>
  <c r="F37" i="3" s="1"/>
  <c r="G37" i="3" s="1"/>
  <c r="E39" i="3"/>
  <c r="F39" i="3"/>
  <c r="G39" i="3" s="1"/>
  <c r="I39" i="3" s="1"/>
  <c r="E41" i="3"/>
  <c r="F41" i="3" s="1"/>
  <c r="G41" i="3" s="1"/>
  <c r="E46" i="3"/>
  <c r="F46" i="3"/>
  <c r="G46" i="3" s="1"/>
  <c r="E47" i="3"/>
  <c r="F47" i="3" s="1"/>
  <c r="G47" i="3" s="1"/>
  <c r="I47" i="3" s="1"/>
  <c r="E49" i="3"/>
  <c r="F49" i="3" s="1"/>
  <c r="G49" i="3" s="1"/>
  <c r="I49" i="3" s="1"/>
  <c r="E50" i="3"/>
  <c r="F50" i="3" s="1"/>
  <c r="G50" i="3" s="1"/>
  <c r="E52" i="3"/>
  <c r="F52" i="3"/>
  <c r="G52" i="3" s="1"/>
  <c r="E53" i="3"/>
  <c r="F53" i="3"/>
  <c r="G53" i="3"/>
  <c r="R53" i="3" s="1"/>
  <c r="E56" i="3"/>
  <c r="F56" i="3"/>
  <c r="G56" i="3" s="1"/>
  <c r="I56" i="3" s="1"/>
  <c r="E60" i="3"/>
  <c r="F60" i="3"/>
  <c r="G60" i="3" s="1"/>
  <c r="E63" i="3"/>
  <c r="F63" i="3" s="1"/>
  <c r="G63" i="3" s="1"/>
  <c r="R63" i="3" s="1"/>
  <c r="E64" i="3"/>
  <c r="F64" i="3"/>
  <c r="G64" i="3" s="1"/>
  <c r="I64" i="3" s="1"/>
  <c r="E72" i="3"/>
  <c r="F72" i="3" s="1"/>
  <c r="G72" i="3" s="1"/>
  <c r="I72" i="3" s="1"/>
  <c r="E73" i="3"/>
  <c r="F73" i="3"/>
  <c r="E74" i="3"/>
  <c r="F74" i="3"/>
  <c r="G74" i="3" s="1"/>
  <c r="I74" i="3" s="1"/>
  <c r="E75" i="3"/>
  <c r="F75" i="3" s="1"/>
  <c r="G75" i="3" s="1"/>
  <c r="R75" i="3" s="1"/>
  <c r="E76" i="3"/>
  <c r="F76" i="3" s="1"/>
  <c r="G76" i="3" s="1"/>
  <c r="I76" i="3" s="1"/>
  <c r="E79" i="3"/>
  <c r="F79" i="3"/>
  <c r="G79" i="3" s="1"/>
  <c r="I79" i="3" s="1"/>
  <c r="E81" i="3"/>
  <c r="F81" i="3"/>
  <c r="E83" i="3"/>
  <c r="F83" i="3" s="1"/>
  <c r="G83" i="3" s="1"/>
  <c r="E84" i="3"/>
  <c r="F84" i="3"/>
  <c r="G84" i="3" s="1"/>
  <c r="E85" i="3"/>
  <c r="F85" i="3" s="1"/>
  <c r="G85" i="3" s="1"/>
  <c r="R85" i="3" s="1"/>
  <c r="E86" i="3"/>
  <c r="F86" i="3"/>
  <c r="G86" i="3" s="1"/>
  <c r="I86" i="3" s="1"/>
  <c r="E93" i="3"/>
  <c r="F93" i="3"/>
  <c r="G93" i="3" s="1"/>
  <c r="I93" i="3" s="1"/>
  <c r="E97" i="3"/>
  <c r="F97" i="3"/>
  <c r="G97" i="3" s="1"/>
  <c r="I97" i="3" s="1"/>
  <c r="E101" i="3"/>
  <c r="F101" i="3" s="1"/>
  <c r="G101" i="3" s="1"/>
  <c r="E103" i="3"/>
  <c r="F103" i="3" s="1"/>
  <c r="G103" i="3" s="1"/>
  <c r="E104" i="3"/>
  <c r="F104" i="3" s="1"/>
  <c r="G104" i="3" s="1"/>
  <c r="R104" i="3" s="1"/>
  <c r="E105" i="3"/>
  <c r="F105" i="3" s="1"/>
  <c r="E106" i="3"/>
  <c r="F106" i="3"/>
  <c r="G106" i="3" s="1"/>
  <c r="E107" i="3"/>
  <c r="F107" i="3"/>
  <c r="E112" i="3"/>
  <c r="F112" i="3"/>
  <c r="G112" i="3" s="1"/>
  <c r="E120" i="3"/>
  <c r="F120" i="3" s="1"/>
  <c r="G120" i="3" s="1"/>
  <c r="I120" i="3" s="1"/>
  <c r="E121" i="3"/>
  <c r="F121" i="3"/>
  <c r="G121" i="3" s="1"/>
  <c r="R121" i="3" s="1"/>
  <c r="E124" i="3"/>
  <c r="F124" i="3"/>
  <c r="E125" i="3"/>
  <c r="F125" i="3" s="1"/>
  <c r="G125" i="3" s="1"/>
  <c r="E126" i="3"/>
  <c r="F126" i="3" s="1"/>
  <c r="G126" i="3" s="1"/>
  <c r="E127" i="3"/>
  <c r="F127" i="3" s="1"/>
  <c r="G127" i="3" s="1"/>
  <c r="E128" i="3"/>
  <c r="F128" i="3" s="1"/>
  <c r="G128" i="3" s="1"/>
  <c r="E129" i="3"/>
  <c r="F129" i="3" s="1"/>
  <c r="G129" i="3" s="1"/>
  <c r="I129" i="3" s="1"/>
  <c r="E130" i="3"/>
  <c r="F130" i="3" s="1"/>
  <c r="G130" i="3" s="1"/>
  <c r="I130" i="3" s="1"/>
  <c r="E132" i="3"/>
  <c r="F132" i="3" s="1"/>
  <c r="G132" i="3" s="1"/>
  <c r="E133" i="3"/>
  <c r="F133" i="3"/>
  <c r="G133" i="3" s="1"/>
  <c r="R133" i="3" s="1"/>
  <c r="E134" i="3"/>
  <c r="F134" i="3"/>
  <c r="G134" i="3" s="1"/>
  <c r="R134" i="3" s="1"/>
  <c r="E135" i="3"/>
  <c r="F135" i="3" s="1"/>
  <c r="E136" i="3"/>
  <c r="F136" i="3"/>
  <c r="E138" i="3"/>
  <c r="F138" i="3"/>
  <c r="G138" i="3"/>
  <c r="K138" i="3" s="1"/>
  <c r="E140" i="3"/>
  <c r="F140" i="3"/>
  <c r="G140" i="3" s="1"/>
  <c r="K140" i="3" s="1"/>
  <c r="E141" i="3"/>
  <c r="F141" i="3"/>
  <c r="G141" i="3" s="1"/>
  <c r="E142" i="3"/>
  <c r="F142" i="3" s="1"/>
  <c r="G142" i="3" s="1"/>
  <c r="E144" i="3"/>
  <c r="F144" i="3" s="1"/>
  <c r="G144" i="3" s="1"/>
  <c r="E145" i="3"/>
  <c r="F145" i="3" s="1"/>
  <c r="G145" i="3" s="1"/>
  <c r="E146" i="3"/>
  <c r="F146" i="3"/>
  <c r="G146" i="3" s="1"/>
  <c r="E147" i="3"/>
  <c r="F147" i="3" s="1"/>
  <c r="G147" i="3" s="1"/>
  <c r="E148" i="3"/>
  <c r="F148" i="3" s="1"/>
  <c r="G148" i="3" s="1"/>
  <c r="E154" i="3"/>
  <c r="F154" i="3" s="1"/>
  <c r="G154" i="3" s="1"/>
  <c r="R154" i="3" s="1"/>
  <c r="E155" i="3"/>
  <c r="F155" i="3" s="1"/>
  <c r="G155" i="3" s="1"/>
  <c r="I155" i="3" s="1"/>
  <c r="E158" i="3"/>
  <c r="F158" i="3" s="1"/>
  <c r="G158" i="3" s="1"/>
  <c r="E161" i="3"/>
  <c r="F161" i="3"/>
  <c r="G161" i="3" s="1"/>
  <c r="I161" i="3" s="1"/>
  <c r="E162" i="3"/>
  <c r="F162" i="3"/>
  <c r="G162" i="3" s="1"/>
  <c r="I162" i="3" s="1"/>
  <c r="E164" i="3"/>
  <c r="F164" i="3" s="1"/>
  <c r="G164" i="3" s="1"/>
  <c r="R164" i="3" s="1"/>
  <c r="E186" i="3"/>
  <c r="F186" i="3" s="1"/>
  <c r="E196" i="3"/>
  <c r="F196" i="3" s="1"/>
  <c r="G196" i="3" s="1"/>
  <c r="E197" i="3"/>
  <c r="F197" i="3" s="1"/>
  <c r="G197" i="3" s="1"/>
  <c r="K197" i="3" s="1"/>
  <c r="E143" i="3"/>
  <c r="F143" i="3" s="1"/>
  <c r="G143" i="3" s="1"/>
  <c r="E153" i="3"/>
  <c r="F153" i="3" s="1"/>
  <c r="G153" i="3" s="1"/>
  <c r="E137" i="3"/>
  <c r="F137" i="3" s="1"/>
  <c r="G137" i="3" s="1"/>
  <c r="G174" i="3"/>
  <c r="R174" i="3" s="1"/>
  <c r="J177" i="3"/>
  <c r="G73" i="3"/>
  <c r="R73" i="3" s="1"/>
  <c r="G81" i="3"/>
  <c r="R81" i="3" s="1"/>
  <c r="I81" i="3"/>
  <c r="G105" i="3"/>
  <c r="I105" i="3" s="1"/>
  <c r="G107" i="3"/>
  <c r="R107" i="3" s="1"/>
  <c r="G124" i="3"/>
  <c r="I124" i="3" s="1"/>
  <c r="R124" i="3"/>
  <c r="G135" i="3"/>
  <c r="K135" i="3" s="1"/>
  <c r="G136" i="3"/>
  <c r="R136" i="3" s="1"/>
  <c r="G186" i="3"/>
  <c r="F12" i="3"/>
  <c r="F13" i="3" s="1"/>
  <c r="C17" i="1"/>
  <c r="D14" i="1"/>
  <c r="D13" i="1"/>
  <c r="C14" i="1"/>
  <c r="C13" i="1"/>
  <c r="F12" i="1"/>
  <c r="F13" i="1" s="1"/>
  <c r="Q137" i="3"/>
  <c r="Q143" i="3"/>
  <c r="Q153" i="3"/>
  <c r="Q163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83" i="3"/>
  <c r="Q185" i="3"/>
  <c r="Q188" i="3"/>
  <c r="K190" i="3"/>
  <c r="Q190" i="3"/>
  <c r="Q191" i="3"/>
  <c r="Q194" i="3"/>
  <c r="Q195" i="3"/>
  <c r="Q198" i="3"/>
  <c r="Q199" i="3"/>
  <c r="Q200" i="3"/>
  <c r="Q201" i="3"/>
  <c r="Q204" i="3"/>
  <c r="Q205" i="3"/>
  <c r="Q206" i="3"/>
  <c r="Q207" i="3"/>
  <c r="Q209" i="3"/>
  <c r="Q210" i="3"/>
  <c r="Q211" i="3"/>
  <c r="Q212" i="3"/>
  <c r="Q213" i="3"/>
  <c r="Q214" i="3"/>
  <c r="Q202" i="3"/>
  <c r="Q203" i="3"/>
  <c r="Q218" i="3"/>
  <c r="Q219" i="3"/>
  <c r="Q215" i="3"/>
  <c r="Q217" i="3"/>
  <c r="Q216" i="3"/>
  <c r="Q22" i="3"/>
  <c r="Q27" i="3"/>
  <c r="Q29" i="3"/>
  <c r="Q31" i="3"/>
  <c r="Q32" i="3"/>
  <c r="Q36" i="3"/>
  <c r="Q37" i="3"/>
  <c r="Q39" i="3"/>
  <c r="Q41" i="3"/>
  <c r="Q46" i="3"/>
  <c r="Q47" i="3"/>
  <c r="Q49" i="3"/>
  <c r="Q50" i="3"/>
  <c r="Q52" i="3"/>
  <c r="Q53" i="3"/>
  <c r="Q56" i="3"/>
  <c r="Q60" i="3"/>
  <c r="Q63" i="3"/>
  <c r="Q64" i="3"/>
  <c r="Q72" i="3"/>
  <c r="Q73" i="3"/>
  <c r="Q74" i="3"/>
  <c r="Q75" i="3"/>
  <c r="Q76" i="3"/>
  <c r="Q79" i="3"/>
  <c r="Q81" i="3"/>
  <c r="Q83" i="3"/>
  <c r="Q84" i="3"/>
  <c r="I85" i="3"/>
  <c r="Q85" i="3"/>
  <c r="Q86" i="3"/>
  <c r="Q93" i="3"/>
  <c r="Q97" i="3"/>
  <c r="Q101" i="3"/>
  <c r="Q103" i="3"/>
  <c r="Q104" i="3"/>
  <c r="Q105" i="3"/>
  <c r="Q106" i="3"/>
  <c r="Q107" i="3"/>
  <c r="Q112" i="3"/>
  <c r="Q120" i="3"/>
  <c r="Q121" i="3"/>
  <c r="Q124" i="3"/>
  <c r="Q125" i="3"/>
  <c r="Q126" i="3"/>
  <c r="Q127" i="3"/>
  <c r="Q128" i="3"/>
  <c r="Q129" i="3"/>
  <c r="Q130" i="3"/>
  <c r="Q132" i="3"/>
  <c r="Q133" i="3"/>
  <c r="Q134" i="3"/>
  <c r="Q135" i="3"/>
  <c r="Q136" i="3"/>
  <c r="Q138" i="3"/>
  <c r="Q140" i="3"/>
  <c r="Q141" i="3"/>
  <c r="Q142" i="3"/>
  <c r="Q144" i="3"/>
  <c r="Q145" i="3"/>
  <c r="Q146" i="3"/>
  <c r="Q147" i="3"/>
  <c r="Q148" i="3"/>
  <c r="Q154" i="3"/>
  <c r="Q155" i="3"/>
  <c r="Q158" i="3"/>
  <c r="Q161" i="3"/>
  <c r="Q162" i="3"/>
  <c r="Q164" i="3"/>
  <c r="Q186" i="3"/>
  <c r="Q196" i="3"/>
  <c r="Q197" i="3"/>
  <c r="Q21" i="3"/>
  <c r="I23" i="3"/>
  <c r="Q23" i="3"/>
  <c r="Q24" i="3"/>
  <c r="Q25" i="3"/>
  <c r="Q26" i="3"/>
  <c r="Q28" i="3"/>
  <c r="Q30" i="3"/>
  <c r="Q33" i="3"/>
  <c r="Q34" i="3"/>
  <c r="Q35" i="3"/>
  <c r="Q38" i="3"/>
  <c r="Q40" i="3"/>
  <c r="Q42" i="3"/>
  <c r="Q43" i="3"/>
  <c r="I44" i="3"/>
  <c r="Q44" i="3"/>
  <c r="Q45" i="3"/>
  <c r="Q48" i="3"/>
  <c r="Q51" i="3"/>
  <c r="Q54" i="3"/>
  <c r="I55" i="3"/>
  <c r="Q55" i="3"/>
  <c r="Q57" i="3"/>
  <c r="Q58" i="3"/>
  <c r="Q59" i="3"/>
  <c r="I61" i="3"/>
  <c r="Q61" i="3"/>
  <c r="Q62" i="3"/>
  <c r="Q65" i="3"/>
  <c r="Q66" i="3"/>
  <c r="Q67" i="3"/>
  <c r="Q68" i="3"/>
  <c r="Q69" i="3"/>
  <c r="Q70" i="3"/>
  <c r="Q71" i="3"/>
  <c r="Q77" i="3"/>
  <c r="I78" i="3"/>
  <c r="Q78" i="3"/>
  <c r="Q80" i="3"/>
  <c r="Q82" i="3"/>
  <c r="Q87" i="3"/>
  <c r="I88" i="3"/>
  <c r="Q88" i="3"/>
  <c r="Q89" i="3"/>
  <c r="Q90" i="3"/>
  <c r="Q91" i="3"/>
  <c r="Q92" i="3"/>
  <c r="Q94" i="3"/>
  <c r="Q95" i="3"/>
  <c r="Q96" i="3"/>
  <c r="Q98" i="3"/>
  <c r="Q99" i="3"/>
  <c r="I100" i="3"/>
  <c r="Q100" i="3"/>
  <c r="Q102" i="3"/>
  <c r="Q108" i="3"/>
  <c r="Q109" i="3"/>
  <c r="Q110" i="3"/>
  <c r="Q111" i="3"/>
  <c r="Q113" i="3"/>
  <c r="Q114" i="3"/>
  <c r="Q115" i="3"/>
  <c r="Q116" i="3"/>
  <c r="Q117" i="3"/>
  <c r="Q118" i="3"/>
  <c r="Q119" i="3"/>
  <c r="Q122" i="3"/>
  <c r="Q123" i="3"/>
  <c r="Q131" i="3"/>
  <c r="Q139" i="3"/>
  <c r="Q149" i="3"/>
  <c r="Q150" i="3"/>
  <c r="Q151" i="3"/>
  <c r="K152" i="3"/>
  <c r="Q152" i="3"/>
  <c r="Q156" i="3"/>
  <c r="Q157" i="3"/>
  <c r="Q159" i="3"/>
  <c r="I160" i="3"/>
  <c r="Q160" i="3"/>
  <c r="Q178" i="3"/>
  <c r="Q179" i="3"/>
  <c r="Q180" i="3"/>
  <c r="Q181" i="3"/>
  <c r="Q182" i="3"/>
  <c r="Q184" i="3"/>
  <c r="Q187" i="3"/>
  <c r="Q189" i="3"/>
  <c r="Q192" i="3"/>
  <c r="Q193" i="3"/>
  <c r="Q208" i="3"/>
  <c r="Q220" i="3"/>
  <c r="G200" i="2"/>
  <c r="C200" i="2"/>
  <c r="E200" i="2"/>
  <c r="G44" i="2"/>
  <c r="C44" i="2"/>
  <c r="E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199" i="2"/>
  <c r="C199" i="2"/>
  <c r="E199" i="2"/>
  <c r="G36" i="2"/>
  <c r="C36" i="2"/>
  <c r="G35" i="2"/>
  <c r="C35" i="2"/>
  <c r="E35" i="2"/>
  <c r="G34" i="2"/>
  <c r="C34" i="2"/>
  <c r="G33" i="2"/>
  <c r="C33" i="2"/>
  <c r="G32" i="2"/>
  <c r="C32" i="2"/>
  <c r="G31" i="2"/>
  <c r="C31" i="2"/>
  <c r="E31" i="2"/>
  <c r="G30" i="2"/>
  <c r="C30" i="2"/>
  <c r="G29" i="2"/>
  <c r="C29" i="2"/>
  <c r="G28" i="2"/>
  <c r="C28" i="2"/>
  <c r="G27" i="2"/>
  <c r="C27" i="2"/>
  <c r="G198" i="2"/>
  <c r="C198" i="2"/>
  <c r="E198" i="2"/>
  <c r="G197" i="2"/>
  <c r="C197" i="2"/>
  <c r="E197" i="2"/>
  <c r="G26" i="2"/>
  <c r="C26" i="2"/>
  <c r="G196" i="2"/>
  <c r="C196" i="2"/>
  <c r="E196" i="2"/>
  <c r="G195" i="2"/>
  <c r="C195" i="2"/>
  <c r="E195" i="2"/>
  <c r="G25" i="2"/>
  <c r="C25" i="2"/>
  <c r="G194" i="2"/>
  <c r="C194" i="2"/>
  <c r="E194" i="2"/>
  <c r="G193" i="2"/>
  <c r="C193" i="2"/>
  <c r="E193" i="2"/>
  <c r="G192" i="2"/>
  <c r="C192" i="2"/>
  <c r="E192" i="2"/>
  <c r="G191" i="2"/>
  <c r="C191" i="2"/>
  <c r="E191" i="2"/>
  <c r="G190" i="2"/>
  <c r="C190" i="2"/>
  <c r="E190" i="2"/>
  <c r="G189" i="2"/>
  <c r="C189" i="2"/>
  <c r="E189" i="2"/>
  <c r="G188" i="2"/>
  <c r="C188" i="2"/>
  <c r="E188" i="2"/>
  <c r="G187" i="2"/>
  <c r="C187" i="2"/>
  <c r="E187" i="2"/>
  <c r="G186" i="2"/>
  <c r="C186" i="2"/>
  <c r="E186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85" i="2"/>
  <c r="C185" i="2"/>
  <c r="E185" i="2"/>
  <c r="G184" i="2"/>
  <c r="C184" i="2"/>
  <c r="E184" i="2"/>
  <c r="G13" i="2"/>
  <c r="C13" i="2"/>
  <c r="G183" i="2"/>
  <c r="C183" i="2"/>
  <c r="E183" i="2"/>
  <c r="G182" i="2"/>
  <c r="C182" i="2"/>
  <c r="E182" i="2"/>
  <c r="G181" i="2"/>
  <c r="C181" i="2"/>
  <c r="E181" i="2"/>
  <c r="G180" i="2"/>
  <c r="C180" i="2"/>
  <c r="E180" i="2"/>
  <c r="G179" i="2"/>
  <c r="C179" i="2"/>
  <c r="E179" i="2"/>
  <c r="G178" i="2"/>
  <c r="C178" i="2"/>
  <c r="E178" i="2"/>
  <c r="G177" i="2"/>
  <c r="C177" i="2"/>
  <c r="E177" i="2"/>
  <c r="G176" i="2"/>
  <c r="C176" i="2"/>
  <c r="E176" i="2"/>
  <c r="G175" i="2"/>
  <c r="C175" i="2"/>
  <c r="E175" i="2"/>
  <c r="G12" i="2"/>
  <c r="C12" i="2"/>
  <c r="G174" i="2"/>
  <c r="C174" i="2"/>
  <c r="E174" i="2"/>
  <c r="G173" i="2"/>
  <c r="C173" i="2"/>
  <c r="E173" i="2"/>
  <c r="G172" i="2"/>
  <c r="C172" i="2"/>
  <c r="E172" i="2"/>
  <c r="G171" i="2"/>
  <c r="C171" i="2"/>
  <c r="E171" i="2"/>
  <c r="G170" i="2"/>
  <c r="C170" i="2"/>
  <c r="E170" i="2"/>
  <c r="G169" i="2"/>
  <c r="C169" i="2"/>
  <c r="E169" i="2"/>
  <c r="G168" i="2"/>
  <c r="C168" i="2"/>
  <c r="E168" i="2"/>
  <c r="G167" i="2"/>
  <c r="C167" i="2"/>
  <c r="E167" i="2"/>
  <c r="G166" i="2"/>
  <c r="C166" i="2"/>
  <c r="E166" i="2"/>
  <c r="G11" i="2"/>
  <c r="C11" i="2"/>
  <c r="G165" i="2"/>
  <c r="C165" i="2"/>
  <c r="E165" i="2"/>
  <c r="G164" i="2"/>
  <c r="C164" i="2"/>
  <c r="E164" i="2"/>
  <c r="G163" i="2"/>
  <c r="C163" i="2"/>
  <c r="E163" i="2"/>
  <c r="G162" i="2"/>
  <c r="C162" i="2"/>
  <c r="E162" i="2"/>
  <c r="G161" i="2"/>
  <c r="C161" i="2"/>
  <c r="E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E142" i="2"/>
  <c r="G141" i="2"/>
  <c r="C141" i="2"/>
  <c r="E141" i="2"/>
  <c r="G140" i="2"/>
  <c r="C140" i="2"/>
  <c r="E140" i="2"/>
  <c r="G139" i="2"/>
  <c r="C139" i="2"/>
  <c r="E139" i="2"/>
  <c r="G138" i="2"/>
  <c r="C138" i="2"/>
  <c r="E138" i="2"/>
  <c r="G137" i="2"/>
  <c r="C137" i="2"/>
  <c r="E137" i="2"/>
  <c r="G136" i="2"/>
  <c r="C136" i="2"/>
  <c r="E136" i="2"/>
  <c r="G135" i="2"/>
  <c r="C135" i="2"/>
  <c r="E135" i="2"/>
  <c r="G134" i="2"/>
  <c r="C134" i="2"/>
  <c r="E13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E127" i="2"/>
  <c r="G126" i="2"/>
  <c r="C126" i="2"/>
  <c r="E126" i="2"/>
  <c r="G125" i="2"/>
  <c r="C125" i="2"/>
  <c r="E125" i="2"/>
  <c r="G124" i="2"/>
  <c r="C124" i="2"/>
  <c r="E124" i="2"/>
  <c r="G123" i="2"/>
  <c r="C123" i="2"/>
  <c r="E123" i="2"/>
  <c r="G122" i="2"/>
  <c r="C122" i="2"/>
  <c r="E122" i="2"/>
  <c r="G121" i="2"/>
  <c r="C121" i="2"/>
  <c r="E121" i="2"/>
  <c r="G120" i="2"/>
  <c r="C120" i="2"/>
  <c r="E120" i="2"/>
  <c r="G119" i="2"/>
  <c r="C119" i="2"/>
  <c r="E119" i="2"/>
  <c r="G118" i="2"/>
  <c r="C118" i="2"/>
  <c r="E118" i="2"/>
  <c r="G117" i="2"/>
  <c r="C117" i="2"/>
  <c r="E117" i="2"/>
  <c r="G116" i="2"/>
  <c r="C116" i="2"/>
  <c r="E116" i="2"/>
  <c r="G115" i="2"/>
  <c r="C115" i="2"/>
  <c r="E115" i="2"/>
  <c r="G114" i="2"/>
  <c r="C114" i="2"/>
  <c r="E114" i="2"/>
  <c r="G113" i="2"/>
  <c r="C113" i="2"/>
  <c r="E113" i="2"/>
  <c r="G112" i="2"/>
  <c r="C112" i="2"/>
  <c r="E112" i="2"/>
  <c r="G111" i="2"/>
  <c r="C111" i="2"/>
  <c r="E111" i="2"/>
  <c r="G110" i="2"/>
  <c r="C110" i="2"/>
  <c r="E110" i="2"/>
  <c r="G109" i="2"/>
  <c r="C109" i="2"/>
  <c r="E109" i="2"/>
  <c r="G108" i="2"/>
  <c r="C108" i="2"/>
  <c r="E108" i="2"/>
  <c r="G107" i="2"/>
  <c r="C107" i="2"/>
  <c r="E107" i="2"/>
  <c r="G106" i="2"/>
  <c r="C106" i="2"/>
  <c r="E106" i="2"/>
  <c r="G105" i="2"/>
  <c r="C105" i="2"/>
  <c r="E105" i="2"/>
  <c r="G104" i="2"/>
  <c r="C104" i="2"/>
  <c r="E104" i="2"/>
  <c r="G103" i="2"/>
  <c r="C103" i="2"/>
  <c r="E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82" i="2"/>
  <c r="C82" i="2"/>
  <c r="E82" i="2"/>
  <c r="G81" i="2"/>
  <c r="C81" i="2"/>
  <c r="E81" i="2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G73" i="2"/>
  <c r="C73" i="2"/>
  <c r="E73" i="2"/>
  <c r="G72" i="2"/>
  <c r="C72" i="2"/>
  <c r="E72" i="2"/>
  <c r="G71" i="2"/>
  <c r="C71" i="2"/>
  <c r="E71" i="2"/>
  <c r="G70" i="2"/>
  <c r="C70" i="2"/>
  <c r="E70" i="2"/>
  <c r="G69" i="2"/>
  <c r="C69" i="2"/>
  <c r="E69" i="2"/>
  <c r="G68" i="2"/>
  <c r="C68" i="2"/>
  <c r="E68" i="2"/>
  <c r="G67" i="2"/>
  <c r="C67" i="2"/>
  <c r="E67" i="2"/>
  <c r="G66" i="2"/>
  <c r="C66" i="2"/>
  <c r="E66" i="2"/>
  <c r="G65" i="2"/>
  <c r="C65" i="2"/>
  <c r="E65" i="2"/>
  <c r="G64" i="2"/>
  <c r="C64" i="2"/>
  <c r="E64" i="2"/>
  <c r="G63" i="2"/>
  <c r="C63" i="2"/>
  <c r="E63" i="2"/>
  <c r="G62" i="2"/>
  <c r="C62" i="2"/>
  <c r="E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E47" i="2"/>
  <c r="G46" i="2"/>
  <c r="C46" i="2"/>
  <c r="E46" i="2"/>
  <c r="G45" i="2"/>
  <c r="C45" i="2"/>
  <c r="E45" i="2"/>
  <c r="A35" i="2"/>
  <c r="H35" i="2"/>
  <c r="B35" i="2"/>
  <c r="D35" i="2"/>
  <c r="A36" i="2"/>
  <c r="H36" i="2"/>
  <c r="B36" i="2"/>
  <c r="D36" i="2"/>
  <c r="A199" i="2"/>
  <c r="H199" i="2"/>
  <c r="B199" i="2"/>
  <c r="D199" i="2"/>
  <c r="A37" i="2"/>
  <c r="H37" i="2"/>
  <c r="B37" i="2"/>
  <c r="D37" i="2"/>
  <c r="A38" i="2"/>
  <c r="H38" i="2"/>
  <c r="B38" i="2"/>
  <c r="D38" i="2"/>
  <c r="A39" i="2"/>
  <c r="H39" i="2"/>
  <c r="B39" i="2"/>
  <c r="D39" i="2"/>
  <c r="A40" i="2"/>
  <c r="H40" i="2"/>
  <c r="B40" i="2"/>
  <c r="D40" i="2"/>
  <c r="A41" i="2"/>
  <c r="H41" i="2"/>
  <c r="B41" i="2"/>
  <c r="D41" i="2"/>
  <c r="A42" i="2"/>
  <c r="H42" i="2"/>
  <c r="B42" i="2"/>
  <c r="D42" i="2"/>
  <c r="A43" i="2"/>
  <c r="H43" i="2"/>
  <c r="B43" i="2"/>
  <c r="D43" i="2"/>
  <c r="A44" i="2"/>
  <c r="H44" i="2"/>
  <c r="B44" i="2"/>
  <c r="D44" i="2"/>
  <c r="A200" i="2"/>
  <c r="H200" i="2"/>
  <c r="B200" i="2"/>
  <c r="D200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H28" i="2"/>
  <c r="D28" i="2"/>
  <c r="B28" i="2"/>
  <c r="A28" i="2"/>
  <c r="H27" i="2"/>
  <c r="D27" i="2"/>
  <c r="B27" i="2"/>
  <c r="A27" i="2"/>
  <c r="H198" i="2"/>
  <c r="D198" i="2"/>
  <c r="B198" i="2"/>
  <c r="A198" i="2"/>
  <c r="H197" i="2"/>
  <c r="D197" i="2"/>
  <c r="B197" i="2"/>
  <c r="A197" i="2"/>
  <c r="H26" i="2"/>
  <c r="D26" i="2"/>
  <c r="B26" i="2"/>
  <c r="A26" i="2"/>
  <c r="H196" i="2"/>
  <c r="D196" i="2"/>
  <c r="B196" i="2"/>
  <c r="A196" i="2"/>
  <c r="H195" i="2"/>
  <c r="D195" i="2"/>
  <c r="B195" i="2"/>
  <c r="A195" i="2"/>
  <c r="H25" i="2"/>
  <c r="D25" i="2"/>
  <c r="B25" i="2"/>
  <c r="A25" i="2"/>
  <c r="H194" i="2"/>
  <c r="D194" i="2"/>
  <c r="B194" i="2"/>
  <c r="A194" i="2"/>
  <c r="H193" i="2"/>
  <c r="D193" i="2"/>
  <c r="B193" i="2"/>
  <c r="A193" i="2"/>
  <c r="H192" i="2"/>
  <c r="D192" i="2"/>
  <c r="B192" i="2"/>
  <c r="A192" i="2"/>
  <c r="H191" i="2"/>
  <c r="D191" i="2"/>
  <c r="B191" i="2"/>
  <c r="A191" i="2"/>
  <c r="H190" i="2"/>
  <c r="D190" i="2"/>
  <c r="B190" i="2"/>
  <c r="A190" i="2"/>
  <c r="H189" i="2"/>
  <c r="D189" i="2"/>
  <c r="B189" i="2"/>
  <c r="A189" i="2"/>
  <c r="H188" i="2"/>
  <c r="D188" i="2"/>
  <c r="B188" i="2"/>
  <c r="A188" i="2"/>
  <c r="H187" i="2"/>
  <c r="D187" i="2"/>
  <c r="B187" i="2"/>
  <c r="A187" i="2"/>
  <c r="H186" i="2"/>
  <c r="D186" i="2"/>
  <c r="B186" i="2"/>
  <c r="A186" i="2"/>
  <c r="H24" i="2"/>
  <c r="D24" i="2"/>
  <c r="B24" i="2"/>
  <c r="A24" i="2"/>
  <c r="H23" i="2"/>
  <c r="D23" i="2"/>
  <c r="B23" i="2"/>
  <c r="A23" i="2"/>
  <c r="H22" i="2"/>
  <c r="D22" i="2"/>
  <c r="B22" i="2"/>
  <c r="A22" i="2"/>
  <c r="H21" i="2"/>
  <c r="D21" i="2"/>
  <c r="B21" i="2"/>
  <c r="A21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15" i="2"/>
  <c r="D15" i="2"/>
  <c r="B15" i="2"/>
  <c r="A15" i="2"/>
  <c r="H14" i="2"/>
  <c r="D14" i="2"/>
  <c r="B14" i="2"/>
  <c r="A14" i="2"/>
  <c r="H185" i="2"/>
  <c r="D185" i="2"/>
  <c r="B185" i="2"/>
  <c r="A185" i="2"/>
  <c r="H184" i="2"/>
  <c r="D184" i="2"/>
  <c r="B184" i="2"/>
  <c r="A184" i="2"/>
  <c r="H13" i="2"/>
  <c r="D13" i="2"/>
  <c r="B13" i="2"/>
  <c r="A13" i="2"/>
  <c r="H183" i="2"/>
  <c r="D183" i="2"/>
  <c r="B183" i="2"/>
  <c r="A183" i="2"/>
  <c r="H182" i="2"/>
  <c r="D182" i="2"/>
  <c r="B182" i="2"/>
  <c r="A182" i="2"/>
  <c r="H181" i="2"/>
  <c r="D181" i="2"/>
  <c r="B181" i="2"/>
  <c r="A181" i="2"/>
  <c r="H180" i="2"/>
  <c r="D180" i="2"/>
  <c r="B180" i="2"/>
  <c r="A180" i="2"/>
  <c r="H179" i="2"/>
  <c r="D179" i="2"/>
  <c r="B179" i="2"/>
  <c r="A179" i="2"/>
  <c r="H178" i="2"/>
  <c r="D178" i="2"/>
  <c r="B178" i="2"/>
  <c r="A178" i="2"/>
  <c r="H177" i="2"/>
  <c r="D177" i="2"/>
  <c r="B177" i="2"/>
  <c r="A177" i="2"/>
  <c r="H176" i="2"/>
  <c r="D176" i="2"/>
  <c r="B176" i="2"/>
  <c r="A176" i="2"/>
  <c r="H175" i="2"/>
  <c r="D175" i="2"/>
  <c r="B175" i="2"/>
  <c r="A175" i="2"/>
  <c r="H12" i="2"/>
  <c r="D12" i="2"/>
  <c r="B12" i="2"/>
  <c r="A12" i="2"/>
  <c r="H174" i="2"/>
  <c r="D174" i="2"/>
  <c r="B174" i="2"/>
  <c r="A174" i="2"/>
  <c r="H173" i="2"/>
  <c r="D173" i="2"/>
  <c r="B173" i="2"/>
  <c r="A173" i="2"/>
  <c r="H172" i="2"/>
  <c r="D172" i="2"/>
  <c r="B172" i="2"/>
  <c r="A172" i="2"/>
  <c r="H171" i="2"/>
  <c r="D171" i="2"/>
  <c r="B171" i="2"/>
  <c r="A171" i="2"/>
  <c r="H170" i="2"/>
  <c r="D170" i="2"/>
  <c r="B170" i="2"/>
  <c r="A170" i="2"/>
  <c r="H169" i="2"/>
  <c r="D169" i="2"/>
  <c r="B169" i="2"/>
  <c r="A169" i="2"/>
  <c r="H168" i="2"/>
  <c r="D168" i="2"/>
  <c r="B168" i="2"/>
  <c r="A168" i="2"/>
  <c r="H167" i="2"/>
  <c r="D167" i="2"/>
  <c r="B167" i="2"/>
  <c r="A167" i="2"/>
  <c r="H166" i="2"/>
  <c r="D166" i="2"/>
  <c r="B166" i="2"/>
  <c r="A166" i="2"/>
  <c r="H11" i="2"/>
  <c r="D11" i="2"/>
  <c r="B11" i="2"/>
  <c r="A11" i="2"/>
  <c r="H165" i="2"/>
  <c r="D165" i="2"/>
  <c r="B165" i="2"/>
  <c r="A165" i="2"/>
  <c r="H164" i="2"/>
  <c r="D164" i="2"/>
  <c r="B164" i="2"/>
  <c r="A164" i="2"/>
  <c r="H163" i="2"/>
  <c r="D163" i="2"/>
  <c r="B163" i="2"/>
  <c r="A163" i="2"/>
  <c r="H162" i="2"/>
  <c r="D162" i="2"/>
  <c r="B162" i="2"/>
  <c r="A162" i="2"/>
  <c r="H161" i="2"/>
  <c r="D161" i="2"/>
  <c r="B161" i="2"/>
  <c r="A161" i="2"/>
  <c r="H160" i="2"/>
  <c r="D160" i="2"/>
  <c r="B160" i="2"/>
  <c r="A160" i="2"/>
  <c r="H159" i="2"/>
  <c r="D159" i="2"/>
  <c r="B159" i="2"/>
  <c r="A159" i="2"/>
  <c r="H158" i="2"/>
  <c r="D158" i="2"/>
  <c r="B158" i="2"/>
  <c r="A158" i="2"/>
  <c r="H157" i="2"/>
  <c r="D157" i="2"/>
  <c r="B157" i="2"/>
  <c r="A157" i="2"/>
  <c r="H156" i="2"/>
  <c r="D156" i="2"/>
  <c r="B156" i="2"/>
  <c r="A156" i="2"/>
  <c r="H155" i="2"/>
  <c r="D155" i="2"/>
  <c r="B155" i="2"/>
  <c r="A155" i="2"/>
  <c r="H154" i="2"/>
  <c r="D154" i="2"/>
  <c r="B154" i="2"/>
  <c r="A154" i="2"/>
  <c r="H153" i="2"/>
  <c r="D153" i="2"/>
  <c r="B153" i="2"/>
  <c r="A153" i="2"/>
  <c r="H152" i="2"/>
  <c r="D152" i="2"/>
  <c r="B152" i="2"/>
  <c r="A152" i="2"/>
  <c r="H151" i="2"/>
  <c r="D151" i="2"/>
  <c r="B151" i="2"/>
  <c r="A151" i="2"/>
  <c r="H150" i="2"/>
  <c r="D150" i="2"/>
  <c r="B150" i="2"/>
  <c r="A150" i="2"/>
  <c r="H149" i="2"/>
  <c r="D149" i="2"/>
  <c r="B149" i="2"/>
  <c r="A149" i="2"/>
  <c r="H148" i="2"/>
  <c r="D148" i="2"/>
  <c r="B148" i="2"/>
  <c r="A148" i="2"/>
  <c r="H147" i="2"/>
  <c r="D147" i="2"/>
  <c r="B147" i="2"/>
  <c r="A147" i="2"/>
  <c r="H146" i="2"/>
  <c r="D146" i="2"/>
  <c r="B146" i="2"/>
  <c r="A146" i="2"/>
  <c r="H145" i="2"/>
  <c r="D145" i="2"/>
  <c r="B145" i="2"/>
  <c r="A145" i="2"/>
  <c r="H144" i="2"/>
  <c r="D144" i="2"/>
  <c r="B144" i="2"/>
  <c r="A144" i="2"/>
  <c r="H143" i="2"/>
  <c r="D143" i="2"/>
  <c r="B143" i="2"/>
  <c r="A143" i="2"/>
  <c r="H142" i="2"/>
  <c r="D142" i="2"/>
  <c r="B142" i="2"/>
  <c r="A142" i="2"/>
  <c r="H141" i="2"/>
  <c r="D141" i="2"/>
  <c r="B141" i="2"/>
  <c r="A141" i="2"/>
  <c r="H140" i="2"/>
  <c r="D140" i="2"/>
  <c r="B140" i="2"/>
  <c r="A140" i="2"/>
  <c r="H139" i="2"/>
  <c r="D139" i="2"/>
  <c r="B139" i="2"/>
  <c r="A139" i="2"/>
  <c r="H138" i="2"/>
  <c r="D138" i="2"/>
  <c r="B138" i="2"/>
  <c r="A138" i="2"/>
  <c r="H137" i="2"/>
  <c r="D137" i="2"/>
  <c r="B137" i="2"/>
  <c r="A137" i="2"/>
  <c r="H136" i="2"/>
  <c r="D136" i="2"/>
  <c r="B136" i="2"/>
  <c r="A136" i="2"/>
  <c r="H135" i="2"/>
  <c r="D135" i="2"/>
  <c r="B135" i="2"/>
  <c r="A135" i="2"/>
  <c r="H134" i="2"/>
  <c r="D134" i="2"/>
  <c r="B134" i="2"/>
  <c r="A134" i="2"/>
  <c r="H133" i="2"/>
  <c r="D133" i="2"/>
  <c r="B133" i="2"/>
  <c r="A133" i="2"/>
  <c r="H132" i="2"/>
  <c r="D132" i="2"/>
  <c r="B132" i="2"/>
  <c r="A132" i="2"/>
  <c r="H131" i="2"/>
  <c r="D131" i="2"/>
  <c r="B131" i="2"/>
  <c r="A131" i="2"/>
  <c r="H130" i="2"/>
  <c r="D130" i="2"/>
  <c r="B130" i="2"/>
  <c r="A130" i="2"/>
  <c r="H129" i="2"/>
  <c r="D129" i="2"/>
  <c r="B129" i="2"/>
  <c r="A129" i="2"/>
  <c r="H128" i="2"/>
  <c r="D128" i="2"/>
  <c r="B128" i="2"/>
  <c r="A128" i="2"/>
  <c r="H127" i="2"/>
  <c r="D127" i="2"/>
  <c r="B127" i="2"/>
  <c r="A127" i="2"/>
  <c r="H126" i="2"/>
  <c r="D126" i="2"/>
  <c r="B126" i="2"/>
  <c r="A126" i="2"/>
  <c r="H125" i="2"/>
  <c r="D125" i="2"/>
  <c r="B125" i="2"/>
  <c r="A125" i="2"/>
  <c r="H124" i="2"/>
  <c r="D124" i="2"/>
  <c r="B124" i="2"/>
  <c r="A124" i="2"/>
  <c r="H123" i="2"/>
  <c r="D123" i="2"/>
  <c r="B123" i="2"/>
  <c r="A123" i="2"/>
  <c r="H122" i="2"/>
  <c r="D122" i="2"/>
  <c r="B122" i="2"/>
  <c r="A122" i="2"/>
  <c r="H121" i="2"/>
  <c r="D121" i="2"/>
  <c r="B121" i="2"/>
  <c r="A121" i="2"/>
  <c r="H120" i="2"/>
  <c r="D120" i="2"/>
  <c r="B120" i="2"/>
  <c r="A120" i="2"/>
  <c r="H119" i="2"/>
  <c r="D119" i="2"/>
  <c r="B119" i="2"/>
  <c r="A119" i="2"/>
  <c r="H118" i="2"/>
  <c r="D118" i="2"/>
  <c r="B118" i="2"/>
  <c r="A118" i="2"/>
  <c r="H117" i="2"/>
  <c r="D117" i="2"/>
  <c r="B117" i="2"/>
  <c r="A117" i="2"/>
  <c r="H116" i="2"/>
  <c r="B116" i="2"/>
  <c r="F116" i="2"/>
  <c r="D116" i="2"/>
  <c r="A116" i="2"/>
  <c r="H115" i="2"/>
  <c r="F115" i="2"/>
  <c r="D115" i="2"/>
  <c r="B115" i="2"/>
  <c r="A115" i="2"/>
  <c r="H114" i="2"/>
  <c r="B114" i="2"/>
  <c r="F114" i="2"/>
  <c r="D114" i="2"/>
  <c r="A114" i="2"/>
  <c r="H113" i="2"/>
  <c r="F113" i="2"/>
  <c r="D113" i="2"/>
  <c r="B113" i="2"/>
  <c r="A113" i="2"/>
  <c r="H112" i="2"/>
  <c r="B112" i="2"/>
  <c r="F112" i="2"/>
  <c r="D112" i="2"/>
  <c r="A112" i="2"/>
  <c r="H111" i="2"/>
  <c r="B111" i="2"/>
  <c r="D111" i="2"/>
  <c r="A111" i="2"/>
  <c r="H110" i="2"/>
  <c r="B110" i="2"/>
  <c r="D110" i="2"/>
  <c r="A110" i="2"/>
  <c r="H109" i="2"/>
  <c r="B109" i="2"/>
  <c r="D109" i="2"/>
  <c r="A109" i="2"/>
  <c r="H108" i="2"/>
  <c r="B108" i="2"/>
  <c r="D108" i="2"/>
  <c r="A108" i="2"/>
  <c r="H107" i="2"/>
  <c r="B107" i="2"/>
  <c r="D107" i="2"/>
  <c r="A107" i="2"/>
  <c r="H106" i="2"/>
  <c r="B106" i="2"/>
  <c r="D106" i="2"/>
  <c r="A106" i="2"/>
  <c r="H105" i="2"/>
  <c r="B105" i="2"/>
  <c r="D105" i="2"/>
  <c r="A105" i="2"/>
  <c r="H104" i="2"/>
  <c r="B104" i="2"/>
  <c r="D104" i="2"/>
  <c r="A104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99" i="2"/>
  <c r="B99" i="2"/>
  <c r="D99" i="2"/>
  <c r="A99" i="2"/>
  <c r="H98" i="2"/>
  <c r="B98" i="2"/>
  <c r="D98" i="2"/>
  <c r="A98" i="2"/>
  <c r="H97" i="2"/>
  <c r="B97" i="2"/>
  <c r="D97" i="2"/>
  <c r="A97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E59" i="1"/>
  <c r="F59" i="1"/>
  <c r="E62" i="1"/>
  <c r="F62" i="1"/>
  <c r="Q59" i="1"/>
  <c r="Q60" i="1"/>
  <c r="Q61" i="1"/>
  <c r="Q62" i="1"/>
  <c r="Q63" i="1"/>
  <c r="Q64" i="1"/>
  <c r="Q65" i="1"/>
  <c r="Q56" i="1"/>
  <c r="Q57" i="1"/>
  <c r="Q58" i="1"/>
  <c r="Q55" i="1"/>
  <c r="E53" i="1"/>
  <c r="F53" i="1"/>
  <c r="E51" i="1"/>
  <c r="F51" i="1"/>
  <c r="E50" i="1"/>
  <c r="F50" i="1"/>
  <c r="Q44" i="1"/>
  <c r="Q53" i="1"/>
  <c r="Q54" i="1"/>
  <c r="Q45" i="1"/>
  <c r="Q46" i="1"/>
  <c r="Q47" i="1"/>
  <c r="Q48" i="1"/>
  <c r="Q49" i="1"/>
  <c r="Q50" i="1"/>
  <c r="Q51" i="1"/>
  <c r="Q52" i="1"/>
  <c r="Q43" i="1"/>
  <c r="Q29" i="1"/>
  <c r="Q30" i="1"/>
  <c r="Q31" i="1"/>
  <c r="Q38" i="1"/>
  <c r="Q39" i="1"/>
  <c r="Q40" i="1"/>
  <c r="Q41" i="1"/>
  <c r="Q42" i="1"/>
  <c r="Q34" i="1"/>
  <c r="Q36" i="1"/>
  <c r="Q33" i="1"/>
  <c r="Q35" i="1"/>
  <c r="Q37" i="1"/>
  <c r="E22" i="1"/>
  <c r="F22" i="1"/>
  <c r="Q28" i="1"/>
  <c r="Q32" i="1"/>
  <c r="C7" i="1"/>
  <c r="C8" i="1"/>
  <c r="Q24" i="1"/>
  <c r="Q26" i="1"/>
  <c r="Q27" i="1"/>
  <c r="Q23" i="1"/>
  <c r="Q22" i="1"/>
  <c r="Q25" i="1"/>
  <c r="Q21" i="1"/>
  <c r="E16" i="2"/>
  <c r="G50" i="1"/>
  <c r="G55" i="1"/>
  <c r="G51" i="1"/>
  <c r="G59" i="1"/>
  <c r="G62" i="1"/>
  <c r="G53" i="1"/>
  <c r="E45" i="1"/>
  <c r="F45" i="1"/>
  <c r="G45" i="1"/>
  <c r="E34" i="1"/>
  <c r="F34" i="1"/>
  <c r="G34" i="1"/>
  <c r="E29" i="1"/>
  <c r="F29" i="1"/>
  <c r="G29" i="1"/>
  <c r="E60" i="1"/>
  <c r="F60" i="1"/>
  <c r="G60" i="1"/>
  <c r="E21" i="1"/>
  <c r="F21" i="1"/>
  <c r="G38" i="1"/>
  <c r="E52" i="1"/>
  <c r="F52" i="1"/>
  <c r="G52" i="1"/>
  <c r="E41" i="1"/>
  <c r="F41" i="1"/>
  <c r="E33" i="1"/>
  <c r="F33" i="1"/>
  <c r="G33" i="1"/>
  <c r="E44" i="1"/>
  <c r="F44" i="1"/>
  <c r="R64" i="3"/>
  <c r="E37" i="2"/>
  <c r="G65" i="1"/>
  <c r="I154" i="3"/>
  <c r="S109" i="3"/>
  <c r="I109" i="3"/>
  <c r="G41" i="1"/>
  <c r="E49" i="1"/>
  <c r="E40" i="1"/>
  <c r="F40" i="1"/>
  <c r="G40" i="1"/>
  <c r="E28" i="1"/>
  <c r="E54" i="1"/>
  <c r="F54" i="1"/>
  <c r="G54" i="1"/>
  <c r="E65" i="1"/>
  <c r="F65" i="1"/>
  <c r="G58" i="1"/>
  <c r="I164" i="3"/>
  <c r="K148" i="3"/>
  <c r="R148" i="3"/>
  <c r="R47" i="3"/>
  <c r="S131" i="3"/>
  <c r="E37" i="1"/>
  <c r="F37" i="1"/>
  <c r="G37" i="1"/>
  <c r="E32" i="1"/>
  <c r="E27" i="1"/>
  <c r="E58" i="1"/>
  <c r="F58" i="1"/>
  <c r="E11" i="2"/>
  <c r="E32" i="2"/>
  <c r="E46" i="1"/>
  <c r="F46" i="1"/>
  <c r="G46" i="1"/>
  <c r="E35" i="1"/>
  <c r="E30" i="1"/>
  <c r="E17" i="2"/>
  <c r="E24" i="1"/>
  <c r="E64" i="1"/>
  <c r="F64" i="1"/>
  <c r="G64" i="1"/>
  <c r="G22" i="1"/>
  <c r="E43" i="1"/>
  <c r="F43" i="1"/>
  <c r="G43" i="1"/>
  <c r="E39" i="1"/>
  <c r="F39" i="1"/>
  <c r="E26" i="1"/>
  <c r="F26" i="1"/>
  <c r="E57" i="1"/>
  <c r="E63" i="1"/>
  <c r="F63" i="1"/>
  <c r="G63" i="1"/>
  <c r="R138" i="3"/>
  <c r="R29" i="3"/>
  <c r="J175" i="3"/>
  <c r="R175" i="3"/>
  <c r="E12" i="2"/>
  <c r="S143" i="3"/>
  <c r="J143" i="3"/>
  <c r="R161" i="3"/>
  <c r="R129" i="3"/>
  <c r="G21" i="1"/>
  <c r="E23" i="1"/>
  <c r="F23" i="1"/>
  <c r="G23" i="1"/>
  <c r="G39" i="1"/>
  <c r="G26" i="1"/>
  <c r="E42" i="1"/>
  <c r="E38" i="1"/>
  <c r="F38" i="1"/>
  <c r="E48" i="1"/>
  <c r="G44" i="1"/>
  <c r="E56" i="1"/>
  <c r="E61" i="1"/>
  <c r="F61" i="1"/>
  <c r="I128" i="3"/>
  <c r="R128" i="3"/>
  <c r="R83" i="3"/>
  <c r="I83" i="3"/>
  <c r="E47" i="1"/>
  <c r="E36" i="1"/>
  <c r="E31" i="1"/>
  <c r="F31" i="1"/>
  <c r="G31" i="1"/>
  <c r="E25" i="1"/>
  <c r="F25" i="1"/>
  <c r="G25" i="1"/>
  <c r="E55" i="1"/>
  <c r="F55" i="1"/>
  <c r="E26" i="2"/>
  <c r="E34" i="2"/>
  <c r="E39" i="2"/>
  <c r="G61" i="1"/>
  <c r="K144" i="3"/>
  <c r="R144" i="3"/>
  <c r="K181" i="3"/>
  <c r="S181" i="3"/>
  <c r="K187" i="3"/>
  <c r="R76" i="3"/>
  <c r="R39" i="3"/>
  <c r="R177" i="3"/>
  <c r="S54" i="3"/>
  <c r="I54" i="3"/>
  <c r="I24" i="3"/>
  <c r="I111" i="3"/>
  <c r="S48" i="3"/>
  <c r="S99" i="3"/>
  <c r="I99" i="3"/>
  <c r="S94" i="3"/>
  <c r="I94" i="3"/>
  <c r="S66" i="3"/>
  <c r="I66" i="3"/>
  <c r="S116" i="3"/>
  <c r="I116" i="3"/>
  <c r="R201" i="3"/>
  <c r="I21" i="3"/>
  <c r="S166" i="3"/>
  <c r="K166" i="3"/>
  <c r="E210" i="3"/>
  <c r="F210" i="3" s="1"/>
  <c r="G210" i="3" s="1"/>
  <c r="E205" i="3"/>
  <c r="F205" i="3" s="1"/>
  <c r="G205" i="3" s="1"/>
  <c r="E209" i="3"/>
  <c r="F209" i="3"/>
  <c r="G209" i="3" s="1"/>
  <c r="S209" i="3" s="1"/>
  <c r="E221" i="3"/>
  <c r="F221" i="3" s="1"/>
  <c r="G221" i="3" s="1"/>
  <c r="E228" i="3"/>
  <c r="F228" i="3"/>
  <c r="G228" i="3"/>
  <c r="K228" i="3" s="1"/>
  <c r="E168" i="3"/>
  <c r="F168" i="3" s="1"/>
  <c r="G168" i="3" s="1"/>
  <c r="S168" i="3" s="1"/>
  <c r="E191" i="3"/>
  <c r="F191" i="3" s="1"/>
  <c r="G191" i="3" s="1"/>
  <c r="E198" i="3"/>
  <c r="F198" i="3"/>
  <c r="G198" i="3" s="1"/>
  <c r="E220" i="3"/>
  <c r="F220" i="3" s="1"/>
  <c r="G220" i="3" s="1"/>
  <c r="E208" i="3"/>
  <c r="F208" i="3" s="1"/>
  <c r="G208" i="3" s="1"/>
  <c r="E188" i="3"/>
  <c r="F188" i="3"/>
  <c r="G188" i="3" s="1"/>
  <c r="E183" i="3"/>
  <c r="F183" i="3"/>
  <c r="G183" i="3" s="1"/>
  <c r="E204" i="3"/>
  <c r="F204" i="3" s="1"/>
  <c r="G204" i="3" s="1"/>
  <c r="E219" i="3"/>
  <c r="F219" i="3" s="1"/>
  <c r="G219" i="3" s="1"/>
  <c r="E217" i="3"/>
  <c r="F217" i="3" s="1"/>
  <c r="G217" i="3" s="1"/>
  <c r="E215" i="3"/>
  <c r="F215" i="3"/>
  <c r="G215" i="3" s="1"/>
  <c r="E213" i="3"/>
  <c r="F213" i="3"/>
  <c r="G213" i="3"/>
  <c r="R213" i="3" s="1"/>
  <c r="E206" i="3"/>
  <c r="F206" i="3"/>
  <c r="G206" i="3" s="1"/>
  <c r="E222" i="3"/>
  <c r="F222" i="3"/>
  <c r="G222" i="3" s="1"/>
  <c r="E229" i="3"/>
  <c r="F229" i="3" s="1"/>
  <c r="G229" i="3" s="1"/>
  <c r="R229" i="3" s="1"/>
  <c r="G235" i="3"/>
  <c r="R235" i="3" s="1"/>
  <c r="E211" i="3"/>
  <c r="F211" i="3"/>
  <c r="G211" i="3" s="1"/>
  <c r="E207" i="3"/>
  <c r="F207" i="3" s="1"/>
  <c r="G207" i="3" s="1"/>
  <c r="G223" i="3"/>
  <c r="K223" i="3" s="1"/>
  <c r="G218" i="3"/>
  <c r="R218" i="3" s="1"/>
  <c r="G216" i="3"/>
  <c r="R216" i="3" s="1"/>
  <c r="G212" i="3"/>
  <c r="R212" i="3" s="1"/>
  <c r="E226" i="3"/>
  <c r="F226" i="3"/>
  <c r="G226" i="3" s="1"/>
  <c r="E224" i="3"/>
  <c r="F224" i="3" s="1"/>
  <c r="G224" i="3" s="1"/>
  <c r="E227" i="3"/>
  <c r="F227" i="3"/>
  <c r="G227" i="3" s="1"/>
  <c r="E230" i="3"/>
  <c r="F230" i="3"/>
  <c r="G230" i="3" s="1"/>
  <c r="G231" i="3"/>
  <c r="K231" i="3" s="1"/>
  <c r="R63" i="1"/>
  <c r="K63" i="1"/>
  <c r="S33" i="1"/>
  <c r="I33" i="1"/>
  <c r="I54" i="1"/>
  <c r="S54" i="1"/>
  <c r="I52" i="1"/>
  <c r="S52" i="1"/>
  <c r="S40" i="1"/>
  <c r="K40" i="1"/>
  <c r="S43" i="1"/>
  <c r="K43" i="1"/>
  <c r="S23" i="1"/>
  <c r="I23" i="1"/>
  <c r="I60" i="1"/>
  <c r="R60" i="1"/>
  <c r="K64" i="1"/>
  <c r="R64" i="1"/>
  <c r="J218" i="3"/>
  <c r="E21" i="2"/>
  <c r="E36" i="2"/>
  <c r="E33" i="2"/>
  <c r="F49" i="1"/>
  <c r="G49" i="1"/>
  <c r="E43" i="2"/>
  <c r="E20" i="2"/>
  <c r="E25" i="2"/>
  <c r="F42" i="1"/>
  <c r="G42" i="1"/>
  <c r="K29" i="1"/>
  <c r="R29" i="1"/>
  <c r="R25" i="1"/>
  <c r="I25" i="1"/>
  <c r="S26" i="1"/>
  <c r="I26" i="1"/>
  <c r="I22" i="1"/>
  <c r="S22" i="1"/>
  <c r="K41" i="1"/>
  <c r="S41" i="1"/>
  <c r="R34" i="1"/>
  <c r="I34" i="1"/>
  <c r="R51" i="1"/>
  <c r="I51" i="1"/>
  <c r="K31" i="1"/>
  <c r="R31" i="1"/>
  <c r="K39" i="1"/>
  <c r="S39" i="1"/>
  <c r="F57" i="1"/>
  <c r="G57" i="1"/>
  <c r="E41" i="2"/>
  <c r="R58" i="1"/>
  <c r="I58" i="1"/>
  <c r="R65" i="1"/>
  <c r="K65" i="1"/>
  <c r="R45" i="1"/>
  <c r="I45" i="1"/>
  <c r="S55" i="1"/>
  <c r="I55" i="1"/>
  <c r="E42" i="2"/>
  <c r="R61" i="1"/>
  <c r="I61" i="1"/>
  <c r="F36" i="1"/>
  <c r="G36" i="1"/>
  <c r="E23" i="2"/>
  <c r="E13" i="2"/>
  <c r="F24" i="1"/>
  <c r="I53" i="1"/>
  <c r="S53" i="1"/>
  <c r="I50" i="1"/>
  <c r="S50" i="1"/>
  <c r="E24" i="2"/>
  <c r="E29" i="2"/>
  <c r="F47" i="1"/>
  <c r="G47" i="1"/>
  <c r="F56" i="1"/>
  <c r="G56" i="1"/>
  <c r="E40" i="2"/>
  <c r="E18" i="2"/>
  <c r="F30" i="1"/>
  <c r="G30" i="1"/>
  <c r="E14" i="2"/>
  <c r="F27" i="1"/>
  <c r="G27" i="1"/>
  <c r="E28" i="2"/>
  <c r="S38" i="1"/>
  <c r="K38" i="1"/>
  <c r="I62" i="1"/>
  <c r="R62" i="1"/>
  <c r="E27" i="2"/>
  <c r="R44" i="1"/>
  <c r="I44" i="1"/>
  <c r="H21" i="1"/>
  <c r="R21" i="1"/>
  <c r="F35" i="1"/>
  <c r="G35" i="1"/>
  <c r="E22" i="2"/>
  <c r="F32" i="1"/>
  <c r="G32" i="1"/>
  <c r="E19" i="2"/>
  <c r="E15" i="2"/>
  <c r="F28" i="1"/>
  <c r="G28" i="1"/>
  <c r="I46" i="1"/>
  <c r="R46" i="1"/>
  <c r="S59" i="1"/>
  <c r="I59" i="1"/>
  <c r="E38" i="2"/>
  <c r="K216" i="3"/>
  <c r="K235" i="3"/>
  <c r="F48" i="1"/>
  <c r="G48" i="1"/>
  <c r="E30" i="2"/>
  <c r="I37" i="1"/>
  <c r="R37" i="1"/>
  <c r="I42" i="1"/>
  <c r="S42" i="1"/>
  <c r="S49" i="1"/>
  <c r="I49" i="1"/>
  <c r="I35" i="1"/>
  <c r="R35" i="1"/>
  <c r="K30" i="1"/>
  <c r="R30" i="1"/>
  <c r="G24" i="1"/>
  <c r="I47" i="1"/>
  <c r="R47" i="1"/>
  <c r="R48" i="1"/>
  <c r="I48" i="1"/>
  <c r="S28" i="1"/>
  <c r="I28" i="1"/>
  <c r="R56" i="1"/>
  <c r="I56" i="1"/>
  <c r="I36" i="1"/>
  <c r="R36" i="1"/>
  <c r="R32" i="1"/>
  <c r="J32" i="1"/>
  <c r="R57" i="1"/>
  <c r="I57" i="1"/>
  <c r="I27" i="1"/>
  <c r="R27" i="1"/>
  <c r="I24" i="1"/>
  <c r="R24" i="1"/>
  <c r="S19" i="1"/>
  <c r="E19" i="1"/>
  <c r="R19" i="1"/>
  <c r="E18" i="1"/>
  <c r="D12" i="1"/>
  <c r="D11" i="1"/>
  <c r="C11" i="1"/>
  <c r="S42" i="3" l="1"/>
  <c r="I42" i="3"/>
  <c r="K196" i="3"/>
  <c r="R196" i="3"/>
  <c r="J203" i="3"/>
  <c r="R203" i="3"/>
  <c r="K141" i="3"/>
  <c r="R141" i="3"/>
  <c r="K182" i="3"/>
  <c r="S182" i="3"/>
  <c r="I118" i="3"/>
  <c r="S118" i="3"/>
  <c r="K194" i="3"/>
  <c r="S194" i="3"/>
  <c r="S69" i="3"/>
  <c r="I69" i="3"/>
  <c r="S38" i="3"/>
  <c r="I38" i="3"/>
  <c r="K167" i="3"/>
  <c r="R167" i="3"/>
  <c r="J214" i="3"/>
  <c r="R214" i="3"/>
  <c r="I112" i="3"/>
  <c r="R112" i="3"/>
  <c r="I41" i="3"/>
  <c r="R41" i="3"/>
  <c r="S110" i="3"/>
  <c r="I110" i="3"/>
  <c r="I80" i="3"/>
  <c r="S80" i="3"/>
  <c r="S193" i="3"/>
  <c r="K193" i="3"/>
  <c r="R137" i="3"/>
  <c r="H137" i="3"/>
  <c r="K146" i="3"/>
  <c r="R146" i="3"/>
  <c r="I126" i="3"/>
  <c r="R126" i="3"/>
  <c r="I84" i="3"/>
  <c r="R84" i="3"/>
  <c r="S123" i="3"/>
  <c r="I123" i="3"/>
  <c r="R125" i="3"/>
  <c r="I125" i="3"/>
  <c r="R60" i="3"/>
  <c r="I60" i="3"/>
  <c r="S77" i="3"/>
  <c r="I77" i="3"/>
  <c r="S67" i="3"/>
  <c r="I67" i="3"/>
  <c r="K179" i="3"/>
  <c r="S179" i="3"/>
  <c r="K145" i="3"/>
  <c r="R145" i="3"/>
  <c r="I122" i="3"/>
  <c r="S122" i="3"/>
  <c r="S34" i="3"/>
  <c r="I34" i="3"/>
  <c r="I53" i="3"/>
  <c r="I71" i="3"/>
  <c r="I133" i="3"/>
  <c r="S228" i="3"/>
  <c r="I104" i="3"/>
  <c r="K139" i="3"/>
  <c r="J174" i="3"/>
  <c r="R31" i="3"/>
  <c r="R97" i="3"/>
  <c r="R120" i="3"/>
  <c r="I114" i="3"/>
  <c r="R162" i="3"/>
  <c r="K136" i="3"/>
  <c r="R72" i="3"/>
  <c r="R155" i="3"/>
  <c r="I96" i="3"/>
  <c r="I62" i="3"/>
  <c r="I113" i="3"/>
  <c r="I68" i="3"/>
  <c r="R74" i="3"/>
  <c r="I75" i="3"/>
  <c r="K212" i="3"/>
  <c r="K192" i="3"/>
  <c r="I73" i="3"/>
  <c r="I107" i="3"/>
  <c r="S89" i="3"/>
  <c r="K234" i="3"/>
  <c r="R234" i="3"/>
  <c r="S231" i="3"/>
  <c r="S204" i="3"/>
  <c r="K204" i="3"/>
  <c r="S191" i="3"/>
  <c r="K191" i="3"/>
  <c r="K221" i="3"/>
  <c r="R221" i="3"/>
  <c r="R227" i="3"/>
  <c r="K227" i="3"/>
  <c r="K215" i="3"/>
  <c r="R215" i="3"/>
  <c r="S188" i="3"/>
  <c r="K188" i="3"/>
  <c r="R225" i="3"/>
  <c r="K225" i="3"/>
  <c r="S222" i="3"/>
  <c r="K222" i="3"/>
  <c r="S205" i="3"/>
  <c r="K205" i="3"/>
  <c r="S224" i="3"/>
  <c r="K224" i="3"/>
  <c r="S208" i="3"/>
  <c r="K208" i="3"/>
  <c r="R206" i="3"/>
  <c r="K206" i="3"/>
  <c r="R219" i="3"/>
  <c r="J219" i="3"/>
  <c r="K210" i="3"/>
  <c r="S210" i="3"/>
  <c r="K207" i="3"/>
  <c r="S207" i="3"/>
  <c r="R217" i="3"/>
  <c r="K217" i="3"/>
  <c r="R226" i="3"/>
  <c r="K226" i="3"/>
  <c r="S220" i="3"/>
  <c r="K220" i="3"/>
  <c r="S211" i="3"/>
  <c r="J211" i="3"/>
  <c r="K198" i="3"/>
  <c r="R198" i="3"/>
  <c r="S230" i="3"/>
  <c r="K230" i="3"/>
  <c r="S183" i="3"/>
  <c r="K183" i="3"/>
  <c r="R130" i="3"/>
  <c r="S91" i="3"/>
  <c r="R197" i="3"/>
  <c r="R140" i="3"/>
  <c r="S180" i="3"/>
  <c r="I28" i="3"/>
  <c r="I32" i="3"/>
  <c r="R22" i="3"/>
  <c r="I106" i="3"/>
  <c r="R106" i="3"/>
  <c r="I50" i="3"/>
  <c r="R50" i="3"/>
  <c r="R169" i="3"/>
  <c r="K169" i="3"/>
  <c r="S157" i="3"/>
  <c r="S150" i="3"/>
  <c r="S92" i="3"/>
  <c r="I92" i="3"/>
  <c r="S87" i="3"/>
  <c r="I65" i="3"/>
  <c r="S65" i="3"/>
  <c r="S58" i="3"/>
  <c r="S33" i="3"/>
  <c r="I33" i="3"/>
  <c r="S185" i="3"/>
  <c r="K185" i="3"/>
  <c r="I37" i="3"/>
  <c r="R37" i="3"/>
  <c r="S117" i="3"/>
  <c r="I117" i="3"/>
  <c r="S30" i="3"/>
  <c r="I30" i="3"/>
  <c r="J195" i="3"/>
  <c r="R86" i="3"/>
  <c r="I63" i="3"/>
  <c r="I158" i="3"/>
  <c r="R158" i="3"/>
  <c r="I27" i="3"/>
  <c r="R27" i="3"/>
  <c r="S178" i="3"/>
  <c r="K178" i="3"/>
  <c r="S156" i="3"/>
  <c r="I156" i="3"/>
  <c r="S149" i="3"/>
  <c r="K149" i="3"/>
  <c r="I90" i="3"/>
  <c r="S90" i="3"/>
  <c r="I82" i="3"/>
  <c r="S82" i="3"/>
  <c r="S57" i="3"/>
  <c r="I57" i="3"/>
  <c r="S43" i="3"/>
  <c r="I43" i="3"/>
  <c r="S173" i="3"/>
  <c r="R163" i="3"/>
  <c r="J163" i="3"/>
  <c r="R105" i="3"/>
  <c r="R176" i="3"/>
  <c r="I102" i="3"/>
  <c r="I46" i="3"/>
  <c r="R46" i="3"/>
  <c r="I115" i="3"/>
  <c r="S115" i="3"/>
  <c r="R127" i="3"/>
  <c r="I127" i="3"/>
  <c r="K229" i="3"/>
  <c r="R223" i="3"/>
  <c r="K168" i="3"/>
  <c r="J213" i="3"/>
  <c r="R135" i="3"/>
  <c r="K186" i="3"/>
  <c r="R186" i="3"/>
  <c r="R52" i="3"/>
  <c r="I52" i="3"/>
  <c r="I103" i="3"/>
  <c r="R103" i="3"/>
  <c r="S95" i="3"/>
  <c r="I95" i="3"/>
  <c r="S35" i="3"/>
  <c r="I35" i="3"/>
  <c r="I26" i="3"/>
  <c r="S26" i="3"/>
  <c r="J202" i="3"/>
  <c r="S202" i="3"/>
  <c r="K209" i="3"/>
  <c r="K184" i="3"/>
  <c r="I98" i="3"/>
  <c r="K142" i="3"/>
  <c r="R142" i="3"/>
  <c r="I132" i="3"/>
  <c r="R132" i="3"/>
  <c r="R101" i="3"/>
  <c r="I101" i="3"/>
  <c r="R171" i="3"/>
  <c r="K171" i="3"/>
  <c r="S119" i="3"/>
  <c r="I119" i="3"/>
  <c r="S70" i="3"/>
  <c r="I70" i="3"/>
  <c r="S45" i="3"/>
  <c r="I45" i="3"/>
  <c r="K165" i="3"/>
  <c r="R165" i="3"/>
  <c r="K199" i="3"/>
  <c r="R56" i="3"/>
  <c r="R49" i="3"/>
  <c r="R93" i="3"/>
  <c r="R147" i="3"/>
  <c r="K147" i="3"/>
  <c r="R170" i="3"/>
  <c r="K170" i="3"/>
  <c r="S189" i="3"/>
  <c r="K189" i="3"/>
  <c r="S159" i="3"/>
  <c r="I159" i="3"/>
  <c r="S151" i="3"/>
  <c r="K151" i="3"/>
  <c r="S59" i="3"/>
  <c r="I59" i="3"/>
  <c r="S25" i="3"/>
  <c r="I25" i="3"/>
  <c r="K200" i="3"/>
  <c r="R200" i="3"/>
  <c r="K134" i="3"/>
  <c r="I121" i="3"/>
  <c r="R36" i="3"/>
  <c r="I36" i="3"/>
  <c r="S153" i="3"/>
  <c r="J153" i="3"/>
  <c r="I108" i="3"/>
  <c r="S108" i="3"/>
  <c r="I51" i="3"/>
  <c r="S51" i="3"/>
  <c r="S40" i="3"/>
  <c r="I40" i="3"/>
  <c r="R79" i="3"/>
  <c r="K233" i="3"/>
  <c r="R233" i="3"/>
  <c r="K232" i="3"/>
  <c r="R232" i="3"/>
  <c r="D16" i="1"/>
  <c r="D19" i="1" s="1"/>
  <c r="P26" i="1"/>
  <c r="P54" i="1"/>
  <c r="P41" i="1"/>
  <c r="P59" i="1"/>
  <c r="P51" i="1"/>
  <c r="P37" i="1"/>
  <c r="P36" i="1"/>
  <c r="P53" i="1"/>
  <c r="P27" i="1"/>
  <c r="P48" i="1"/>
  <c r="P35" i="1"/>
  <c r="P63" i="1"/>
  <c r="P30" i="1"/>
  <c r="D15" i="1"/>
  <c r="C19" i="1" s="1"/>
  <c r="P60" i="1"/>
  <c r="P50" i="1"/>
  <c r="P32" i="1"/>
  <c r="P65" i="1"/>
  <c r="P38" i="1"/>
  <c r="P58" i="1"/>
  <c r="P64" i="1"/>
  <c r="P29" i="1"/>
  <c r="P28" i="1"/>
  <c r="P45" i="1"/>
  <c r="P42" i="1"/>
  <c r="P33" i="1"/>
  <c r="P57" i="1"/>
  <c r="P61" i="1"/>
  <c r="P25" i="1"/>
  <c r="P52" i="1"/>
  <c r="P55" i="1"/>
  <c r="P31" i="1"/>
  <c r="P24" i="1"/>
  <c r="P47" i="1"/>
  <c r="P34" i="1"/>
  <c r="P44" i="1"/>
  <c r="P39" i="1"/>
  <c r="P56" i="1"/>
  <c r="P49" i="1"/>
  <c r="P46" i="1"/>
  <c r="P43" i="1"/>
  <c r="P62" i="1"/>
  <c r="P40" i="1"/>
  <c r="C12" i="1"/>
  <c r="C11" i="3"/>
  <c r="C12" i="3"/>
  <c r="D12" i="3"/>
  <c r="D11" i="3"/>
  <c r="O234" i="3" l="1"/>
  <c r="P234" i="3"/>
  <c r="S19" i="3"/>
  <c r="E19" i="3" s="1"/>
  <c r="P225" i="3"/>
  <c r="P226" i="3"/>
  <c r="P211" i="3"/>
  <c r="P227" i="3"/>
  <c r="P224" i="3"/>
  <c r="P208" i="3"/>
  <c r="P221" i="3"/>
  <c r="P223" i="3"/>
  <c r="P204" i="3"/>
  <c r="P214" i="3"/>
  <c r="P210" i="3"/>
  <c r="P216" i="3"/>
  <c r="P205" i="3"/>
  <c r="P196" i="3"/>
  <c r="P198" i="3"/>
  <c r="P202" i="3"/>
  <c r="P209" i="3"/>
  <c r="P203" i="3"/>
  <c r="P197" i="3"/>
  <c r="P220" i="3"/>
  <c r="P231" i="3"/>
  <c r="P217" i="3"/>
  <c r="P218" i="3"/>
  <c r="P200" i="3"/>
  <c r="P207" i="3"/>
  <c r="P228" i="3"/>
  <c r="P219" i="3"/>
  <c r="P215" i="3"/>
  <c r="P232" i="3"/>
  <c r="P222" i="3"/>
  <c r="P206" i="3"/>
  <c r="P230" i="3"/>
  <c r="P199" i="3"/>
  <c r="P229" i="3"/>
  <c r="P233" i="3"/>
  <c r="P212" i="3"/>
  <c r="D15" i="3"/>
  <c r="C19" i="3" s="1"/>
  <c r="P235" i="3"/>
  <c r="P201" i="3"/>
  <c r="P213" i="3"/>
  <c r="D16" i="3"/>
  <c r="D19" i="3" s="1"/>
  <c r="O232" i="3"/>
  <c r="O233" i="3"/>
  <c r="O212" i="3"/>
  <c r="O200" i="3"/>
  <c r="O225" i="3"/>
  <c r="O217" i="3"/>
  <c r="O230" i="3"/>
  <c r="O208" i="3"/>
  <c r="O204" i="3"/>
  <c r="O196" i="3"/>
  <c r="O222" i="3"/>
  <c r="O235" i="3"/>
  <c r="O201" i="3"/>
  <c r="O216" i="3"/>
  <c r="O213" i="3"/>
  <c r="O226" i="3"/>
  <c r="O199" i="3"/>
  <c r="O227" i="3"/>
  <c r="O223" i="3"/>
  <c r="O221" i="3"/>
  <c r="O207" i="3"/>
  <c r="O197" i="3"/>
  <c r="O228" i="3"/>
  <c r="O215" i="3"/>
  <c r="O206" i="3"/>
  <c r="O210" i="3"/>
  <c r="O219" i="3"/>
  <c r="O209" i="3"/>
  <c r="O198" i="3"/>
  <c r="O231" i="3"/>
  <c r="O218" i="3"/>
  <c r="O229" i="3"/>
  <c r="O220" i="3"/>
  <c r="O202" i="3"/>
  <c r="O211" i="3"/>
  <c r="O214" i="3"/>
  <c r="C15" i="3"/>
  <c r="C18" i="3" s="1"/>
  <c r="O203" i="3"/>
  <c r="O224" i="3"/>
  <c r="O205" i="3"/>
  <c r="C16" i="3"/>
  <c r="D18" i="3" s="1"/>
  <c r="R19" i="3"/>
  <c r="E18" i="3" s="1"/>
  <c r="C16" i="1"/>
  <c r="D18" i="1" s="1"/>
  <c r="O62" i="1"/>
  <c r="O36" i="1"/>
  <c r="O39" i="1"/>
  <c r="O45" i="1"/>
  <c r="O53" i="1"/>
  <c r="O31" i="1"/>
  <c r="O42" i="1"/>
  <c r="O54" i="1"/>
  <c r="O64" i="1"/>
  <c r="O24" i="1"/>
  <c r="O56" i="1"/>
  <c r="O25" i="1"/>
  <c r="O59" i="1"/>
  <c r="O37" i="1"/>
  <c r="O50" i="1"/>
  <c r="O30" i="1"/>
  <c r="O44" i="1"/>
  <c r="O57" i="1"/>
  <c r="O29" i="1"/>
  <c r="O61" i="1"/>
  <c r="O41" i="1"/>
  <c r="O40" i="1"/>
  <c r="O27" i="1"/>
  <c r="O28" i="1"/>
  <c r="O38" i="1"/>
  <c r="O35" i="1"/>
  <c r="O65" i="1"/>
  <c r="C15" i="1"/>
  <c r="O60" i="1"/>
  <c r="O51" i="1"/>
  <c r="O52" i="1"/>
  <c r="O55" i="1"/>
  <c r="O47" i="1"/>
  <c r="O63" i="1"/>
  <c r="O34" i="1"/>
  <c r="O58" i="1"/>
  <c r="O46" i="1"/>
  <c r="O33" i="1"/>
  <c r="O49" i="1"/>
  <c r="O43" i="1"/>
  <c r="O26" i="1"/>
  <c r="O48" i="1"/>
  <c r="O32" i="1"/>
  <c r="F14" i="3" l="1"/>
  <c r="F15" i="3" s="1"/>
  <c r="F14" i="1"/>
  <c r="F15" i="1" s="1"/>
  <c r="C18" i="1"/>
</calcChain>
</file>

<file path=xl/sharedStrings.xml><?xml version="1.0" encoding="utf-8"?>
<sst xmlns="http://schemas.openxmlformats.org/spreadsheetml/2006/main" count="2160" uniqueCount="732">
  <si>
    <t>IBVS 6244</t>
  </si>
  <si>
    <t>IBVS 6193</t>
  </si>
  <si>
    <t>IBVS 6196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</si>
  <si>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</si>
  <si>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</si>
  <si>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</si>
  <si>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</si>
  <si>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</si>
  <si>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</si>
  <si>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</si>
  <si>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</si>
  <si>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</si>
  <si>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</si>
  <si>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</si>
  <si>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</si>
  <si>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</si>
  <si>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</si>
  <si>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</si>
  <si>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</si>
  <si>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</si>
  <si>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</si>
  <si>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System Type:</t>
  </si>
  <si>
    <t>S4</t>
  </si>
  <si>
    <t>S5</t>
  </si>
  <si>
    <t>Misc</t>
  </si>
  <si>
    <t>IBVS 4606</t>
  </si>
  <si>
    <t>II</t>
  </si>
  <si>
    <t>IBVS 2793</t>
  </si>
  <si>
    <t>I</t>
  </si>
  <si>
    <t>IBVS 5487</t>
  </si>
  <si>
    <t>IBVS</t>
  </si>
  <si>
    <t>IBVS 5577</t>
  </si>
  <si>
    <t>IBVS 5643</t>
  </si>
  <si>
    <t>Nelson</t>
  </si>
  <si>
    <t>IBVS 5672</t>
  </si>
  <si>
    <t>IBVS 5670</t>
  </si>
  <si>
    <t>Primary</t>
  </si>
  <si>
    <t>Secondary</t>
  </si>
  <si>
    <t>Sec. Fit</t>
  </si>
  <si>
    <t>Pri. Fit</t>
  </si>
  <si>
    <t>EA/DM</t>
  </si>
  <si>
    <t>Prim. Ephemeris =</t>
  </si>
  <si>
    <t>Sec. Ephemeris =</t>
  </si>
  <si>
    <t>V381 Cas / gsc 3256-1764</t>
  </si>
  <si>
    <t>IBVS 5761</t>
  </si>
  <si>
    <t>IBVS 5802</t>
  </si>
  <si>
    <t>IBVS 5871</t>
  </si>
  <si>
    <t>OEJV 0074</t>
  </si>
  <si>
    <t>OEJV0094</t>
  </si>
  <si>
    <t>OEJV 0107</t>
  </si>
  <si>
    <t>IBVS 5972</t>
  </si>
  <si>
    <t>IBVS 5960</t>
  </si>
  <si>
    <t>IBVS 5918</t>
  </si>
  <si>
    <t>IBVS 6014</t>
  </si>
  <si>
    <t>IBVS 6070</t>
  </si>
  <si>
    <t>IBVS 6093</t>
  </si>
  <si>
    <t>IBVS 6118</t>
  </si>
  <si>
    <t>IBVS 5984</t>
  </si>
  <si>
    <t>IBVS 6152</t>
  </si>
  <si>
    <t>OEJV 0168</t>
  </si>
  <si>
    <t>OEJV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</si>
  <si>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</si>
  <si>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</si>
  <si>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</si>
  <si>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</si>
  <si>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</si>
  <si>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</si>
  <si>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</si>
  <si>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</si>
  <si>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</si>
  <si>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</si>
  <si>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</si>
  <si>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</si>
  <si>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2415693.653 </t>
  </si>
  <si>
    <t> 05.11.1901 03:40 </t>
  </si>
  <si>
    <t> -0.082 </t>
  </si>
  <si>
    <t>P </t>
  </si>
  <si>
    <t> H.Bauernfeind </t>
  </si>
  <si>
    <t> VB 7.72 </t>
  </si>
  <si>
    <t>2415961.737 </t>
  </si>
  <si>
    <t> 31.07.1902 05:41 </t>
  </si>
  <si>
    <t> 0.060 </t>
  </si>
  <si>
    <t>2415974.773 </t>
  </si>
  <si>
    <t> 13.08.1902 06:33 </t>
  </si>
  <si>
    <t> -0.059 </t>
  </si>
  <si>
    <t>2416051.686 </t>
  </si>
  <si>
    <t> 29.10.1902 04:27 </t>
  </si>
  <si>
    <t> 0.032 </t>
  </si>
  <si>
    <t>2416149.473 </t>
  </si>
  <si>
    <t> 03.02.1903 23:21 </t>
  </si>
  <si>
    <t> 0.047 </t>
  </si>
  <si>
    <t>2416444.601 </t>
  </si>
  <si>
    <t> 26.11.1903 02:25 </t>
  </si>
  <si>
    <t> 0.110 </t>
  </si>
  <si>
    <t>2416457.521 </t>
  </si>
  <si>
    <t> 09.12.1903 00:30 </t>
  </si>
  <si>
    <t> -0.005 </t>
  </si>
  <si>
    <t>2416505.526 </t>
  </si>
  <si>
    <t> 26.01.1904 00:37 </t>
  </si>
  <si>
    <t> -0.073 </t>
  </si>
  <si>
    <t>2416813.641 </t>
  </si>
  <si>
    <t> 29.11.1904 03:23 </t>
  </si>
  <si>
    <t> -0.058 </t>
  </si>
  <si>
    <t>2416828.598 </t>
  </si>
  <si>
    <t> 14.12.1904 02:21 </t>
  </si>
  <si>
    <t> -0.001 </t>
  </si>
  <si>
    <t>2417171.557 </t>
  </si>
  <si>
    <t> 22.11.1905 01:22 </t>
  </si>
  <si>
    <t> -0.061 </t>
  </si>
  <si>
    <t>2417185.594 </t>
  </si>
  <si>
    <t> 06.12.1905 02:15 </t>
  </si>
  <si>
    <t> 0.009 </t>
  </si>
  <si>
    <t>2417228.475 </t>
  </si>
  <si>
    <t> 17.01.1906 23:24 </t>
  </si>
  <si>
    <t> 0.054 </t>
  </si>
  <si>
    <t>2417865.672 </t>
  </si>
  <si>
    <t> 17.10.1907 04:07 </t>
  </si>
  <si>
    <t> -0.019 </t>
  </si>
  <si>
    <t>2417942.492 </t>
  </si>
  <si>
    <t> 01.01.1908 23:48 </t>
  </si>
  <si>
    <t> -0.021 </t>
  </si>
  <si>
    <t>2418152.824 </t>
  </si>
  <si>
    <t> 30.07.1908 07:46 </t>
  </si>
  <si>
    <t> -0.015 </t>
  </si>
  <si>
    <t>2418182.634 </t>
  </si>
  <si>
    <t> 29.08.1908 03:12 </t>
  </si>
  <si>
    <t> 0.114 </t>
  </si>
  <si>
    <t>2418214.807 </t>
  </si>
  <si>
    <t> 30.09.1908 07:22 </t>
  </si>
  <si>
    <t>2418597.827 </t>
  </si>
  <si>
    <t> 18.10.1909 07:50 </t>
  </si>
  <si>
    <t> -0.228 </t>
  </si>
  <si>
    <t>2418691.542 </t>
  </si>
  <si>
    <t> 20.01.1910 01:00 </t>
  </si>
  <si>
    <t> 0.019 </t>
  </si>
  <si>
    <t>2418950.709 </t>
  </si>
  <si>
    <t> 06.10.1910 05:00 </t>
  </si>
  <si>
    <t> -0.027 </t>
  </si>
  <si>
    <t>2419307.805 </t>
  </si>
  <si>
    <t> 28.09.1911 07:19 </t>
  </si>
  <si>
    <t> -0.037 </t>
  </si>
  <si>
    <t>2419370.615 </t>
  </si>
  <si>
    <t> 30.11.1911 02:45 </t>
  </si>
  <si>
    <t> -0.081 </t>
  </si>
  <si>
    <t>2419412.529 </t>
  </si>
  <si>
    <t> 11.01.1912 00:41 </t>
  </si>
  <si>
    <t> -0.070 </t>
  </si>
  <si>
    <t>2419438.500 </t>
  </si>
  <si>
    <t> 06.02.1912 00:00 </t>
  </si>
  <si>
    <t> -0.288 </t>
  </si>
  <si>
    <t>2419692.738 </t>
  </si>
  <si>
    <t> 17.10.1912 05:42 </t>
  </si>
  <si>
    <t> -0.025 </t>
  </si>
  <si>
    <t>2420078.647 </t>
  </si>
  <si>
    <t> 07.11.1913 03:31 </t>
  </si>
  <si>
    <t> 0.030 </t>
  </si>
  <si>
    <t>2420833.623 </t>
  </si>
  <si>
    <t> 02.12.1915 02:57 </t>
  </si>
  <si>
    <t> -0.175 </t>
  </si>
  <si>
    <t>2421155.802 </t>
  </si>
  <si>
    <t> 19.10.1916 07:14 </t>
  </si>
  <si>
    <t> -0.063 </t>
  </si>
  <si>
    <t>2421164.705 </t>
  </si>
  <si>
    <t> 28.10.1916 04:55 </t>
  </si>
  <si>
    <t>2421570.595 </t>
  </si>
  <si>
    <t> 08.12.1917 02:16 </t>
  </si>
  <si>
    <t> 0.008 </t>
  </si>
  <si>
    <t>2422283.667 </t>
  </si>
  <si>
    <t> 21.11.1919 04:00 </t>
  </si>
  <si>
    <t> -0.079 </t>
  </si>
  <si>
    <t>2422374.544 </t>
  </si>
  <si>
    <t> 20.02.1920 01:03 </t>
  </si>
  <si>
    <t>2422677.534 </t>
  </si>
  <si>
    <t> 19.12.1920 00:48 </t>
  </si>
  <si>
    <t> 0.017 </t>
  </si>
  <si>
    <t>2422977.794 </t>
  </si>
  <si>
    <t> 15.10.1921 07:03 </t>
  </si>
  <si>
    <t>2422985.668 </t>
  </si>
  <si>
    <t> 23.10.1921 04:01 </t>
  </si>
  <si>
    <t> 0.052 </t>
  </si>
  <si>
    <t>2423349.674 </t>
  </si>
  <si>
    <t> 22.10.1922 04:10 </t>
  </si>
  <si>
    <t> -0.032 </t>
  </si>
  <si>
    <t>2423398.545 </t>
  </si>
  <si>
    <t> 10.12.1922 01:04 </t>
  </si>
  <si>
    <t> -0.047 </t>
  </si>
  <si>
    <t>2423461.471 </t>
  </si>
  <si>
    <t> 10.02.1923 23:18 </t>
  </si>
  <si>
    <t> 0.025 </t>
  </si>
  <si>
    <t>2423650.804 </t>
  </si>
  <si>
    <t> 19.08.1923 07:17 </t>
  </si>
  <si>
    <t> -0.017 </t>
  </si>
  <si>
    <t>2423672.790 </t>
  </si>
  <si>
    <t> 10.09.1923 06:57 </t>
  </si>
  <si>
    <t> 0.084 </t>
  </si>
  <si>
    <t>2423803.544 </t>
  </si>
  <si>
    <t> 19.01.1924 01:03 </t>
  </si>
  <si>
    <t> -0.108 </t>
  </si>
  <si>
    <t>2424076.731 </t>
  </si>
  <si>
    <t> 18.10.1924 05:32 </t>
  </si>
  <si>
    <t> -0.101 </t>
  </si>
  <si>
    <t>2424083.591 </t>
  </si>
  <si>
    <t> 25.10.1924 02:11 </t>
  </si>
  <si>
    <t> -0.225 </t>
  </si>
  <si>
    <t>2424091.601 </t>
  </si>
  <si>
    <t> 02.11.1924 02:25 </t>
  </si>
  <si>
    <t> -0.132 </t>
  </si>
  <si>
    <t>2424091.642 </t>
  </si>
  <si>
    <t> 02.11.1924 03:24 </t>
  </si>
  <si>
    <t> -0.091 </t>
  </si>
  <si>
    <t>2424091.686 </t>
  </si>
  <si>
    <t> 02.11.1924 04:27 </t>
  </si>
  <si>
    <t>2424147.531 </t>
  </si>
  <si>
    <t> 28.12.1924 00:44 </t>
  </si>
  <si>
    <t> -0.072 </t>
  </si>
  <si>
    <t>2424147.571 </t>
  </si>
  <si>
    <t> 28.12.1924 01:42 </t>
  </si>
  <si>
    <t>2424379.805 </t>
  </si>
  <si>
    <t> 17.08.1925 07:19 </t>
  </si>
  <si>
    <t> -0.009 </t>
  </si>
  <si>
    <t>2424379.847 </t>
  </si>
  <si>
    <t> 17.08.1925 08:19 </t>
  </si>
  <si>
    <t> 0.033 </t>
  </si>
  <si>
    <t>2424385.793 </t>
  </si>
  <si>
    <t> 23.08.1925 07:01 </t>
  </si>
  <si>
    <t> -0.071 </t>
  </si>
  <si>
    <t>2424385.834 </t>
  </si>
  <si>
    <t> 23.08.1925 08:00 </t>
  </si>
  <si>
    <t> -0.030 </t>
  </si>
  <si>
    <t>2424441.668 </t>
  </si>
  <si>
    <t> 18.10.1925 04:01 </t>
  </si>
  <si>
    <t> -0.067 </t>
  </si>
  <si>
    <t>2424441.711 </t>
  </si>
  <si>
    <t> 18.10.1925 05:03 </t>
  </si>
  <si>
    <t> -0.024 </t>
  </si>
  <si>
    <t>2424736.838 </t>
  </si>
  <si>
    <t> 09.08.1926 08:06 </t>
  </si>
  <si>
    <t> 0.039 </t>
  </si>
  <si>
    <t>2424798.730 </t>
  </si>
  <si>
    <t> 10.10.1926 05:31 </t>
  </si>
  <si>
    <t> -0.110 </t>
  </si>
  <si>
    <t>2424889.534 </t>
  </si>
  <si>
    <t> 09.01.1927 00:48 </t>
  </si>
  <si>
    <t> -0.096 </t>
  </si>
  <si>
    <t>2425059.778 </t>
  </si>
  <si>
    <t> 28.06.1927 06:40 </t>
  </si>
  <si>
    <t>2425135.709 </t>
  </si>
  <si>
    <t> 12.09.1927 05:00 </t>
  </si>
  <si>
    <t> -0.099 </t>
  </si>
  <si>
    <t>2426248.765 </t>
  </si>
  <si>
    <t> 29.09.1930 06:21 </t>
  </si>
  <si>
    <t> -0.023 </t>
  </si>
  <si>
    <t>2426340.475 </t>
  </si>
  <si>
    <t> 29.12.1930 23:24 </t>
  </si>
  <si>
    <t> -0.035 </t>
  </si>
  <si>
    <t>2426601.506 </t>
  </si>
  <si>
    <t> 17.09.1931 00:08 </t>
  </si>
  <si>
    <t> 0.037 </t>
  </si>
  <si>
    <t> Strohmeier et al. </t>
  </si>
  <si>
    <t> VB 5.15 </t>
  </si>
  <si>
    <t>2426622.395 </t>
  </si>
  <si>
    <t> 07.10.1931 21:28 </t>
  </si>
  <si>
    <t>2426889.524 </t>
  </si>
  <si>
    <t> 01.07.1932 00:34 </t>
  </si>
  <si>
    <t> -0.026 </t>
  </si>
  <si>
    <t>2426889.535 </t>
  </si>
  <si>
    <t> 01.07.1932 00:50 </t>
  </si>
  <si>
    <t>2426930.599 </t>
  </si>
  <si>
    <t> 11.08.1932 02:22 </t>
  </si>
  <si>
    <t> -0.041 </t>
  </si>
  <si>
    <t>2426951.504 </t>
  </si>
  <si>
    <t> 01.09.1932 00:05 </t>
  </si>
  <si>
    <t> -0.087 </t>
  </si>
  <si>
    <t>2426958.531 </t>
  </si>
  <si>
    <t> 08.09.1932 00:44 </t>
  </si>
  <si>
    <t> -0.044 </t>
  </si>
  <si>
    <t>2426984.727 </t>
  </si>
  <si>
    <t> 04.10.1932 05:26 </t>
  </si>
  <si>
    <t>2426986.440 </t>
  </si>
  <si>
    <t> 05.10.1932 22:33 </t>
  </si>
  <si>
    <t>2426986.461 </t>
  </si>
  <si>
    <t> 05.10.1932 23:03 </t>
  </si>
  <si>
    <t> -0.049 </t>
  </si>
  <si>
    <t>2426987.352 </t>
  </si>
  <si>
    <t> 06.10.1932 20:26 </t>
  </si>
  <si>
    <t> 0.029 </t>
  </si>
  <si>
    <t>2427026.637 </t>
  </si>
  <si>
    <t> 15.11.1932 03:17 </t>
  </si>
  <si>
    <t>2427040.584 </t>
  </si>
  <si>
    <t> 29.11.1932 02:00 </t>
  </si>
  <si>
    <t> -0.051 </t>
  </si>
  <si>
    <t>2427281.501 </t>
  </si>
  <si>
    <t> 28.07.1933 00:01 </t>
  </si>
  <si>
    <t> -0.074 </t>
  </si>
  <si>
    <t>2427303.491 </t>
  </si>
  <si>
    <t> 18.08.1933 23:47 </t>
  </si>
  <si>
    <t> 0.152 </t>
  </si>
  <si>
    <t>2427330.364 </t>
  </si>
  <si>
    <t> 14.09.1933 20:44 </t>
  </si>
  <si>
    <t> -0.097 </t>
  </si>
  <si>
    <t>2427330.405 </t>
  </si>
  <si>
    <t> 14.09.1933 21:43 </t>
  </si>
  <si>
    <t> -0.056 </t>
  </si>
  <si>
    <t>2427330.426 </t>
  </si>
  <si>
    <t> 14.09.1933 22:13 </t>
  </si>
  <si>
    <t>2427348.727 </t>
  </si>
  <si>
    <t> 03.10.1933 05:26 </t>
  </si>
  <si>
    <t> -0.007 </t>
  </si>
  <si>
    <t>2427440.465 </t>
  </si>
  <si>
    <t> 02.01.1934 23:09 </t>
  </si>
  <si>
    <t>2427453.470 </t>
  </si>
  <si>
    <t> 15.01.1934 23:16 </t>
  </si>
  <si>
    <t>2427467.485 </t>
  </si>
  <si>
    <t> 29.01.1934 23:38 </t>
  </si>
  <si>
    <t> 0.027 </t>
  </si>
  <si>
    <t>2427474.490 </t>
  </si>
  <si>
    <t> 05.02.1934 23:45 </t>
  </si>
  <si>
    <t> 0.048 </t>
  </si>
  <si>
    <t>2427783.491 </t>
  </si>
  <si>
    <t> 11.12.1934 23:47 </t>
  </si>
  <si>
    <t>2428045.379 </t>
  </si>
  <si>
    <t> 30.08.1935 21:05 </t>
  </si>
  <si>
    <t> 0.013 </t>
  </si>
  <si>
    <t>2428161.484 </t>
  </si>
  <si>
    <t> 24.12.1935 23:36 </t>
  </si>
  <si>
    <t> -0.048 </t>
  </si>
  <si>
    <t>2428545.535 </t>
  </si>
  <si>
    <t> 12.01.1937 00:50 </t>
  </si>
  <si>
    <t> -0.105 </t>
  </si>
  <si>
    <t>2428751.563 </t>
  </si>
  <si>
    <t> 06.08.1937 01:30 </t>
  </si>
  <si>
    <t> -0.098 </t>
  </si>
  <si>
    <t>2428779.500 </t>
  </si>
  <si>
    <t> 03.09.1937 00:00 </t>
  </si>
  <si>
    <t>2428792.692 </t>
  </si>
  <si>
    <t> 16.09.1937 04:36 </t>
  </si>
  <si>
    <t> 0.061 </t>
  </si>
  <si>
    <t>2428807.451 </t>
  </si>
  <si>
    <t> 30.09.1937 22:49 </t>
  </si>
  <si>
    <t> -0.080 </t>
  </si>
  <si>
    <t>2428863.345 </t>
  </si>
  <si>
    <t> 25.11.1937 20:16 </t>
  </si>
  <si>
    <t> -0.057 </t>
  </si>
  <si>
    <t>2429116.514 </t>
  </si>
  <si>
    <t> 06.08.1938 00:20 </t>
  </si>
  <si>
    <t> -0.050 </t>
  </si>
  <si>
    <t>2429193.342 </t>
  </si>
  <si>
    <t> 21.10.1938 20:12 </t>
  </si>
  <si>
    <t> -0.043 </t>
  </si>
  <si>
    <t>2429561.663 </t>
  </si>
  <si>
    <t> 25.10.1939 03:54 </t>
  </si>
  <si>
    <t> -0.117 </t>
  </si>
  <si>
    <t>2429877.815 </t>
  </si>
  <si>
    <t> 05.09.1940 07:33 </t>
  </si>
  <si>
    <t>2430291.577 </t>
  </si>
  <si>
    <t> 24.10.1941 01:50 </t>
  </si>
  <si>
    <t> -0.008 </t>
  </si>
  <si>
    <t>2430632.875 </t>
  </si>
  <si>
    <t> 30.09.1942 09:00 </t>
  </si>
  <si>
    <t> 0.018 </t>
  </si>
  <si>
    <t>2430660.723 </t>
  </si>
  <si>
    <t> 28.10.1942 05:21 </t>
  </si>
  <si>
    <t> -0.069 </t>
  </si>
  <si>
    <t>2431033.578 </t>
  </si>
  <si>
    <t> 05.11.1943 01:52 </t>
  </si>
  <si>
    <t> -0.034 </t>
  </si>
  <si>
    <t>2431082.521 </t>
  </si>
  <si>
    <t> 24.12.1943 00:30 </t>
  </si>
  <si>
    <t> 0.023 </t>
  </si>
  <si>
    <t>2431327.751 </t>
  </si>
  <si>
    <t> 25.08.1944 06:01 </t>
  </si>
  <si>
    <t> 0.007 </t>
  </si>
  <si>
    <t>2433155.813 </t>
  </si>
  <si>
    <t> 27.08.1949 07:30 </t>
  </si>
  <si>
    <t> 0.064 </t>
  </si>
  <si>
    <t>2433511.844 </t>
  </si>
  <si>
    <t> 18.08.1950 08:15 </t>
  </si>
  <si>
    <t> -0.077 </t>
  </si>
  <si>
    <t>2436841.475 </t>
  </si>
  <si>
    <t> 29.09.1959 23:24 </t>
  </si>
  <si>
    <t> 0.035 </t>
  </si>
  <si>
    <t>2436848.465 </t>
  </si>
  <si>
    <t> 06.10.1959 23:09 </t>
  </si>
  <si>
    <t> 0.042 </t>
  </si>
  <si>
    <t>2436876.379 </t>
  </si>
  <si>
    <t> 03.11.1959 21:05 </t>
  </si>
  <si>
    <t> 0.021 </t>
  </si>
  <si>
    <t>2436904.316 </t>
  </si>
  <si>
    <t> 01.12.1959 19:35 </t>
  </si>
  <si>
    <t> 0.022 </t>
  </si>
  <si>
    <t>2437577.434 </t>
  </si>
  <si>
    <t> 04.10.1961 22:24 </t>
  </si>
  <si>
    <t>2437583.424 </t>
  </si>
  <si>
    <t> 10.10.1961 22:10 </t>
  </si>
  <si>
    <t> -0.042 </t>
  </si>
  <si>
    <t>2437583.496 </t>
  </si>
  <si>
    <t> 10.10.1961 23:54 </t>
  </si>
  <si>
    <t>2443481.295 </t>
  </si>
  <si>
    <t> 03.12.1977 19:04 </t>
  </si>
  <si>
    <t>V </t>
  </si>
  <si>
    <t> D.Lichtenknecker </t>
  </si>
  <si>
    <t>BAVM 31 </t>
  </si>
  <si>
    <t>2444490.416 </t>
  </si>
  <si>
    <t> 07.09.1980 21:59 </t>
  </si>
  <si>
    <t> -0.011 </t>
  </si>
  <si>
    <t>BAVM 32 </t>
  </si>
  <si>
    <t>2444546.293 </t>
  </si>
  <si>
    <t> 02.11.1980 19:01 </t>
  </si>
  <si>
    <t> -0.004 </t>
  </si>
  <si>
    <t>2445204.4959 </t>
  </si>
  <si>
    <t> 22.08.1982 23:54 </t>
  </si>
  <si>
    <t> -0.0226 </t>
  </si>
  <si>
    <t>E </t>
  </si>
  <si>
    <t> F.Agerer </t>
  </si>
  <si>
    <t>BAVM 36 </t>
  </si>
  <si>
    <t>2445280.4602 </t>
  </si>
  <si>
    <t> 06.11.1982 23:02 </t>
  </si>
  <si>
    <t> -0.0669 </t>
  </si>
  <si>
    <t>B</t>
  </si>
  <si>
    <t> M.Fernandes </t>
  </si>
  <si>
    <t>BAVM 38 </t>
  </si>
  <si>
    <t>2445281.337 </t>
  </si>
  <si>
    <t> 07.11.1982 20:05 </t>
  </si>
  <si>
    <t> W.Braune </t>
  </si>
  <si>
    <t>2445281.343 </t>
  </si>
  <si>
    <t> 07.11.1982 20:13 </t>
  </si>
  <si>
    <t> 0.003 </t>
  </si>
  <si>
    <t> J.Hübscher </t>
  </si>
  <si>
    <t>2445541.4697 </t>
  </si>
  <si>
    <t> 25.07.1983 23:16 </t>
  </si>
  <si>
    <t> -0.0162 </t>
  </si>
  <si>
    <t>2445562.413 </t>
  </si>
  <si>
    <t> 15.08.1983 21:54 </t>
  </si>
  <si>
    <t>?</t>
  </si>
  <si>
    <t> Gröbel &amp; Matschat </t>
  </si>
  <si>
    <t>IBVS 2793 </t>
  </si>
  <si>
    <t>2445562.426 </t>
  </si>
  <si>
    <t> 15.08.1983 22:13 </t>
  </si>
  <si>
    <t> P.Ringe </t>
  </si>
  <si>
    <t>2446683.316 </t>
  </si>
  <si>
    <t> 09.09.1986 19:35 </t>
  </si>
  <si>
    <t> -0.018 </t>
  </si>
  <si>
    <t>BAVM 46 </t>
  </si>
  <si>
    <t>2447205.3643 </t>
  </si>
  <si>
    <t> 13.02.1988 20:44 </t>
  </si>
  <si>
    <t> -0.0077 </t>
  </si>
  <si>
    <t>BAVM 50 </t>
  </si>
  <si>
    <t>2448305.305 </t>
  </si>
  <si>
    <t> 17.02.1991 19:19 </t>
  </si>
  <si>
    <t> -0.013 </t>
  </si>
  <si>
    <t> G.Maintz </t>
  </si>
  <si>
    <t>BAVM 59 </t>
  </si>
  <si>
    <t>2448448.477 </t>
  </si>
  <si>
    <t> 10.07.1991 23:26 </t>
  </si>
  <si>
    <t> K.Seifert </t>
  </si>
  <si>
    <t>BAVM 60 </t>
  </si>
  <si>
    <t>2448503.4582 </t>
  </si>
  <si>
    <t> 03.09.1991 22:59 </t>
  </si>
  <si>
    <t> -0.0843 </t>
  </si>
  <si>
    <t>B;V</t>
  </si>
  <si>
    <t>2448950.4139 </t>
  </si>
  <si>
    <t> 23.11.1992 21:56 </t>
  </si>
  <si>
    <t> -0.0907 </t>
  </si>
  <si>
    <t>G</t>
  </si>
  <si>
    <t>BAVM 62 </t>
  </si>
  <si>
    <t>2448950.4180 </t>
  </si>
  <si>
    <t> 23.11.1992 22:01 </t>
  </si>
  <si>
    <t> -0.0866 </t>
  </si>
  <si>
    <t>2450750.4849 </t>
  </si>
  <si>
    <t> 28.10.1997 23:38 </t>
  </si>
  <si>
    <t> -0.0895 </t>
  </si>
  <si>
    <t>-I</t>
  </si>
  <si>
    <t> W.Quester </t>
  </si>
  <si>
    <t>BAVM 111 </t>
  </si>
  <si>
    <t>2451184.355 </t>
  </si>
  <si>
    <t> 05.01.1999 20:31 </t>
  </si>
  <si>
    <t>3802</t>
  </si>
  <si>
    <t>BAVM 122 </t>
  </si>
  <si>
    <t>2451397.369 </t>
  </si>
  <si>
    <t> 06.08.1999 20:51 </t>
  </si>
  <si>
    <t>3924</t>
  </si>
  <si>
    <t> R.Meyer </t>
  </si>
  <si>
    <t>BAVM 131 </t>
  </si>
  <si>
    <t>2451459.317 </t>
  </si>
  <si>
    <t> 07.10.1999 19:36 </t>
  </si>
  <si>
    <t>3959.5</t>
  </si>
  <si>
    <t> -0.111 </t>
  </si>
  <si>
    <t>2451747.424 </t>
  </si>
  <si>
    <t> 21.07.2000 22:10 </t>
  </si>
  <si>
    <t>4124.5</t>
  </si>
  <si>
    <t> -0.085 </t>
  </si>
  <si>
    <t>BAVM 143 </t>
  </si>
  <si>
    <t>2451816.363 </t>
  </si>
  <si>
    <t> 28.09.2000 20:42 </t>
  </si>
  <si>
    <t>4164</t>
  </si>
  <si>
    <t>2451899.298 </t>
  </si>
  <si>
    <t> 20.12.2000 19:09 </t>
  </si>
  <si>
    <t>4211.5</t>
  </si>
  <si>
    <t> -0.109 </t>
  </si>
  <si>
    <t>2452648.323 </t>
  </si>
  <si>
    <t> 08.01.2003 19:45 </t>
  </si>
  <si>
    <t>4640.5</t>
  </si>
  <si>
    <t> -0.094 </t>
  </si>
  <si>
    <t> M.Schabacher </t>
  </si>
  <si>
    <t>BAVM 157 </t>
  </si>
  <si>
    <t>2452682.349 </t>
  </si>
  <si>
    <t> 11.02.2003 20:22 </t>
  </si>
  <si>
    <t>4660</t>
  </si>
  <si>
    <t> -0.054 </t>
  </si>
  <si>
    <t>2452689.343 </t>
  </si>
  <si>
    <t> 18.02.2003 20:13 </t>
  </si>
  <si>
    <t>4664</t>
  </si>
  <si>
    <t>2452839.5019 </t>
  </si>
  <si>
    <t> 19.07.2003 00:02 </t>
  </si>
  <si>
    <t>4750</t>
  </si>
  <si>
    <t> -0.0362 </t>
  </si>
  <si>
    <t>o</t>
  </si>
  <si>
    <t> H.Jungbluth </t>
  </si>
  <si>
    <t>BAVM 172 </t>
  </si>
  <si>
    <t>2452867.435 </t>
  </si>
  <si>
    <t> 15.08.2003 22:26 </t>
  </si>
  <si>
    <t>4766</t>
  </si>
  <si>
    <t> -0.038 </t>
  </si>
  <si>
    <t>BAVM 171 </t>
  </si>
  <si>
    <t>2452990.5503 </t>
  </si>
  <si>
    <t> 17.12.2003 01:12 </t>
  </si>
  <si>
    <t>4836.5</t>
  </si>
  <si>
    <t> -0.0722 </t>
  </si>
  <si>
    <t> C.Lacy </t>
  </si>
  <si>
    <t>IBVS 5577 </t>
  </si>
  <si>
    <t>2453003.61975 </t>
  </si>
  <si>
    <t> 30.12.2003 02:52 </t>
  </si>
  <si>
    <t>4844</t>
  </si>
  <si>
    <t> -0.03725 </t>
  </si>
  <si>
    <t>2453592.9033 </t>
  </si>
  <si>
    <t> 10.08.2005 09:40 </t>
  </si>
  <si>
    <t>5181.5</t>
  </si>
  <si>
    <t> -0.0704 </t>
  </si>
  <si>
    <t>IBVS 5670 </t>
  </si>
  <si>
    <t>2453670.56892 </t>
  </si>
  <si>
    <t> 27.10.2005 01:39 </t>
  </si>
  <si>
    <t>5226</t>
  </si>
  <si>
    <t> -0.03926 </t>
  </si>
  <si>
    <t>C </t>
  </si>
  <si>
    <t> P.Svoboda </t>
  </si>
  <si>
    <t>OEJV 0074 </t>
  </si>
  <si>
    <t>2453670.56962 </t>
  </si>
  <si>
    <t> 27.10.2005 01:40 </t>
  </si>
  <si>
    <t> -0.03856 </t>
  </si>
  <si>
    <t>R</t>
  </si>
  <si>
    <t>2453717.7095 </t>
  </si>
  <si>
    <t> 13.12.2005 05:01 </t>
  </si>
  <si>
    <t>5253</t>
  </si>
  <si>
    <t> -0.0392 </t>
  </si>
  <si>
    <t> R.Nelson </t>
  </si>
  <si>
    <t>IBVS 5672 </t>
  </si>
  <si>
    <t>2454029.3903 </t>
  </si>
  <si>
    <t> 20.10.2006 21:22 </t>
  </si>
  <si>
    <t>5431.5</t>
  </si>
  <si>
    <t> -0.0697 </t>
  </si>
  <si>
    <t>BAVM 183 </t>
  </si>
  <si>
    <t>2454084.3582 </t>
  </si>
  <si>
    <t> 14.12.2006 20:35 </t>
  </si>
  <si>
    <t> -0.0391 </t>
  </si>
  <si>
    <t>BAVM 186 </t>
  </si>
  <si>
    <t>2454084.3585 </t>
  </si>
  <si>
    <t> 14.12.2006 20:36 </t>
  </si>
  <si>
    <t> -0.0388 </t>
  </si>
  <si>
    <t>2454091.3426 </t>
  </si>
  <si>
    <t> 21.12.2006 20:13 </t>
  </si>
  <si>
    <t> -0.0384 </t>
  </si>
  <si>
    <t>2454126.2635 </t>
  </si>
  <si>
    <t> 25.01.2007 18:19 </t>
  </si>
  <si>
    <t> -0.0365 </t>
  </si>
  <si>
    <t> M.Wischnewski </t>
  </si>
  <si>
    <t>2454317.4657 </t>
  </si>
  <si>
    <t> 04.08.2007 23:10 </t>
  </si>
  <si>
    <t> -0.0754 </t>
  </si>
  <si>
    <t>BAVM 193 </t>
  </si>
  <si>
    <t>2454334.9247 </t>
  </si>
  <si>
    <t> 22.08.2007 10:11 </t>
  </si>
  <si>
    <t> -0.0758 </t>
  </si>
  <si>
    <t>IBVS 5910 </t>
  </si>
  <si>
    <t>2454366.3507 </t>
  </si>
  <si>
    <t> 22.09.2007 20:25 </t>
  </si>
  <si>
    <t> -0.0768 </t>
  </si>
  <si>
    <t>2454455.3928 </t>
  </si>
  <si>
    <t> 20.12.2007 21:25 </t>
  </si>
  <si>
    <t> -0.0779 </t>
  </si>
  <si>
    <t>2454469.3636 </t>
  </si>
  <si>
    <t> 03.01.2008 20:43 </t>
  </si>
  <si>
    <t> -0.0747 </t>
  </si>
  <si>
    <t> L.Šmelcer </t>
  </si>
  <si>
    <t>OEJV 0094 </t>
  </si>
  <si>
    <t>2454469.3642 </t>
  </si>
  <si>
    <t> 03.01.2008 20:44 </t>
  </si>
  <si>
    <t> -0.0741 </t>
  </si>
  <si>
    <t>2454492.9126 </t>
  </si>
  <si>
    <t> 27.01.2008 09:54 </t>
  </si>
  <si>
    <t> -0.0359 </t>
  </si>
  <si>
    <t>Ic</t>
  </si>
  <si>
    <t> K.Nakajima </t>
  </si>
  <si>
    <t>VSB 48 </t>
  </si>
  <si>
    <t>2454497.2981 </t>
  </si>
  <si>
    <t> 31.01.2008 19:09 </t>
  </si>
  <si>
    <t> -0.0753 </t>
  </si>
  <si>
    <t>2454497.2995 </t>
  </si>
  <si>
    <t> 31.01.2008 19:11 </t>
  </si>
  <si>
    <t> -0.0739 </t>
  </si>
  <si>
    <t>2454783.6287 </t>
  </si>
  <si>
    <t> 13.11.2008 03:05 </t>
  </si>
  <si>
    <t> -0.0798 </t>
  </si>
  <si>
    <t> R.Diethelm </t>
  </si>
  <si>
    <t>IBVS 5871 </t>
  </si>
  <si>
    <t>2454827.2768 </t>
  </si>
  <si>
    <t> 26.12.2008 18:38 </t>
  </si>
  <si>
    <t> -0.0803 </t>
  </si>
  <si>
    <t>BAVM 203 </t>
  </si>
  <si>
    <t>2454841.2451 </t>
  </si>
  <si>
    <t> 09.01.2009 17:52 </t>
  </si>
  <si>
    <t> -0.0796 </t>
  </si>
  <si>
    <t> H.Kucáková </t>
  </si>
  <si>
    <t>OEJV 0107 </t>
  </si>
  <si>
    <t>2454861.3087 </t>
  </si>
  <si>
    <t> 29.01.2009 19:24 </t>
  </si>
  <si>
    <t> -0.0343 </t>
  </si>
  <si>
    <t>BAVM 209 </t>
  </si>
  <si>
    <t>2455193.0454 </t>
  </si>
  <si>
    <t> 27.12.2009 13:05 </t>
  </si>
  <si>
    <t> -0.0273 </t>
  </si>
  <si>
    <t>Rc</t>
  </si>
  <si>
    <t> K.Shiokawa </t>
  </si>
  <si>
    <t>VSB 50 </t>
  </si>
  <si>
    <t>2455432.2394 </t>
  </si>
  <si>
    <t> 23.08.2010 17:44 </t>
  </si>
  <si>
    <t> -0.0278 </t>
  </si>
  <si>
    <t> H.Itoh </t>
  </si>
  <si>
    <t>VSB 51 </t>
  </si>
  <si>
    <t>2455435.7317 </t>
  </si>
  <si>
    <t> 27.08.2010 05:33 </t>
  </si>
  <si>
    <t> -0.0274 </t>
  </si>
  <si>
    <t>IBVS 5972 </t>
  </si>
  <si>
    <t>2455468.9034 </t>
  </si>
  <si>
    <t> 29.09.2010 09:40 </t>
  </si>
  <si>
    <t> -0.0286 </t>
  </si>
  <si>
    <t>2455468.9044 </t>
  </si>
  <si>
    <t> 29.09.2010 09:42 </t>
  </si>
  <si>
    <t> -0.0276 </t>
  </si>
  <si>
    <t>2455470.6509 </t>
  </si>
  <si>
    <t> 01.10.2010 03:37 </t>
  </si>
  <si>
    <t> -0.0271 </t>
  </si>
  <si>
    <t>2455478.5088 </t>
  </si>
  <si>
    <t> 09.10.2010 00:12 </t>
  </si>
  <si>
    <t> -0.0860 </t>
  </si>
  <si>
    <t>BAVM 215 </t>
  </si>
  <si>
    <t>2455479.3807 </t>
  </si>
  <si>
    <t> 09.10.2010 21:08 </t>
  </si>
  <si>
    <t> -0.0270 </t>
  </si>
  <si>
    <t>2455511.6786 </t>
  </si>
  <si>
    <t> 11.11.2010 04:17 </t>
  </si>
  <si>
    <t> -0.0892 </t>
  </si>
  <si>
    <t>IBVS 5960 </t>
  </si>
  <si>
    <t>2455539.6137 </t>
  </si>
  <si>
    <t> 09.12.2010 02:43 </t>
  </si>
  <si>
    <t>2455566.6796 </t>
  </si>
  <si>
    <t> 05.01.2011 04:18 </t>
  </si>
  <si>
    <t> -0.0254 </t>
  </si>
  <si>
    <t>2455574.5311 </t>
  </si>
  <si>
    <t> 13.01.2011 00:44 </t>
  </si>
  <si>
    <t>2455794.5174 </t>
  </si>
  <si>
    <t> 21.08.2011 00:25 </t>
  </si>
  <si>
    <t> -0.0935 </t>
  </si>
  <si>
    <t>BAVM 225 </t>
  </si>
  <si>
    <t>2455825.9456 </t>
  </si>
  <si>
    <t> 21.09.2011 10:41 </t>
  </si>
  <si>
    <t> -0.0924 </t>
  </si>
  <si>
    <t>IBVS 6014 </t>
  </si>
  <si>
    <t>2455862.6087 </t>
  </si>
  <si>
    <t> 28.10.2011 02:36 </t>
  </si>
  <si>
    <t> -0.0941 </t>
  </si>
  <si>
    <t>2456159.4159 </t>
  </si>
  <si>
    <t> 19.08.2012 21:58 </t>
  </si>
  <si>
    <t> -0.0977 </t>
  </si>
  <si>
    <t>BAVM 231 </t>
  </si>
  <si>
    <t>2456582.8282 </t>
  </si>
  <si>
    <t> 17.10.2013 07:52 </t>
  </si>
  <si>
    <t> -0.0171 </t>
  </si>
  <si>
    <t>IBVS 6093 </t>
  </si>
  <si>
    <t>2456584.5804 </t>
  </si>
  <si>
    <t> 19.10.2013 01:55 </t>
  </si>
  <si>
    <t> -0.0108 </t>
  </si>
  <si>
    <t>BAVM 234 </t>
  </si>
  <si>
    <t>2456647.4284 </t>
  </si>
  <si>
    <t> 20.12.2013 22:16 </t>
  </si>
  <si>
    <t> -0.0169 </t>
  </si>
  <si>
    <t>2456907.5781 </t>
  </si>
  <si>
    <t> 07.09.2014 01:52 </t>
  </si>
  <si>
    <t> -0.0130 </t>
  </si>
  <si>
    <t>BAVM 239 </t>
  </si>
  <si>
    <t>2456970.4343 </t>
  </si>
  <si>
    <t> 08.11.2014 22:25 </t>
  </si>
  <si>
    <t> -0.0109 </t>
  </si>
  <si>
    <t> H.Braunwarth </t>
  </si>
  <si>
    <t>2457238.405 </t>
  </si>
  <si>
    <t> 03.08.2015 21:43 </t>
  </si>
  <si>
    <t> -0.103 </t>
  </si>
  <si>
    <t>BAVM 241 (=IBVS 6157) </t>
  </si>
  <si>
    <t>Add cycle</t>
  </si>
  <si>
    <t>JD today</t>
  </si>
  <si>
    <t>Old Cycle</t>
  </si>
  <si>
    <t>New Cycle</t>
  </si>
  <si>
    <t>Next ToM</t>
  </si>
  <si>
    <t>Local time</t>
  </si>
  <si>
    <t>My time zone &gt;&gt;&gt;&gt;&gt;</t>
  </si>
  <si>
    <t>(PST=8, PDT=MDT=7, MDT=CST=6, etc.)</t>
  </si>
  <si>
    <t>Start cell (x)</t>
  </si>
  <si>
    <t>Start cell (y)</t>
  </si>
  <si>
    <t>Start of Lin fit (row)</t>
  </si>
  <si>
    <t># of data points =</t>
  </si>
  <si>
    <t>s5</t>
  </si>
  <si>
    <t>s6</t>
  </si>
  <si>
    <t>s7</t>
  </si>
  <si>
    <t>IBVS 5910</t>
  </si>
  <si>
    <t>OEJV 0094</t>
  </si>
  <si>
    <t>IBVS 6157</t>
  </si>
  <si>
    <t>IBVS 6202</t>
  </si>
  <si>
    <t>OEJV 0205</t>
  </si>
  <si>
    <t>OEJV 0211</t>
  </si>
  <si>
    <t>RHN 2021</t>
  </si>
  <si>
    <t>JBAV, 60</t>
  </si>
  <si>
    <t>OEJV 226</t>
  </si>
  <si>
    <t>V0381 Cas / gsc 3256-1764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</si>
</sst>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4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13" fillId="0" borderId="0"/>
    <xf numFmtId="0" fontId="13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14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14" xfId="0" applyFont="1" applyBorder="1" applyAlignment="1">
      <alignment horizontal="left"/>
    </xf>
    <xf numFmtId="0" fontId="0" fillId="0" borderId="15" xfId="0" applyBorder="1" applyAlignment="1"/>
    <xf numFmtId="0" fontId="11" fillId="0" borderId="0" xfId="0" applyFont="1" applyAlignment="1"/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5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3" fillId="0" borderId="0" xfId="0" applyFont="1">
      <alignment vertical="top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4" fillId="0" borderId="0" xfId="0" applyFo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>
      <alignment vertical="top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18" xfId="0" applyBorder="1" applyAlignment="1">
      <alignment horizontal="center"/>
    </xf>
    <xf numFmtId="0" fontId="0" fillId="0" borderId="19" xfId="0" applyBorder="1">
      <alignment vertical="top"/>
    </xf>
    <xf numFmtId="0" fontId="17" fillId="0" borderId="0" xfId="38" applyAlignment="1" applyProtection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>
      <alignment vertical="top"/>
    </xf>
    <xf numFmtId="0" fontId="0" fillId="0" borderId="0" xfId="0" quotePrefix="1">
      <alignment vertical="top"/>
    </xf>
    <xf numFmtId="0" fontId="5" fillId="24" borderId="22" xfId="0" applyFont="1" applyFill="1" applyBorder="1" applyAlignment="1">
      <alignment horizontal="left" vertical="top" wrapText="1" indent="1"/>
    </xf>
    <xf numFmtId="0" fontId="5" fillId="24" borderId="22" xfId="0" applyFont="1" applyFill="1" applyBorder="1" applyAlignment="1">
      <alignment horizontal="center" vertical="top" wrapText="1"/>
    </xf>
    <xf numFmtId="0" fontId="5" fillId="24" borderId="22" xfId="0" applyFont="1" applyFill="1" applyBorder="1" applyAlignment="1">
      <alignment horizontal="right" vertical="top" wrapText="1"/>
    </xf>
    <xf numFmtId="0" fontId="17" fillId="24" borderId="22" xfId="38" applyFill="1" applyBorder="1" applyAlignment="1" applyProtection="1">
      <alignment horizontal="right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9" fillId="0" borderId="0" xfId="0" applyFont="1" applyAlignment="1"/>
    <xf numFmtId="22" fontId="9" fillId="0" borderId="0" xfId="0" applyNumberFormat="1" applyFont="1">
      <alignment vertical="top"/>
    </xf>
    <xf numFmtId="0" fontId="9" fillId="0" borderId="0" xfId="0" applyFont="1" applyAlignment="1">
      <alignment horizontal="right"/>
    </xf>
    <xf numFmtId="0" fontId="19" fillId="0" borderId="0" xfId="0" applyFont="1">
      <alignment vertical="top"/>
    </xf>
    <xf numFmtId="0" fontId="20" fillId="0" borderId="0" xfId="0" applyFont="1">
      <alignment vertical="top"/>
    </xf>
    <xf numFmtId="0" fontId="9" fillId="0" borderId="0" xfId="0" applyFont="1">
      <alignment vertical="top"/>
    </xf>
    <xf numFmtId="0" fontId="11" fillId="0" borderId="0" xfId="0" applyFont="1" applyAlignment="1">
      <alignment horizontal="center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165" fontId="3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2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36" fillId="0" borderId="0" xfId="42" applyFont="1" applyAlignment="1">
      <alignment vertical="center"/>
    </xf>
    <xf numFmtId="0" fontId="36" fillId="0" borderId="0" xfId="42" applyFont="1" applyAlignment="1">
      <alignment horizontal="center" vertical="center"/>
    </xf>
    <xf numFmtId="0" fontId="36" fillId="0" borderId="0" xfId="42" applyFont="1" applyAlignment="1">
      <alignment horizontal="left" vertical="center"/>
    </xf>
    <xf numFmtId="0" fontId="5" fillId="0" borderId="0" xfId="43" applyFont="1" applyAlignment="1">
      <alignment vertical="center"/>
    </xf>
    <xf numFmtId="0" fontId="5" fillId="0" borderId="0" xfId="43" applyFont="1" applyAlignment="1">
      <alignment horizontal="center" vertical="center" wrapText="1"/>
    </xf>
    <xf numFmtId="0" fontId="5" fillId="0" borderId="0" xfId="43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166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V0381 Cas - O-C Diagr.</a:t>
            </a:r>
          </a:p>
        </c:rich>
      </c:tx>
      <c:layout>
        <c:manualLayout>
          <c:xMode val="edge"/>
          <c:yMode val="edge"/>
          <c:x val="0.39854217493773181"/>
          <c:y val="3.49206349206349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00128210985089"/>
          <c:y val="0.15238142479360364"/>
          <c:w val="0.84690208204909756"/>
          <c:h val="0.6476210553728155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1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9E-4CB3-880A-783F88CC670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1.2999999999999999E-3</c:v>
                  </c:pt>
                  <c:pt idx="143">
                    <c:v>0</c:v>
                  </c:pt>
                  <c:pt idx="144">
                    <c:v>5.0000000000000001E-4</c:v>
                  </c:pt>
                  <c:pt idx="145">
                    <c:v>1.2999999999999999E-4</c:v>
                  </c:pt>
                  <c:pt idx="146">
                    <c:v>2.5000000000000001E-4</c:v>
                  </c:pt>
                  <c:pt idx="147">
                    <c:v>1.1000000000000001E-3</c:v>
                  </c:pt>
                  <c:pt idx="148">
                    <c:v>3.5000000000000001E-3</c:v>
                  </c:pt>
                  <c:pt idx="149">
                    <c:v>3.3999999999999998E-3</c:v>
                  </c:pt>
                  <c:pt idx="150">
                    <c:v>3.5000000000000001E-3</c:v>
                  </c:pt>
                  <c:pt idx="151">
                    <c:v>2.0000000000000001E-4</c:v>
                  </c:pt>
                  <c:pt idx="152">
                    <c:v>1.2999999999999999E-3</c:v>
                  </c:pt>
                  <c:pt idx="153">
                    <c:v>5.0000000000000001E-4</c:v>
                  </c:pt>
                  <c:pt idx="154">
                    <c:v>1.4E-3</c:v>
                  </c:pt>
                  <c:pt idx="155">
                    <c:v>1E-3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5.9999999999999995E-4</c:v>
                  </c:pt>
                  <c:pt idx="163">
                    <c:v>0</c:v>
                  </c:pt>
                  <c:pt idx="164">
                    <c:v>2.9999999999999997E-4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0</c:v>
                  </c:pt>
                  <c:pt idx="169">
                    <c:v>4.0000000000000002E-4</c:v>
                  </c:pt>
                  <c:pt idx="170">
                    <c:v>2.9999999999999997E-4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2.0000000000000001E-4</c:v>
                  </c:pt>
                  <c:pt idx="174">
                    <c:v>8.9999999999999998E-4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7.4000000000000003E-3</c:v>
                  </c:pt>
                  <c:pt idx="182">
                    <c:v>1.5E-3</c:v>
                  </c:pt>
                  <c:pt idx="183">
                    <c:v>5.9999999999999995E-4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5.0000000000000001E-4</c:v>
                  </c:pt>
                  <c:pt idx="187">
                    <c:v>0</c:v>
                  </c:pt>
                  <c:pt idx="188">
                    <c:v>4.0000000000000002E-4</c:v>
                  </c:pt>
                  <c:pt idx="189">
                    <c:v>4.0000000000000002E-4</c:v>
                  </c:pt>
                  <c:pt idx="190">
                    <c:v>2.3999999999999998E-3</c:v>
                  </c:pt>
                  <c:pt idx="191">
                    <c:v>1E-4</c:v>
                  </c:pt>
                  <c:pt idx="192">
                    <c:v>2.5999999999999999E-3</c:v>
                  </c:pt>
                  <c:pt idx="193">
                    <c:v>1.5E-3</c:v>
                  </c:pt>
                  <c:pt idx="194">
                    <c:v>2.9999999999999997E-4</c:v>
                  </c:pt>
                  <c:pt idx="195">
                    <c:v>5.0000000000000001E-4</c:v>
                  </c:pt>
                  <c:pt idx="196">
                    <c:v>5.9999999999999995E-4</c:v>
                  </c:pt>
                  <c:pt idx="197">
                    <c:v>4.7000000000000002E-3</c:v>
                  </c:pt>
                  <c:pt idx="198">
                    <c:v>3.0000000000000001E-3</c:v>
                  </c:pt>
                  <c:pt idx="199">
                    <c:v>2.2000000000000001E-3</c:v>
                  </c:pt>
                  <c:pt idx="200">
                    <c:v>6.4000000000000003E-3</c:v>
                  </c:pt>
                  <c:pt idx="201">
                    <c:v>3.5000000000000001E-3</c:v>
                  </c:pt>
                  <c:pt idx="202">
                    <c:v>7.4000000000000003E-3</c:v>
                  </c:pt>
                  <c:pt idx="203">
                    <c:v>2E-3</c:v>
                  </c:pt>
                  <c:pt idx="204">
                    <c:v>1.4E-3</c:v>
                  </c:pt>
                  <c:pt idx="205">
                    <c:v>1E-4</c:v>
                  </c:pt>
                  <c:pt idx="206">
                    <c:v>4.0000000000000002E-4</c:v>
                  </c:pt>
                  <c:pt idx="207">
                    <c:v>4.0000000000000002E-4</c:v>
                  </c:pt>
                  <c:pt idx="208">
                    <c:v>4.0000000000000002E-4</c:v>
                  </c:pt>
                  <c:pt idx="209">
                    <c:v>6.9999999999999999E-4</c:v>
                  </c:pt>
                  <c:pt idx="210">
                    <c:v>4.6000000000000001E-4</c:v>
                  </c:pt>
                  <c:pt idx="211">
                    <c:v>1.1999999999999999E-3</c:v>
                  </c:pt>
                  <c:pt idx="212">
                    <c:v>2.9999999999999997E-4</c:v>
                  </c:pt>
                  <c:pt idx="213">
                    <c:v>2.0000000000000001E-4</c:v>
                  </c:pt>
                  <c:pt idx="214">
                    <c:v>1E-3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1.2999999999999999E-3</c:v>
                  </c:pt>
                  <c:pt idx="143">
                    <c:v>0</c:v>
                  </c:pt>
                  <c:pt idx="144">
                    <c:v>5.0000000000000001E-4</c:v>
                  </c:pt>
                  <c:pt idx="145">
                    <c:v>1.2999999999999999E-4</c:v>
                  </c:pt>
                  <c:pt idx="146">
                    <c:v>2.5000000000000001E-4</c:v>
                  </c:pt>
                  <c:pt idx="147">
                    <c:v>1.1000000000000001E-3</c:v>
                  </c:pt>
                  <c:pt idx="148">
                    <c:v>3.5000000000000001E-3</c:v>
                  </c:pt>
                  <c:pt idx="149">
                    <c:v>3.3999999999999998E-3</c:v>
                  </c:pt>
                  <c:pt idx="150">
                    <c:v>3.5000000000000001E-3</c:v>
                  </c:pt>
                  <c:pt idx="151">
                    <c:v>2.0000000000000001E-4</c:v>
                  </c:pt>
                  <c:pt idx="152">
                    <c:v>1.2999999999999999E-3</c:v>
                  </c:pt>
                  <c:pt idx="153">
                    <c:v>5.0000000000000001E-4</c:v>
                  </c:pt>
                  <c:pt idx="154">
                    <c:v>1.4E-3</c:v>
                  </c:pt>
                  <c:pt idx="155">
                    <c:v>1E-3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5.9999999999999995E-4</c:v>
                  </c:pt>
                  <c:pt idx="163">
                    <c:v>0</c:v>
                  </c:pt>
                  <c:pt idx="164">
                    <c:v>2.9999999999999997E-4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0</c:v>
                  </c:pt>
                  <c:pt idx="169">
                    <c:v>4.0000000000000002E-4</c:v>
                  </c:pt>
                  <c:pt idx="170">
                    <c:v>2.9999999999999997E-4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2.0000000000000001E-4</c:v>
                  </c:pt>
                  <c:pt idx="174">
                    <c:v>8.9999999999999998E-4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7.4000000000000003E-3</c:v>
                  </c:pt>
                  <c:pt idx="182">
                    <c:v>1.5E-3</c:v>
                  </c:pt>
                  <c:pt idx="183">
                    <c:v>5.9999999999999995E-4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5.0000000000000001E-4</c:v>
                  </c:pt>
                  <c:pt idx="187">
                    <c:v>0</c:v>
                  </c:pt>
                  <c:pt idx="188">
                    <c:v>4.0000000000000002E-4</c:v>
                  </c:pt>
                  <c:pt idx="189">
                    <c:v>4.0000000000000002E-4</c:v>
                  </c:pt>
                  <c:pt idx="190">
                    <c:v>2.3999999999999998E-3</c:v>
                  </c:pt>
                  <c:pt idx="191">
                    <c:v>1E-4</c:v>
                  </c:pt>
                  <c:pt idx="192">
                    <c:v>2.5999999999999999E-3</c:v>
                  </c:pt>
                  <c:pt idx="193">
                    <c:v>1.5E-3</c:v>
                  </c:pt>
                  <c:pt idx="194">
                    <c:v>2.9999999999999997E-4</c:v>
                  </c:pt>
                  <c:pt idx="195">
                    <c:v>5.0000000000000001E-4</c:v>
                  </c:pt>
                  <c:pt idx="196">
                    <c:v>5.9999999999999995E-4</c:v>
                  </c:pt>
                  <c:pt idx="197">
                    <c:v>4.7000000000000002E-3</c:v>
                  </c:pt>
                  <c:pt idx="198">
                    <c:v>3.0000000000000001E-3</c:v>
                  </c:pt>
                  <c:pt idx="199">
                    <c:v>2.2000000000000001E-3</c:v>
                  </c:pt>
                  <c:pt idx="200">
                    <c:v>6.4000000000000003E-3</c:v>
                  </c:pt>
                  <c:pt idx="201">
                    <c:v>3.5000000000000001E-3</c:v>
                  </c:pt>
                  <c:pt idx="202">
                    <c:v>7.4000000000000003E-3</c:v>
                  </c:pt>
                  <c:pt idx="203">
                    <c:v>2E-3</c:v>
                  </c:pt>
                  <c:pt idx="204">
                    <c:v>1.4E-3</c:v>
                  </c:pt>
                  <c:pt idx="205">
                    <c:v>1E-4</c:v>
                  </c:pt>
                  <c:pt idx="206">
                    <c:v>4.0000000000000002E-4</c:v>
                  </c:pt>
                  <c:pt idx="207">
                    <c:v>4.0000000000000002E-4</c:v>
                  </c:pt>
                  <c:pt idx="208">
                    <c:v>4.0000000000000002E-4</c:v>
                  </c:pt>
                  <c:pt idx="209">
                    <c:v>6.9999999999999999E-4</c:v>
                  </c:pt>
                  <c:pt idx="210">
                    <c:v>4.6000000000000001E-4</c:v>
                  </c:pt>
                  <c:pt idx="211">
                    <c:v>1.1999999999999999E-3</c:v>
                  </c:pt>
                  <c:pt idx="212">
                    <c:v>2.9999999999999997E-4</c:v>
                  </c:pt>
                  <c:pt idx="213">
                    <c:v>2.0000000000000001E-4</c:v>
                  </c:pt>
                  <c:pt idx="214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0">
                  <c:v>-2.1639749998939806E-2</c:v>
                </c:pt>
                <c:pt idx="1">
                  <c:v>5.9725999997681356E-2</c:v>
                </c:pt>
                <c:pt idx="2">
                  <c:v>1.1347499985276954E-3</c:v>
                </c:pt>
                <c:pt idx="3">
                  <c:v>9.2532749999008956E-2</c:v>
                </c:pt>
                <c:pt idx="4">
                  <c:v>0.1065847500012751</c:v>
                </c:pt>
                <c:pt idx="5">
                  <c:v>0.16979524999987916</c:v>
                </c:pt>
                <c:pt idx="6">
                  <c:v>-4.7959999974409584E-3</c:v>
                </c:pt>
                <c:pt idx="7">
                  <c:v>-1.3297249999595806E-2</c:v>
                </c:pt>
                <c:pt idx="8">
                  <c:v>-5.767800000103307E-2</c:v>
                </c:pt>
                <c:pt idx="9">
                  <c:v>5.8785250002983958E-2</c:v>
                </c:pt>
                <c:pt idx="10">
                  <c:v>-6.0505499997816514E-2</c:v>
                </c:pt>
                <c:pt idx="11">
                  <c:v>8.9305000001331791E-3</c:v>
                </c:pt>
                <c:pt idx="12">
                  <c:v>0.1142657499985944</c:v>
                </c:pt>
                <c:pt idx="13">
                  <c:v>4.1158249998261454E-2</c:v>
                </c:pt>
                <c:pt idx="14">
                  <c:v>3.9556249997986015E-2</c:v>
                </c:pt>
                <c:pt idx="15">
                  <c:v>-1.4876499997626524E-2</c:v>
                </c:pt>
                <c:pt idx="16">
                  <c:v>0.11405000000013388</c:v>
                </c:pt>
                <c:pt idx="17">
                  <c:v>-1.2941749999299645E-2</c:v>
                </c:pt>
                <c:pt idx="18">
                  <c:v>-0.2279789999993227</c:v>
                </c:pt>
                <c:pt idx="19">
                  <c:v>7.8936750000139E-2</c:v>
                </c:pt>
                <c:pt idx="20">
                  <c:v>-2.696999999898253E-2</c:v>
                </c:pt>
                <c:pt idx="21">
                  <c:v>2.3175250000349479E-2</c:v>
                </c:pt>
                <c:pt idx="22">
                  <c:v>-2.0862749999650987E-2</c:v>
                </c:pt>
                <c:pt idx="23">
                  <c:v>-9.5547500022803433E-3</c:v>
                </c:pt>
                <c:pt idx="24">
                  <c:v>-0.2277372499993362</c:v>
                </c:pt>
                <c:pt idx="25">
                  <c:v>-2.4807499998132698E-2</c:v>
                </c:pt>
                <c:pt idx="26">
                  <c:v>3.0237000002671266E-2</c:v>
                </c:pt>
                <c:pt idx="27">
                  <c:v>-0.11519174999921233</c:v>
                </c:pt>
                <c:pt idx="28">
                  <c:v>-6.3136500000837259E-2</c:v>
                </c:pt>
                <c:pt idx="29">
                  <c:v>0.11013600000296719</c:v>
                </c:pt>
                <c:pt idx="30">
                  <c:v>6.7807250001351349E-2</c:v>
                </c:pt>
                <c:pt idx="31">
                  <c:v>-7.8929499999503605E-2</c:v>
                </c:pt>
                <c:pt idx="32">
                  <c:v>8.9045000022451859E-3</c:v>
                </c:pt>
                <c:pt idx="33">
                  <c:v>7.7360250001220265E-2</c:v>
                </c:pt>
                <c:pt idx="34">
                  <c:v>3.4734250002657063E-2</c:v>
                </c:pt>
                <c:pt idx="35">
                  <c:v>5.1979500003653811E-2</c:v>
                </c:pt>
                <c:pt idx="36">
                  <c:v>2.8342749999865191E-2</c:v>
                </c:pt>
                <c:pt idx="37">
                  <c:v>1.2868750000052387E-2</c:v>
                </c:pt>
                <c:pt idx="38">
                  <c:v>8.4830750001856359E-2</c:v>
                </c:pt>
                <c:pt idx="39">
                  <c:v>-1.7255999999179039E-2</c:v>
                </c:pt>
                <c:pt idx="40">
                  <c:v>0.144425250000495</c:v>
                </c:pt>
                <c:pt idx="41">
                  <c:v>-4.7487249998084735E-2</c:v>
                </c:pt>
                <c:pt idx="42">
                  <c:v>-0.10095799999908195</c:v>
                </c:pt>
                <c:pt idx="43">
                  <c:v>-0.224739999997837</c:v>
                </c:pt>
                <c:pt idx="44">
                  <c:v>-7.1494750001875218E-2</c:v>
                </c:pt>
                <c:pt idx="45">
                  <c:v>-3.0494750000798376E-2</c:v>
                </c:pt>
                <c:pt idx="46">
                  <c:v>1.3505250000889646E-2</c:v>
                </c:pt>
                <c:pt idx="47">
                  <c:v>-1.1750749999919208E-2</c:v>
                </c:pt>
                <c:pt idx="48">
                  <c:v>2.8249250000953907E-2</c:v>
                </c:pt>
                <c:pt idx="49">
                  <c:v>5.1497750002454268E-2</c:v>
                </c:pt>
                <c:pt idx="50">
                  <c:v>9.3497750003734836E-2</c:v>
                </c:pt>
                <c:pt idx="51">
                  <c:v>-7.1311499996227212E-2</c:v>
                </c:pt>
                <c:pt idx="52">
                  <c:v>-3.0311499998788349E-2</c:v>
                </c:pt>
                <c:pt idx="53">
                  <c:v>-6.6567499998200219E-2</c:v>
                </c:pt>
                <c:pt idx="54">
                  <c:v>-2.3567500000353903E-2</c:v>
                </c:pt>
                <c:pt idx="55">
                  <c:v>3.8642999999865424E-2</c:v>
                </c:pt>
                <c:pt idx="56">
                  <c:v>-5.0422249998518964E-2</c:v>
                </c:pt>
                <c:pt idx="57">
                  <c:v>-3.5588250000728294E-2</c:v>
                </c:pt>
                <c:pt idx="58">
                  <c:v>-2.1274500002618879E-2</c:v>
                </c:pt>
                <c:pt idx="59">
                  <c:v>-3.8903749999008141E-2</c:v>
                </c:pt>
                <c:pt idx="60">
                  <c:v>-2.3160000000643777E-2</c:v>
                </c:pt>
                <c:pt idx="61">
                  <c:v>2.4701250000362052E-2</c:v>
                </c:pt>
                <c:pt idx="62">
                  <c:v>3.6849000000074739E-2</c:v>
                </c:pt>
                <c:pt idx="63">
                  <c:v>-2.5496999998722458E-2</c:v>
                </c:pt>
                <c:pt idx="64">
                  <c:v>-2.6158499997109175E-2</c:v>
                </c:pt>
                <c:pt idx="65">
                  <c:v>-1.5158499998506159E-2</c:v>
                </c:pt>
                <c:pt idx="66">
                  <c:v>1.9122249999782071E-2</c:v>
                </c:pt>
                <c:pt idx="67">
                  <c:v>-2.7223749999393476E-2</c:v>
                </c:pt>
                <c:pt idx="68">
                  <c:v>1.5994249999494059E-2</c:v>
                </c:pt>
                <c:pt idx="69">
                  <c:v>2.2811750000983011E-2</c:v>
                </c:pt>
                <c:pt idx="70">
                  <c:v>-1.013375000184169E-2</c:v>
                </c:pt>
                <c:pt idx="71">
                  <c:v>1.0866249998798594E-2</c:v>
                </c:pt>
                <c:pt idx="72">
                  <c:v>2.889349999895785E-2</c:v>
                </c:pt>
                <c:pt idx="73">
                  <c:v>3.0119750001176726E-2</c:v>
                </c:pt>
                <c:pt idx="74">
                  <c:v>9.5557499989809003E-3</c:v>
                </c:pt>
                <c:pt idx="75">
                  <c:v>-1.3923250000516418E-2</c:v>
                </c:pt>
                <c:pt idx="76">
                  <c:v>0.1517580000036105</c:v>
                </c:pt>
                <c:pt idx="77">
                  <c:v>-3.7397249998321058E-2</c:v>
                </c:pt>
                <c:pt idx="78">
                  <c:v>3.6027499991178047E-3</c:v>
                </c:pt>
                <c:pt idx="79">
                  <c:v>2.4602749999758089E-2</c:v>
                </c:pt>
                <c:pt idx="80">
                  <c:v>-6.8250000003899913E-3</c:v>
                </c:pt>
                <c:pt idx="81">
                  <c:v>6.903624999904423E-2</c:v>
                </c:pt>
                <c:pt idx="82">
                  <c:v>-2.0554999999149004E-2</c:v>
                </c:pt>
                <c:pt idx="83">
                  <c:v>2.6881000001594657E-2</c:v>
                </c:pt>
                <c:pt idx="84">
                  <c:v>4.809900000327616E-2</c:v>
                </c:pt>
                <c:pt idx="85">
                  <c:v>1.6745500000979519E-2</c:v>
                </c:pt>
                <c:pt idx="86">
                  <c:v>1.2920500001200708E-2</c:v>
                </c:pt>
                <c:pt idx="87">
                  <c:v>1.2544749999506166E-2</c:v>
                </c:pt>
                <c:pt idx="88">
                  <c:v>-4.4465249997301726E-2</c:v>
                </c:pt>
                <c:pt idx="89">
                  <c:v>-3.8034250002965564E-2</c:v>
                </c:pt>
                <c:pt idx="90">
                  <c:v>-3.6162249998596963E-2</c:v>
                </c:pt>
                <c:pt idx="91">
                  <c:v>6.1246499997650972E-2</c:v>
                </c:pt>
                <c:pt idx="92">
                  <c:v>-2.0290249998652143E-2</c:v>
                </c:pt>
                <c:pt idx="93">
                  <c:v>3.4537500032456592E-3</c:v>
                </c:pt>
                <c:pt idx="94">
                  <c:v>1.0356250000768341E-2</c:v>
                </c:pt>
                <c:pt idx="95">
                  <c:v>1.6754250002122717E-2</c:v>
                </c:pt>
                <c:pt idx="96">
                  <c:v>-5.6746249996649567E-2</c:v>
                </c:pt>
                <c:pt idx="97">
                  <c:v>7.91182499997376E-2</c:v>
                </c:pt>
                <c:pt idx="98">
                  <c:v>5.2034750002349028E-2</c:v>
                </c:pt>
                <c:pt idx="99">
                  <c:v>1.7689500000415137E-2</c:v>
                </c:pt>
                <c:pt idx="100">
                  <c:v>-6.9438499998796033E-2</c:v>
                </c:pt>
                <c:pt idx="101">
                  <c:v>2.6197250001132488E-2</c:v>
                </c:pt>
                <c:pt idx="102">
                  <c:v>8.2723250001436099E-2</c:v>
                </c:pt>
                <c:pt idx="103">
                  <c:v>7.3805000029096846E-3</c:v>
                </c:pt>
                <c:pt idx="104">
                  <c:v>6.4442000002600253E-2</c:v>
                </c:pt>
                <c:pt idx="105">
                  <c:v>-7.7440000000933651E-2</c:v>
                </c:pt>
                <c:pt idx="106">
                  <c:v>3.549149999889778E-2</c:v>
                </c:pt>
                <c:pt idx="107">
                  <c:v>4.1709500001161359E-2</c:v>
                </c:pt>
                <c:pt idx="108">
                  <c:v>2.0581500000844244E-2</c:v>
                </c:pt>
                <c:pt idx="109">
                  <c:v>2.2453500001574866E-2</c:v>
                </c:pt>
                <c:pt idx="110">
                  <c:v>7.8463249999913387E-2</c:v>
                </c:pt>
                <c:pt idx="111">
                  <c:v>-4.2346000001998618E-2</c:v>
                </c:pt>
                <c:pt idx="112">
                  <c:v>2.9653999998117797E-2</c:v>
                </c:pt>
                <c:pt idx="133">
                  <c:v>-2.6790999996592291E-2</c:v>
                </c:pt>
                <c:pt idx="134">
                  <c:v>-1.8142000000807457E-2</c:v>
                </c:pt>
                <c:pt idx="135">
                  <c:v>-5.120724999869708E-2</c:v>
                </c:pt>
                <c:pt idx="136">
                  <c:v>-2.521474999957718E-2</c:v>
                </c:pt>
                <c:pt idx="137">
                  <c:v>-5.1061999998637475E-2</c:v>
                </c:pt>
                <c:pt idx="138">
                  <c:v>-4.847324999718694E-2</c:v>
                </c:pt>
                <c:pt idx="139">
                  <c:v>-3.4092750000127126E-2</c:v>
                </c:pt>
                <c:pt idx="140">
                  <c:v>-5.4029999999329448E-2</c:v>
                </c:pt>
                <c:pt idx="141">
                  <c:v>-4.3811999996250961E-2</c:v>
                </c:pt>
                <c:pt idx="143">
                  <c:v>-3.8252999998803716E-2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9E-4CB3-880A-783F88CC670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22">
                  <c:v>-2.4280999998154584E-2</c:v>
                </c:pt>
                <c:pt idx="132">
                  <c:v>-2.943424999830313E-2</c:v>
                </c:pt>
                <c:pt idx="142">
                  <c:v>-3.6224999996193219E-2</c:v>
                </c:pt>
                <c:pt idx="152">
                  <c:v>-9.6832499984884635E-3</c:v>
                </c:pt>
                <c:pt idx="153">
                  <c:v>-3.9066499994078185E-2</c:v>
                </c:pt>
                <c:pt idx="154">
                  <c:v>-3.8766499994380865E-2</c:v>
                </c:pt>
                <c:pt idx="155">
                  <c:v>-3.8448499995865859E-2</c:v>
                </c:pt>
                <c:pt idx="156">
                  <c:v>-3.6458499998843763E-2</c:v>
                </c:pt>
                <c:pt idx="174">
                  <c:v>-3.4313999996811617E-2</c:v>
                </c:pt>
                <c:pt idx="181">
                  <c:v>-2.5948249996872619E-2</c:v>
                </c:pt>
                <c:pt idx="182">
                  <c:v>-2.7020999994419981E-2</c:v>
                </c:pt>
                <c:pt idx="190">
                  <c:v>-3.7593249995552469E-2</c:v>
                </c:pt>
                <c:pt idx="192">
                  <c:v>-1.0822500000358559E-2</c:v>
                </c:pt>
                <c:pt idx="193">
                  <c:v>-1.6860499999893364E-2</c:v>
                </c:pt>
                <c:pt idx="197">
                  <c:v>-1.3039999997999985E-2</c:v>
                </c:pt>
                <c:pt idx="198">
                  <c:v>-1.0877999993681442E-2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9E-4CB3-880A-783F88CC670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113">
                  <c:v>2.4754999998549465E-2</c:v>
                </c:pt>
                <c:pt idx="114">
                  <c:v>-1.0743999999249354E-2</c:v>
                </c:pt>
                <c:pt idx="115">
                  <c:v>-4.0000000008149073E-3</c:v>
                </c:pt>
                <c:pt idx="117">
                  <c:v>-2.2553499999048654E-2</c:v>
                </c:pt>
                <c:pt idx="118">
                  <c:v>-6.8827499999315478E-3</c:v>
                </c:pt>
                <c:pt idx="119">
                  <c:v>-3.055499997572042E-3</c:v>
                </c:pt>
                <c:pt idx="120">
                  <c:v>2.9445000036503188E-3</c:v>
                </c:pt>
                <c:pt idx="121">
                  <c:v>-1.623499999550404E-2</c:v>
                </c:pt>
                <c:pt idx="123">
                  <c:v>-1.1280999999144115E-2</c:v>
                </c:pt>
                <c:pt idx="124">
                  <c:v>-1.8292000000656117E-2</c:v>
                </c:pt>
                <c:pt idx="125">
                  <c:v>-7.6964999971096404E-3</c:v>
                </c:pt>
                <c:pt idx="126">
                  <c:v>-1.2661499997193459E-2</c:v>
                </c:pt>
                <c:pt idx="127">
                  <c:v>-8.1924999976763502E-3</c:v>
                </c:pt>
                <c:pt idx="128">
                  <c:v>-2.4275749994558282E-2</c:v>
                </c:pt>
                <c:pt idx="129">
                  <c:v>-2.4275749994558282E-2</c:v>
                </c:pt>
                <c:pt idx="130">
                  <c:v>-3.0623749997175764E-2</c:v>
                </c:pt>
                <c:pt idx="131">
                  <c:v>-2.652374999888707E-2</c:v>
                </c:pt>
                <c:pt idx="144">
                  <c:v>-3.6992000001191627E-2</c:v>
                </c:pt>
                <c:pt idx="145">
                  <c:v>-1.2090749994968064E-2</c:v>
                </c:pt>
                <c:pt idx="146">
                  <c:v>-3.7252000001899432E-2</c:v>
                </c:pt>
                <c:pt idx="147">
                  <c:v>-1.030824999907054E-2</c:v>
                </c:pt>
                <c:pt idx="148">
                  <c:v>-3.9262999998754822E-2</c:v>
                </c:pt>
                <c:pt idx="149">
                  <c:v>-3.8562999994610436E-2</c:v>
                </c:pt>
                <c:pt idx="150">
                  <c:v>-3.8562999994610436E-2</c:v>
                </c:pt>
                <c:pt idx="151">
                  <c:v>-3.9211499999510124E-2</c:v>
                </c:pt>
                <c:pt idx="157">
                  <c:v>-1.5290750001440756E-2</c:v>
                </c:pt>
                <c:pt idx="158">
                  <c:v>-1.5745749995403457E-2</c:v>
                </c:pt>
                <c:pt idx="159">
                  <c:v>-1.6764749998401385E-2</c:v>
                </c:pt>
                <c:pt idx="160">
                  <c:v>-1.7885249995742925E-2</c:v>
                </c:pt>
                <c:pt idx="161">
                  <c:v>-1.4649249998910818E-2</c:v>
                </c:pt>
                <c:pt idx="162">
                  <c:v>-1.4559249997546431E-2</c:v>
                </c:pt>
                <c:pt idx="163">
                  <c:v>-1.404924999224022E-2</c:v>
                </c:pt>
                <c:pt idx="164">
                  <c:v>-1.395924999815179E-2</c:v>
                </c:pt>
                <c:pt idx="165">
                  <c:v>-3.5913499996240716E-2</c:v>
                </c:pt>
                <c:pt idx="166">
                  <c:v>-1.5277250000508502E-2</c:v>
                </c:pt>
                <c:pt idx="167">
                  <c:v>-1.521725000202423E-2</c:v>
                </c:pt>
                <c:pt idx="168">
                  <c:v>-1.3877249999495689E-2</c:v>
                </c:pt>
                <c:pt idx="169">
                  <c:v>-1.3817250001011416E-2</c:v>
                </c:pt>
                <c:pt idx="170">
                  <c:v>-1.9739249997655861E-2</c:v>
                </c:pt>
                <c:pt idx="171">
                  <c:v>-2.0276749994081911E-2</c:v>
                </c:pt>
                <c:pt idx="172">
                  <c:v>-1.9540749999578111E-2</c:v>
                </c:pt>
                <c:pt idx="173">
                  <c:v>-1.9500750000588596E-2</c:v>
                </c:pt>
                <c:pt idx="175">
                  <c:v>-2.7258999994955957E-2</c:v>
                </c:pt>
                <c:pt idx="176">
                  <c:v>-2.7792499997303821E-2</c:v>
                </c:pt>
                <c:pt idx="177">
                  <c:v>-2.7383500004361849E-2</c:v>
                </c:pt>
                <c:pt idx="178">
                  <c:v>-2.8647999999520835E-2</c:v>
                </c:pt>
                <c:pt idx="179">
                  <c:v>-2.7648000002955087E-2</c:v>
                </c:pt>
                <c:pt idx="180">
                  <c:v>-2.7093499993497971E-2</c:v>
                </c:pt>
                <c:pt idx="183">
                  <c:v>-2.911274999496527E-2</c:v>
                </c:pt>
                <c:pt idx="184">
                  <c:v>-2.9140749997168314E-2</c:v>
                </c:pt>
                <c:pt idx="185">
                  <c:v>-2.5395999997272156E-2</c:v>
                </c:pt>
                <c:pt idx="186">
                  <c:v>-3.0650749999040272E-2</c:v>
                </c:pt>
                <c:pt idx="187">
                  <c:v>-3.3483749997685663E-2</c:v>
                </c:pt>
                <c:pt idx="188">
                  <c:v>-3.2302749998052604E-2</c:v>
                </c:pt>
                <c:pt idx="189">
                  <c:v>-3.4058249999361578E-2</c:v>
                </c:pt>
                <c:pt idx="191">
                  <c:v>-1.70769999967888E-2</c:v>
                </c:pt>
                <c:pt idx="194">
                  <c:v>-1.6541499993763864E-2</c:v>
                </c:pt>
                <c:pt idx="195">
                  <c:v>-1.2971500000276137E-2</c:v>
                </c:pt>
                <c:pt idx="196">
                  <c:v>-1.1911499997950159E-2</c:v>
                </c:pt>
                <c:pt idx="199">
                  <c:v>-4.2812250001588836E-2</c:v>
                </c:pt>
                <c:pt idx="200">
                  <c:v>-1.4921499998308718E-2</c:v>
                </c:pt>
                <c:pt idx="201">
                  <c:v>-4.5494249992771074E-2</c:v>
                </c:pt>
                <c:pt idx="202">
                  <c:v>-1.496749999205349E-2</c:v>
                </c:pt>
                <c:pt idx="203">
                  <c:v>-4.5240250001370441E-2</c:v>
                </c:pt>
                <c:pt idx="204">
                  <c:v>-1.5459499998542015E-2</c:v>
                </c:pt>
                <c:pt idx="205">
                  <c:v>-1.5250999997078907E-2</c:v>
                </c:pt>
                <c:pt idx="206">
                  <c:v>-1.5187999997579027E-2</c:v>
                </c:pt>
                <c:pt idx="207">
                  <c:v>-4.8425249995489139E-2</c:v>
                </c:pt>
                <c:pt idx="208">
                  <c:v>-2.7263500101980753E-2</c:v>
                </c:pt>
                <c:pt idx="209">
                  <c:v>-4.2749749998620246E-2</c:v>
                </c:pt>
                <c:pt idx="210">
                  <c:v>-3.5718749997613486E-2</c:v>
                </c:pt>
                <c:pt idx="211">
                  <c:v>-3.2679249998182058E-2</c:v>
                </c:pt>
                <c:pt idx="212">
                  <c:v>-3.5651999998663086E-2</c:v>
                </c:pt>
                <c:pt idx="213">
                  <c:v>0.22033675000420772</c:v>
                </c:pt>
                <c:pt idx="214">
                  <c:v>-3.5136499995132908E-2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9E-4CB3-880A-783F88CC670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9E-4CB3-880A-783F88CC670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9E-4CB3-880A-783F88CC670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39E-4CB3-880A-783F88CC670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Pri.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175">
                  <c:v>-5.4891694765523802E-2</c:v>
                </c:pt>
                <c:pt idx="176">
                  <c:v>-5.0104534811005963E-2</c:v>
                </c:pt>
                <c:pt idx="177">
                  <c:v>-5.0034649264224684E-2</c:v>
                </c:pt>
                <c:pt idx="178">
                  <c:v>-4.9370736569802509E-2</c:v>
                </c:pt>
                <c:pt idx="179">
                  <c:v>-4.9370736569802509E-2</c:v>
                </c:pt>
                <c:pt idx="180">
                  <c:v>-4.933579379641187E-2</c:v>
                </c:pt>
                <c:pt idx="181">
                  <c:v>-4.9178551316153979E-2</c:v>
                </c:pt>
                <c:pt idx="182">
                  <c:v>-4.9161079929458645E-2</c:v>
                </c:pt>
                <c:pt idx="183">
                  <c:v>-4.8514638621731804E-2</c:v>
                </c:pt>
                <c:pt idx="184">
                  <c:v>-4.7955554247481547E-2</c:v>
                </c:pt>
                <c:pt idx="185">
                  <c:v>-4.7413941259926595E-2</c:v>
                </c:pt>
                <c:pt idx="186">
                  <c:v>-4.7256698779668704E-2</c:v>
                </c:pt>
                <c:pt idx="187">
                  <c:v>-4.2853909332447926E-2</c:v>
                </c:pt>
                <c:pt idx="188">
                  <c:v>-4.222493941141639E-2</c:v>
                </c:pt>
                <c:pt idx="189">
                  <c:v>-4.1491141170212936E-2</c:v>
                </c:pt>
                <c:pt idx="190">
                  <c:v>-3.5550869693803944E-2</c:v>
                </c:pt>
                <c:pt idx="191">
                  <c:v>-2.7077247146573447E-2</c:v>
                </c:pt>
                <c:pt idx="192">
                  <c:v>-2.7042304373182807E-2</c:v>
                </c:pt>
                <c:pt idx="193">
                  <c:v>-2.5784364531119736E-2</c:v>
                </c:pt>
                <c:pt idx="194">
                  <c:v>-2.08224907096487E-2</c:v>
                </c:pt>
                <c:pt idx="195">
                  <c:v>-2.08224907096487E-2</c:v>
                </c:pt>
                <c:pt idx="196">
                  <c:v>-2.08224907096487E-2</c:v>
                </c:pt>
                <c:pt idx="197">
                  <c:v>-2.0577891295914197E-2</c:v>
                </c:pt>
                <c:pt idx="198">
                  <c:v>-1.9319951453851125E-2</c:v>
                </c:pt>
                <c:pt idx="199">
                  <c:v>-1.3956235738387723E-2</c:v>
                </c:pt>
                <c:pt idx="200">
                  <c:v>-1.3833936031520444E-2</c:v>
                </c:pt>
                <c:pt idx="201">
                  <c:v>-1.3816464644825166E-2</c:v>
                </c:pt>
                <c:pt idx="202">
                  <c:v>-1.3414622750832772E-2</c:v>
                </c:pt>
                <c:pt idx="203">
                  <c:v>-1.3397151364137438E-2</c:v>
                </c:pt>
                <c:pt idx="204">
                  <c:v>-1.2575996189457372E-2</c:v>
                </c:pt>
                <c:pt idx="205">
                  <c:v>-1.2121740135379033E-2</c:v>
                </c:pt>
                <c:pt idx="206">
                  <c:v>-1.1632541307910083E-2</c:v>
                </c:pt>
                <c:pt idx="207">
                  <c:v>-1.0951157226792574E-2</c:v>
                </c:pt>
                <c:pt idx="208">
                  <c:v>-4.6090438563912151E-3</c:v>
                </c:pt>
                <c:pt idx="209">
                  <c:v>8.9444295263479967E-4</c:v>
                </c:pt>
                <c:pt idx="210">
                  <c:v>1.6199377697735606E-2</c:v>
                </c:pt>
                <c:pt idx="211">
                  <c:v>2.3572302883160867E-2</c:v>
                </c:pt>
                <c:pt idx="212">
                  <c:v>3.0578328947984401E-2</c:v>
                </c:pt>
                <c:pt idx="213">
                  <c:v>3.2238110684039867E-2</c:v>
                </c:pt>
                <c:pt idx="214">
                  <c:v>3.2639952578032261E-2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39E-4CB3-880A-783F88CC6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480024"/>
        <c:axId val="1"/>
      </c:scatterChart>
      <c:valAx>
        <c:axId val="455480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47899146264065"/>
              <c:y val="0.863494729825438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4957472660996353E-2"/>
              <c:y val="0.38095371411906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4800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918603279085858"/>
          <c:y val="0.91746331708536433"/>
          <c:w val="0.4945324544031024"/>
          <c:h val="6.34923967837353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V0381 Cas - O-C Diagr.</a:t>
            </a:r>
          </a:p>
        </c:rich>
      </c:tx>
      <c:layout>
        <c:manualLayout>
          <c:xMode val="edge"/>
          <c:yMode val="edge"/>
          <c:x val="0.32783505154639175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9587628865979"/>
          <c:y val="0.14678942920199375"/>
          <c:w val="0.76907216494845365"/>
          <c:h val="0.6299713003252231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Active!$R$21:$R$991</c:f>
              <c:numCache>
                <c:formatCode>General</c:formatCode>
                <c:ptCount val="971"/>
                <c:pt idx="1">
                  <c:v>5.9725999997681356E-2</c:v>
                </c:pt>
                <c:pt idx="6">
                  <c:v>-4.7959999974409584E-3</c:v>
                </c:pt>
                <c:pt idx="8">
                  <c:v>-5.767800000103307E-2</c:v>
                </c:pt>
                <c:pt idx="10">
                  <c:v>-6.0505499997816514E-2</c:v>
                </c:pt>
                <c:pt idx="11">
                  <c:v>8.9305000001331791E-3</c:v>
                </c:pt>
                <c:pt idx="15">
                  <c:v>-1.4876499997626524E-2</c:v>
                </c:pt>
                <c:pt idx="16">
                  <c:v>0.11405000000013388</c:v>
                </c:pt>
                <c:pt idx="18">
                  <c:v>-0.2279789999993227</c:v>
                </c:pt>
                <c:pt idx="20">
                  <c:v>-2.696999999898253E-2</c:v>
                </c:pt>
                <c:pt idx="25">
                  <c:v>-2.4807499998132698E-2</c:v>
                </c:pt>
                <c:pt idx="26">
                  <c:v>3.0237000002671266E-2</c:v>
                </c:pt>
                <c:pt idx="28">
                  <c:v>-6.3136500000837259E-2</c:v>
                </c:pt>
                <c:pt idx="29">
                  <c:v>0.11013600000296719</c:v>
                </c:pt>
                <c:pt idx="31">
                  <c:v>-7.8929499999503605E-2</c:v>
                </c:pt>
                <c:pt idx="32">
                  <c:v>8.9045000022451859E-3</c:v>
                </c:pt>
                <c:pt idx="35">
                  <c:v>5.1979500003653811E-2</c:v>
                </c:pt>
                <c:pt idx="39">
                  <c:v>-1.7255999999179039E-2</c:v>
                </c:pt>
                <c:pt idx="42">
                  <c:v>-0.10095799999908195</c:v>
                </c:pt>
                <c:pt idx="43">
                  <c:v>-0.224739999997837</c:v>
                </c:pt>
                <c:pt idx="51">
                  <c:v>-7.1311499996227212E-2</c:v>
                </c:pt>
                <c:pt idx="52">
                  <c:v>-3.0311499998788349E-2</c:v>
                </c:pt>
                <c:pt idx="53">
                  <c:v>-6.6567499998200219E-2</c:v>
                </c:pt>
                <c:pt idx="54">
                  <c:v>-2.3567500000353903E-2</c:v>
                </c:pt>
                <c:pt idx="55">
                  <c:v>3.8642999999865424E-2</c:v>
                </c:pt>
                <c:pt idx="58">
                  <c:v>-2.1274500002618879E-2</c:v>
                </c:pt>
                <c:pt idx="60">
                  <c:v>-2.3160000000643777E-2</c:v>
                </c:pt>
                <c:pt idx="62">
                  <c:v>3.6849000000074739E-2</c:v>
                </c:pt>
                <c:pt idx="63">
                  <c:v>-2.5496999998722458E-2</c:v>
                </c:pt>
                <c:pt idx="64">
                  <c:v>-2.6158499997109175E-2</c:v>
                </c:pt>
                <c:pt idx="65">
                  <c:v>-1.5158499998506159E-2</c:v>
                </c:pt>
                <c:pt idx="72">
                  <c:v>2.889349999895785E-2</c:v>
                </c:pt>
                <c:pt idx="76">
                  <c:v>0.1517580000036105</c:v>
                </c:pt>
                <c:pt idx="80">
                  <c:v>-6.8250000003899913E-3</c:v>
                </c:pt>
                <c:pt idx="82">
                  <c:v>-2.0554999999149004E-2</c:v>
                </c:pt>
                <c:pt idx="83">
                  <c:v>2.6881000001594657E-2</c:v>
                </c:pt>
                <c:pt idx="84">
                  <c:v>4.809900000327616E-2</c:v>
                </c:pt>
                <c:pt idx="85">
                  <c:v>1.6745500000979519E-2</c:v>
                </c:pt>
                <c:pt idx="86">
                  <c:v>1.2920500001200708E-2</c:v>
                </c:pt>
                <c:pt idx="91">
                  <c:v>6.1246499997650972E-2</c:v>
                </c:pt>
                <c:pt idx="99">
                  <c:v>1.7689500000415137E-2</c:v>
                </c:pt>
                <c:pt idx="100">
                  <c:v>-6.9438499998796033E-2</c:v>
                </c:pt>
                <c:pt idx="103">
                  <c:v>7.3805000029096846E-3</c:v>
                </c:pt>
                <c:pt idx="104">
                  <c:v>6.4442000002600253E-2</c:v>
                </c:pt>
                <c:pt idx="105">
                  <c:v>-7.7440000000933651E-2</c:v>
                </c:pt>
                <c:pt idx="106">
                  <c:v>3.549149999889778E-2</c:v>
                </c:pt>
                <c:pt idx="107">
                  <c:v>4.1709500001161359E-2</c:v>
                </c:pt>
                <c:pt idx="108">
                  <c:v>2.0581500000844244E-2</c:v>
                </c:pt>
                <c:pt idx="109">
                  <c:v>2.2453500001574866E-2</c:v>
                </c:pt>
                <c:pt idx="111">
                  <c:v>-4.2346000001998618E-2</c:v>
                </c:pt>
                <c:pt idx="112">
                  <c:v>2.9653999998117797E-2</c:v>
                </c:pt>
                <c:pt idx="113">
                  <c:v>2.4754999998549465E-2</c:v>
                </c:pt>
                <c:pt idx="114">
                  <c:v>-1.0743999999249354E-2</c:v>
                </c:pt>
                <c:pt idx="115">
                  <c:v>-4.0000000008149073E-3</c:v>
                </c:pt>
                <c:pt idx="116">
                  <c:v>0</c:v>
                </c:pt>
                <c:pt idx="117">
                  <c:v>-2.2553499999048654E-2</c:v>
                </c:pt>
                <c:pt idx="119">
                  <c:v>-3.055499997572042E-3</c:v>
                </c:pt>
                <c:pt idx="120">
                  <c:v>2.9445000036503188E-3</c:v>
                </c:pt>
                <c:pt idx="121">
                  <c:v>-1.623499999550404E-2</c:v>
                </c:pt>
                <c:pt idx="123">
                  <c:v>-1.1280999999144115E-2</c:v>
                </c:pt>
                <c:pt idx="124">
                  <c:v>-1.8292000000656117E-2</c:v>
                </c:pt>
                <c:pt idx="125">
                  <c:v>-7.6964999971096404E-3</c:v>
                </c:pt>
                <c:pt idx="126">
                  <c:v>-1.2661499997193459E-2</c:v>
                </c:pt>
                <c:pt idx="127">
                  <c:v>-8.1924999976763502E-3</c:v>
                </c:pt>
                <c:pt idx="133">
                  <c:v>-2.6790999996592291E-2</c:v>
                </c:pt>
                <c:pt idx="134">
                  <c:v>-1.8142000000807457E-2</c:v>
                </c:pt>
                <c:pt idx="137">
                  <c:v>-5.1061999998637475E-2</c:v>
                </c:pt>
                <c:pt idx="140">
                  <c:v>-5.4029999999329448E-2</c:v>
                </c:pt>
                <c:pt idx="141">
                  <c:v>-4.3811999996250961E-2</c:v>
                </c:pt>
                <c:pt idx="142">
                  <c:v>-3.6224999996193219E-2</c:v>
                </c:pt>
                <c:pt idx="143">
                  <c:v>-3.8252999998803716E-2</c:v>
                </c:pt>
                <c:pt idx="144">
                  <c:v>-3.6992000001191627E-2</c:v>
                </c:pt>
                <c:pt idx="146">
                  <c:v>-3.7252000001899432E-2</c:v>
                </c:pt>
                <c:pt idx="148">
                  <c:v>-3.9262999998754822E-2</c:v>
                </c:pt>
                <c:pt idx="149">
                  <c:v>-3.8562999994610436E-2</c:v>
                </c:pt>
                <c:pt idx="150">
                  <c:v>-3.8562999994610436E-2</c:v>
                </c:pt>
                <c:pt idx="151">
                  <c:v>-3.9211499999510124E-2</c:v>
                </c:pt>
                <c:pt idx="153">
                  <c:v>-3.9066499994078185E-2</c:v>
                </c:pt>
                <c:pt idx="154">
                  <c:v>-3.8766499994380865E-2</c:v>
                </c:pt>
                <c:pt idx="155">
                  <c:v>-3.8448499995865859E-2</c:v>
                </c:pt>
                <c:pt idx="156">
                  <c:v>-3.6458499998843763E-2</c:v>
                </c:pt>
                <c:pt idx="165">
                  <c:v>-3.5913499996240716E-2</c:v>
                </c:pt>
                <c:pt idx="174">
                  <c:v>-3.4313999996811617E-2</c:v>
                </c:pt>
                <c:pt idx="175">
                  <c:v>-2.7258999994955957E-2</c:v>
                </c:pt>
                <c:pt idx="176">
                  <c:v>-2.7792499997303821E-2</c:v>
                </c:pt>
                <c:pt idx="177">
                  <c:v>-2.7383500004361849E-2</c:v>
                </c:pt>
                <c:pt idx="178">
                  <c:v>-2.8647999999520835E-2</c:v>
                </c:pt>
                <c:pt idx="179">
                  <c:v>-2.7648000002955087E-2</c:v>
                </c:pt>
                <c:pt idx="180">
                  <c:v>-2.7093499993497971E-2</c:v>
                </c:pt>
                <c:pt idx="182">
                  <c:v>-2.7020999994419981E-2</c:v>
                </c:pt>
                <c:pt idx="185">
                  <c:v>-2.5395999997272156E-2</c:v>
                </c:pt>
                <c:pt idx="191">
                  <c:v>-1.70769999967888E-2</c:v>
                </c:pt>
                <c:pt idx="192">
                  <c:v>-1.0822500000358559E-2</c:v>
                </c:pt>
                <c:pt idx="193">
                  <c:v>-1.6860499999893364E-2</c:v>
                </c:pt>
                <c:pt idx="194">
                  <c:v>-1.6541499993763864E-2</c:v>
                </c:pt>
                <c:pt idx="195">
                  <c:v>-1.2971500000276137E-2</c:v>
                </c:pt>
                <c:pt idx="196">
                  <c:v>-1.1911499997950159E-2</c:v>
                </c:pt>
                <c:pt idx="197">
                  <c:v>-1.3039999997999985E-2</c:v>
                </c:pt>
                <c:pt idx="198">
                  <c:v>-1.0877999993681442E-2</c:v>
                </c:pt>
                <c:pt idx="200">
                  <c:v>-1.4921499998308718E-2</c:v>
                </c:pt>
                <c:pt idx="202">
                  <c:v>-1.496749999205349E-2</c:v>
                </c:pt>
                <c:pt idx="204">
                  <c:v>-1.5459499998542015E-2</c:v>
                </c:pt>
                <c:pt idx="205">
                  <c:v>-1.5250999997078907E-2</c:v>
                </c:pt>
                <c:pt idx="206">
                  <c:v>-1.5187999997579027E-2</c:v>
                </c:pt>
                <c:pt idx="208">
                  <c:v>-2.7263500101980753E-2</c:v>
                </c:pt>
                <c:pt idx="211">
                  <c:v>-3.2679249998182058E-2</c:v>
                </c:pt>
                <c:pt idx="212">
                  <c:v>-3.5651999998663086E-2</c:v>
                </c:pt>
                <c:pt idx="213">
                  <c:v>0.22033675000420772</c:v>
                </c:pt>
                <c:pt idx="214">
                  <c:v>-3.5136499995132908E-2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CA-48D6-9967-74A1855235C7}"/>
            </c:ext>
          </c:extLst>
        </c:ser>
        <c:ser>
          <c:idx val="1"/>
          <c:order val="1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1.2999999999999999E-3</c:v>
                  </c:pt>
                  <c:pt idx="143">
                    <c:v>0</c:v>
                  </c:pt>
                  <c:pt idx="144">
                    <c:v>5.0000000000000001E-4</c:v>
                  </c:pt>
                  <c:pt idx="145">
                    <c:v>1.2999999999999999E-4</c:v>
                  </c:pt>
                  <c:pt idx="146">
                    <c:v>2.5000000000000001E-4</c:v>
                  </c:pt>
                  <c:pt idx="147">
                    <c:v>1.1000000000000001E-3</c:v>
                  </c:pt>
                  <c:pt idx="148">
                    <c:v>3.5000000000000001E-3</c:v>
                  </c:pt>
                  <c:pt idx="149">
                    <c:v>3.3999999999999998E-3</c:v>
                  </c:pt>
                  <c:pt idx="150">
                    <c:v>3.5000000000000001E-3</c:v>
                  </c:pt>
                  <c:pt idx="151">
                    <c:v>2.0000000000000001E-4</c:v>
                  </c:pt>
                  <c:pt idx="152">
                    <c:v>1.2999999999999999E-3</c:v>
                  </c:pt>
                  <c:pt idx="153">
                    <c:v>5.0000000000000001E-4</c:v>
                  </c:pt>
                  <c:pt idx="154">
                    <c:v>1.4E-3</c:v>
                  </c:pt>
                  <c:pt idx="155">
                    <c:v>1E-3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5.9999999999999995E-4</c:v>
                  </c:pt>
                  <c:pt idx="163">
                    <c:v>0</c:v>
                  </c:pt>
                  <c:pt idx="164">
                    <c:v>2.9999999999999997E-4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0</c:v>
                  </c:pt>
                  <c:pt idx="169">
                    <c:v>4.0000000000000002E-4</c:v>
                  </c:pt>
                  <c:pt idx="170">
                    <c:v>2.9999999999999997E-4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2.0000000000000001E-4</c:v>
                  </c:pt>
                  <c:pt idx="174">
                    <c:v>8.9999999999999998E-4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7.4000000000000003E-3</c:v>
                  </c:pt>
                  <c:pt idx="182">
                    <c:v>1.5E-3</c:v>
                  </c:pt>
                  <c:pt idx="183">
                    <c:v>5.9999999999999995E-4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5.0000000000000001E-4</c:v>
                  </c:pt>
                  <c:pt idx="187">
                    <c:v>0</c:v>
                  </c:pt>
                  <c:pt idx="188">
                    <c:v>4.0000000000000002E-4</c:v>
                  </c:pt>
                  <c:pt idx="189">
                    <c:v>4.0000000000000002E-4</c:v>
                  </c:pt>
                  <c:pt idx="190">
                    <c:v>2.3999999999999998E-3</c:v>
                  </c:pt>
                  <c:pt idx="191">
                    <c:v>1E-4</c:v>
                  </c:pt>
                  <c:pt idx="192">
                    <c:v>2.5999999999999999E-3</c:v>
                  </c:pt>
                  <c:pt idx="193">
                    <c:v>1.5E-3</c:v>
                  </c:pt>
                  <c:pt idx="194">
                    <c:v>2.9999999999999997E-4</c:v>
                  </c:pt>
                  <c:pt idx="195">
                    <c:v>5.0000000000000001E-4</c:v>
                  </c:pt>
                  <c:pt idx="196">
                    <c:v>5.9999999999999995E-4</c:v>
                  </c:pt>
                  <c:pt idx="197">
                    <c:v>4.7000000000000002E-3</c:v>
                  </c:pt>
                  <c:pt idx="198">
                    <c:v>3.0000000000000001E-3</c:v>
                  </c:pt>
                  <c:pt idx="199">
                    <c:v>2.2000000000000001E-3</c:v>
                  </c:pt>
                  <c:pt idx="200">
                    <c:v>6.4000000000000003E-3</c:v>
                  </c:pt>
                  <c:pt idx="201">
                    <c:v>3.5000000000000001E-3</c:v>
                  </c:pt>
                  <c:pt idx="202">
                    <c:v>7.4000000000000003E-3</c:v>
                  </c:pt>
                  <c:pt idx="203">
                    <c:v>2E-3</c:v>
                  </c:pt>
                  <c:pt idx="204">
                    <c:v>1.4E-3</c:v>
                  </c:pt>
                  <c:pt idx="205">
                    <c:v>1E-4</c:v>
                  </c:pt>
                  <c:pt idx="206">
                    <c:v>4.0000000000000002E-4</c:v>
                  </c:pt>
                  <c:pt idx="207">
                    <c:v>4.0000000000000002E-4</c:v>
                  </c:pt>
                  <c:pt idx="208">
                    <c:v>4.0000000000000002E-4</c:v>
                  </c:pt>
                  <c:pt idx="209">
                    <c:v>6.9999999999999999E-4</c:v>
                  </c:pt>
                  <c:pt idx="210">
                    <c:v>4.6000000000000001E-4</c:v>
                  </c:pt>
                  <c:pt idx="211">
                    <c:v>1.1999999999999999E-3</c:v>
                  </c:pt>
                  <c:pt idx="212">
                    <c:v>2.9999999999999997E-4</c:v>
                  </c:pt>
                  <c:pt idx="213">
                    <c:v>2.0000000000000001E-4</c:v>
                  </c:pt>
                  <c:pt idx="214">
                    <c:v>1E-3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2.9999999999999997E-4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1.2999999999999999E-3</c:v>
                  </c:pt>
                  <c:pt idx="143">
                    <c:v>0</c:v>
                  </c:pt>
                  <c:pt idx="144">
                    <c:v>5.0000000000000001E-4</c:v>
                  </c:pt>
                  <c:pt idx="145">
                    <c:v>1.2999999999999999E-4</c:v>
                  </c:pt>
                  <c:pt idx="146">
                    <c:v>2.5000000000000001E-4</c:v>
                  </c:pt>
                  <c:pt idx="147">
                    <c:v>1.1000000000000001E-3</c:v>
                  </c:pt>
                  <c:pt idx="148">
                    <c:v>3.5000000000000001E-3</c:v>
                  </c:pt>
                  <c:pt idx="149">
                    <c:v>3.3999999999999998E-3</c:v>
                  </c:pt>
                  <c:pt idx="150">
                    <c:v>3.5000000000000001E-3</c:v>
                  </c:pt>
                  <c:pt idx="151">
                    <c:v>2.0000000000000001E-4</c:v>
                  </c:pt>
                  <c:pt idx="152">
                    <c:v>1.2999999999999999E-3</c:v>
                  </c:pt>
                  <c:pt idx="153">
                    <c:v>5.0000000000000001E-4</c:v>
                  </c:pt>
                  <c:pt idx="154">
                    <c:v>1.4E-3</c:v>
                  </c:pt>
                  <c:pt idx="155">
                    <c:v>1E-3</c:v>
                  </c:pt>
                  <c:pt idx="156">
                    <c:v>2.9999999999999997E-4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5.9999999999999995E-4</c:v>
                  </c:pt>
                  <c:pt idx="163">
                    <c:v>0</c:v>
                  </c:pt>
                  <c:pt idx="164">
                    <c:v>2.9999999999999997E-4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2.9999999999999997E-4</c:v>
                  </c:pt>
                  <c:pt idx="168">
                    <c:v>0</c:v>
                  </c:pt>
                  <c:pt idx="169">
                    <c:v>4.0000000000000002E-4</c:v>
                  </c:pt>
                  <c:pt idx="170">
                    <c:v>2.9999999999999997E-4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2.0000000000000001E-4</c:v>
                  </c:pt>
                  <c:pt idx="174">
                    <c:v>8.9999999999999998E-4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2.0000000000000001E-4</c:v>
                  </c:pt>
                  <c:pt idx="178">
                    <c:v>2.0000000000000001E-4</c:v>
                  </c:pt>
                  <c:pt idx="179">
                    <c:v>2.0000000000000001E-4</c:v>
                  </c:pt>
                  <c:pt idx="180">
                    <c:v>2.0000000000000001E-4</c:v>
                  </c:pt>
                  <c:pt idx="181">
                    <c:v>7.4000000000000003E-3</c:v>
                  </c:pt>
                  <c:pt idx="182">
                    <c:v>1.5E-3</c:v>
                  </c:pt>
                  <c:pt idx="183">
                    <c:v>5.9999999999999995E-4</c:v>
                  </c:pt>
                  <c:pt idx="184">
                    <c:v>2.0000000000000001E-4</c:v>
                  </c:pt>
                  <c:pt idx="185">
                    <c:v>2.0000000000000001E-4</c:v>
                  </c:pt>
                  <c:pt idx="186">
                    <c:v>5.0000000000000001E-4</c:v>
                  </c:pt>
                  <c:pt idx="187">
                    <c:v>0</c:v>
                  </c:pt>
                  <c:pt idx="188">
                    <c:v>4.0000000000000002E-4</c:v>
                  </c:pt>
                  <c:pt idx="189">
                    <c:v>4.0000000000000002E-4</c:v>
                  </c:pt>
                  <c:pt idx="190">
                    <c:v>2.3999999999999998E-3</c:v>
                  </c:pt>
                  <c:pt idx="191">
                    <c:v>1E-4</c:v>
                  </c:pt>
                  <c:pt idx="192">
                    <c:v>2.5999999999999999E-3</c:v>
                  </c:pt>
                  <c:pt idx="193">
                    <c:v>1.5E-3</c:v>
                  </c:pt>
                  <c:pt idx="194">
                    <c:v>2.9999999999999997E-4</c:v>
                  </c:pt>
                  <c:pt idx="195">
                    <c:v>5.0000000000000001E-4</c:v>
                  </c:pt>
                  <c:pt idx="196">
                    <c:v>5.9999999999999995E-4</c:v>
                  </c:pt>
                  <c:pt idx="197">
                    <c:v>4.7000000000000002E-3</c:v>
                  </c:pt>
                  <c:pt idx="198">
                    <c:v>3.0000000000000001E-3</c:v>
                  </c:pt>
                  <c:pt idx="199">
                    <c:v>2.2000000000000001E-3</c:v>
                  </c:pt>
                  <c:pt idx="200">
                    <c:v>6.4000000000000003E-3</c:v>
                  </c:pt>
                  <c:pt idx="201">
                    <c:v>3.5000000000000001E-3</c:v>
                  </c:pt>
                  <c:pt idx="202">
                    <c:v>7.4000000000000003E-3</c:v>
                  </c:pt>
                  <c:pt idx="203">
                    <c:v>2E-3</c:v>
                  </c:pt>
                  <c:pt idx="204">
                    <c:v>1.4E-3</c:v>
                  </c:pt>
                  <c:pt idx="205">
                    <c:v>1E-4</c:v>
                  </c:pt>
                  <c:pt idx="206">
                    <c:v>4.0000000000000002E-4</c:v>
                  </c:pt>
                  <c:pt idx="207">
                    <c:v>4.0000000000000002E-4</c:v>
                  </c:pt>
                  <c:pt idx="208">
                    <c:v>4.0000000000000002E-4</c:v>
                  </c:pt>
                  <c:pt idx="209">
                    <c:v>6.9999999999999999E-4</c:v>
                  </c:pt>
                  <c:pt idx="210">
                    <c:v>4.6000000000000001E-4</c:v>
                  </c:pt>
                  <c:pt idx="211">
                    <c:v>1.1999999999999999E-3</c:v>
                  </c:pt>
                  <c:pt idx="212">
                    <c:v>2.9999999999999997E-4</c:v>
                  </c:pt>
                  <c:pt idx="213">
                    <c:v>2.0000000000000001E-4</c:v>
                  </c:pt>
                  <c:pt idx="214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Active!$S$21:$S$991</c:f>
              <c:numCache>
                <c:formatCode>General</c:formatCode>
                <c:ptCount val="971"/>
                <c:pt idx="0">
                  <c:v>-2.1639749998939806E-2</c:v>
                </c:pt>
                <c:pt idx="2">
                  <c:v>1.1347499985276954E-3</c:v>
                </c:pt>
                <c:pt idx="3">
                  <c:v>9.2532749999008956E-2</c:v>
                </c:pt>
                <c:pt idx="4">
                  <c:v>0.1065847500012751</c:v>
                </c:pt>
                <c:pt idx="5">
                  <c:v>0.16979524999987916</c:v>
                </c:pt>
                <c:pt idx="7">
                  <c:v>-1.3297249999595806E-2</c:v>
                </c:pt>
                <c:pt idx="9">
                  <c:v>5.8785250002983958E-2</c:v>
                </c:pt>
                <c:pt idx="12">
                  <c:v>0.1142657499985944</c:v>
                </c:pt>
                <c:pt idx="13">
                  <c:v>4.1158249998261454E-2</c:v>
                </c:pt>
                <c:pt idx="14">
                  <c:v>3.9556249997986015E-2</c:v>
                </c:pt>
                <c:pt idx="17">
                  <c:v>-1.2941749999299645E-2</c:v>
                </c:pt>
                <c:pt idx="19">
                  <c:v>7.8936750000139E-2</c:v>
                </c:pt>
                <c:pt idx="21">
                  <c:v>2.3175250000349479E-2</c:v>
                </c:pt>
                <c:pt idx="22">
                  <c:v>-2.0862749999650987E-2</c:v>
                </c:pt>
                <c:pt idx="23">
                  <c:v>-9.5547500022803433E-3</c:v>
                </c:pt>
                <c:pt idx="24">
                  <c:v>-0.2277372499993362</c:v>
                </c:pt>
                <c:pt idx="27">
                  <c:v>-0.11519174999921233</c:v>
                </c:pt>
                <c:pt idx="30">
                  <c:v>6.7807250001351349E-2</c:v>
                </c:pt>
                <c:pt idx="33">
                  <c:v>7.7360250001220265E-2</c:v>
                </c:pt>
                <c:pt idx="34">
                  <c:v>3.4734250002657063E-2</c:v>
                </c:pt>
                <c:pt idx="36">
                  <c:v>2.8342749999865191E-2</c:v>
                </c:pt>
                <c:pt idx="37">
                  <c:v>1.2868750000052387E-2</c:v>
                </c:pt>
                <c:pt idx="38">
                  <c:v>8.4830750001856359E-2</c:v>
                </c:pt>
                <c:pt idx="40">
                  <c:v>0.144425250000495</c:v>
                </c:pt>
                <c:pt idx="41">
                  <c:v>-4.7487249998084735E-2</c:v>
                </c:pt>
                <c:pt idx="44">
                  <c:v>-7.1494750001875218E-2</c:v>
                </c:pt>
                <c:pt idx="45">
                  <c:v>-3.0494750000798376E-2</c:v>
                </c:pt>
                <c:pt idx="46">
                  <c:v>1.3505250000889646E-2</c:v>
                </c:pt>
                <c:pt idx="47">
                  <c:v>-1.1750749999919208E-2</c:v>
                </c:pt>
                <c:pt idx="48">
                  <c:v>2.8249250000953907E-2</c:v>
                </c:pt>
                <c:pt idx="49">
                  <c:v>5.1497750002454268E-2</c:v>
                </c:pt>
                <c:pt idx="50">
                  <c:v>9.3497750003734836E-2</c:v>
                </c:pt>
                <c:pt idx="56">
                  <c:v>-5.0422249998518964E-2</c:v>
                </c:pt>
                <c:pt idx="57">
                  <c:v>-3.5588250000728294E-2</c:v>
                </c:pt>
                <c:pt idx="59">
                  <c:v>-3.8903749999008141E-2</c:v>
                </c:pt>
                <c:pt idx="61">
                  <c:v>2.4701250000362052E-2</c:v>
                </c:pt>
                <c:pt idx="66">
                  <c:v>1.9122249999782071E-2</c:v>
                </c:pt>
                <c:pt idx="67">
                  <c:v>-2.7223749999393476E-2</c:v>
                </c:pt>
                <c:pt idx="68">
                  <c:v>1.5994249999494059E-2</c:v>
                </c:pt>
                <c:pt idx="69">
                  <c:v>2.2811750000983011E-2</c:v>
                </c:pt>
                <c:pt idx="70">
                  <c:v>-1.013375000184169E-2</c:v>
                </c:pt>
                <c:pt idx="71">
                  <c:v>1.0866249998798594E-2</c:v>
                </c:pt>
                <c:pt idx="73">
                  <c:v>3.0119750001176726E-2</c:v>
                </c:pt>
                <c:pt idx="74">
                  <c:v>9.5557499989809003E-3</c:v>
                </c:pt>
                <c:pt idx="75">
                  <c:v>-1.3923250000516418E-2</c:v>
                </c:pt>
                <c:pt idx="77">
                  <c:v>-3.7397249998321058E-2</c:v>
                </c:pt>
                <c:pt idx="78">
                  <c:v>3.6027499991178047E-3</c:v>
                </c:pt>
                <c:pt idx="79">
                  <c:v>2.4602749999758089E-2</c:v>
                </c:pt>
                <c:pt idx="81">
                  <c:v>6.903624999904423E-2</c:v>
                </c:pt>
                <c:pt idx="87">
                  <c:v>1.2544749999506166E-2</c:v>
                </c:pt>
                <c:pt idx="88">
                  <c:v>-4.4465249997301726E-2</c:v>
                </c:pt>
                <c:pt idx="89">
                  <c:v>-3.8034250002965564E-2</c:v>
                </c:pt>
                <c:pt idx="90">
                  <c:v>-3.6162249998596963E-2</c:v>
                </c:pt>
                <c:pt idx="92">
                  <c:v>-2.0290249998652143E-2</c:v>
                </c:pt>
                <c:pt idx="93">
                  <c:v>3.4537500032456592E-3</c:v>
                </c:pt>
                <c:pt idx="94">
                  <c:v>1.0356250000768341E-2</c:v>
                </c:pt>
                <c:pt idx="95">
                  <c:v>1.6754250002122717E-2</c:v>
                </c:pt>
                <c:pt idx="96">
                  <c:v>-5.6746249996649567E-2</c:v>
                </c:pt>
                <c:pt idx="97">
                  <c:v>7.91182499997376E-2</c:v>
                </c:pt>
                <c:pt idx="98">
                  <c:v>5.2034750002349028E-2</c:v>
                </c:pt>
                <c:pt idx="101">
                  <c:v>2.6197250001132488E-2</c:v>
                </c:pt>
                <c:pt idx="102">
                  <c:v>8.2723250001436099E-2</c:v>
                </c:pt>
                <c:pt idx="110">
                  <c:v>7.8463249999913387E-2</c:v>
                </c:pt>
                <c:pt idx="118">
                  <c:v>-6.8827499999315478E-3</c:v>
                </c:pt>
                <c:pt idx="122">
                  <c:v>-2.4280999998154584E-2</c:v>
                </c:pt>
                <c:pt idx="128">
                  <c:v>-2.4275749994558282E-2</c:v>
                </c:pt>
                <c:pt idx="129">
                  <c:v>-2.4275749994558282E-2</c:v>
                </c:pt>
                <c:pt idx="130">
                  <c:v>-3.0623749997175764E-2</c:v>
                </c:pt>
                <c:pt idx="131">
                  <c:v>-2.652374999888707E-2</c:v>
                </c:pt>
                <c:pt idx="132">
                  <c:v>-2.943424999830313E-2</c:v>
                </c:pt>
                <c:pt idx="135">
                  <c:v>-5.120724999869708E-2</c:v>
                </c:pt>
                <c:pt idx="136">
                  <c:v>-2.521474999957718E-2</c:v>
                </c:pt>
                <c:pt idx="138">
                  <c:v>-4.847324999718694E-2</c:v>
                </c:pt>
                <c:pt idx="139">
                  <c:v>-3.4092750000127126E-2</c:v>
                </c:pt>
                <c:pt idx="145">
                  <c:v>-1.2090749994968064E-2</c:v>
                </c:pt>
                <c:pt idx="147">
                  <c:v>-1.030824999907054E-2</c:v>
                </c:pt>
                <c:pt idx="152">
                  <c:v>-9.6832499984884635E-3</c:v>
                </c:pt>
                <c:pt idx="157">
                  <c:v>-1.5290750001440756E-2</c:v>
                </c:pt>
                <c:pt idx="158">
                  <c:v>-1.5745749995403457E-2</c:v>
                </c:pt>
                <c:pt idx="159">
                  <c:v>-1.6764749998401385E-2</c:v>
                </c:pt>
                <c:pt idx="160">
                  <c:v>-1.7885249995742925E-2</c:v>
                </c:pt>
                <c:pt idx="161">
                  <c:v>-1.4649249998910818E-2</c:v>
                </c:pt>
                <c:pt idx="162">
                  <c:v>-1.4559249997546431E-2</c:v>
                </c:pt>
                <c:pt idx="163">
                  <c:v>-1.404924999224022E-2</c:v>
                </c:pt>
                <c:pt idx="164">
                  <c:v>-1.395924999815179E-2</c:v>
                </c:pt>
                <c:pt idx="166">
                  <c:v>-1.5277250000508502E-2</c:v>
                </c:pt>
                <c:pt idx="167">
                  <c:v>-1.521725000202423E-2</c:v>
                </c:pt>
                <c:pt idx="168">
                  <c:v>-1.3877249999495689E-2</c:v>
                </c:pt>
                <c:pt idx="169">
                  <c:v>-1.3817250001011416E-2</c:v>
                </c:pt>
                <c:pt idx="170">
                  <c:v>-1.9739249997655861E-2</c:v>
                </c:pt>
                <c:pt idx="171">
                  <c:v>-2.0276749994081911E-2</c:v>
                </c:pt>
                <c:pt idx="172">
                  <c:v>-1.9540749999578111E-2</c:v>
                </c:pt>
                <c:pt idx="173">
                  <c:v>-1.9500750000588596E-2</c:v>
                </c:pt>
                <c:pt idx="181">
                  <c:v>-2.5948249996872619E-2</c:v>
                </c:pt>
                <c:pt idx="183">
                  <c:v>-2.911274999496527E-2</c:v>
                </c:pt>
                <c:pt idx="184">
                  <c:v>-2.9140749997168314E-2</c:v>
                </c:pt>
                <c:pt idx="186">
                  <c:v>-3.0650749999040272E-2</c:v>
                </c:pt>
                <c:pt idx="187">
                  <c:v>-3.3483749997685663E-2</c:v>
                </c:pt>
                <c:pt idx="188">
                  <c:v>-3.2302749998052604E-2</c:v>
                </c:pt>
                <c:pt idx="189">
                  <c:v>-3.4058249999361578E-2</c:v>
                </c:pt>
                <c:pt idx="190">
                  <c:v>-3.7593249995552469E-2</c:v>
                </c:pt>
                <c:pt idx="199">
                  <c:v>-4.2812250001588836E-2</c:v>
                </c:pt>
                <c:pt idx="201">
                  <c:v>-4.5494249992771074E-2</c:v>
                </c:pt>
                <c:pt idx="203">
                  <c:v>-4.5240250001370441E-2</c:v>
                </c:pt>
                <c:pt idx="207">
                  <c:v>-4.8425249995489139E-2</c:v>
                </c:pt>
                <c:pt idx="209">
                  <c:v>-4.2749749998620246E-2</c:v>
                </c:pt>
                <c:pt idx="210">
                  <c:v>-3.5718749997613486E-2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CA-48D6-9967-74A1855235C7}"/>
            </c:ext>
          </c:extLst>
        </c:ser>
        <c:ser>
          <c:idx val="6"/>
          <c:order val="2"/>
          <c:tx>
            <c:strRef>
              <c:f>Active!$O$20</c:f>
              <c:strCache>
                <c:ptCount val="1"/>
                <c:pt idx="0">
                  <c:v>Pri. Fit</c:v>
                </c:pt>
              </c:strCache>
            </c:strRef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plus>
            <c:minus>
              <c:numRef>
                <c:f>Active!$D$21:$D$92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175">
                  <c:v>-5.4891694765523802E-2</c:v>
                </c:pt>
                <c:pt idx="176">
                  <c:v>-5.0104534811005963E-2</c:v>
                </c:pt>
                <c:pt idx="177">
                  <c:v>-5.0034649264224684E-2</c:v>
                </c:pt>
                <c:pt idx="178">
                  <c:v>-4.9370736569802509E-2</c:v>
                </c:pt>
                <c:pt idx="179">
                  <c:v>-4.9370736569802509E-2</c:v>
                </c:pt>
                <c:pt idx="180">
                  <c:v>-4.933579379641187E-2</c:v>
                </c:pt>
                <c:pt idx="181">
                  <c:v>-4.9178551316153979E-2</c:v>
                </c:pt>
                <c:pt idx="182">
                  <c:v>-4.9161079929458645E-2</c:v>
                </c:pt>
                <c:pt idx="183">
                  <c:v>-4.8514638621731804E-2</c:v>
                </c:pt>
                <c:pt idx="184">
                  <c:v>-4.7955554247481547E-2</c:v>
                </c:pt>
                <c:pt idx="185">
                  <c:v>-4.7413941259926595E-2</c:v>
                </c:pt>
                <c:pt idx="186">
                  <c:v>-4.7256698779668704E-2</c:v>
                </c:pt>
                <c:pt idx="187">
                  <c:v>-4.2853909332447926E-2</c:v>
                </c:pt>
                <c:pt idx="188">
                  <c:v>-4.222493941141639E-2</c:v>
                </c:pt>
                <c:pt idx="189">
                  <c:v>-4.1491141170212936E-2</c:v>
                </c:pt>
                <c:pt idx="190">
                  <c:v>-3.5550869693803944E-2</c:v>
                </c:pt>
                <c:pt idx="191">
                  <c:v>-2.7077247146573447E-2</c:v>
                </c:pt>
                <c:pt idx="192">
                  <c:v>-2.7042304373182807E-2</c:v>
                </c:pt>
                <c:pt idx="193">
                  <c:v>-2.5784364531119736E-2</c:v>
                </c:pt>
                <c:pt idx="194">
                  <c:v>-2.08224907096487E-2</c:v>
                </c:pt>
                <c:pt idx="195">
                  <c:v>-2.08224907096487E-2</c:v>
                </c:pt>
                <c:pt idx="196">
                  <c:v>-2.08224907096487E-2</c:v>
                </c:pt>
                <c:pt idx="197">
                  <c:v>-2.0577891295914197E-2</c:v>
                </c:pt>
                <c:pt idx="198">
                  <c:v>-1.9319951453851125E-2</c:v>
                </c:pt>
                <c:pt idx="199">
                  <c:v>-1.3956235738387723E-2</c:v>
                </c:pt>
                <c:pt idx="200">
                  <c:v>-1.3833936031520444E-2</c:v>
                </c:pt>
                <c:pt idx="201">
                  <c:v>-1.3816464644825166E-2</c:v>
                </c:pt>
                <c:pt idx="202">
                  <c:v>-1.3414622750832772E-2</c:v>
                </c:pt>
                <c:pt idx="203">
                  <c:v>-1.3397151364137438E-2</c:v>
                </c:pt>
                <c:pt idx="204">
                  <c:v>-1.2575996189457372E-2</c:v>
                </c:pt>
                <c:pt idx="205">
                  <c:v>-1.2121740135379033E-2</c:v>
                </c:pt>
                <c:pt idx="206">
                  <c:v>-1.1632541307910083E-2</c:v>
                </c:pt>
                <c:pt idx="207">
                  <c:v>-1.0951157226792574E-2</c:v>
                </c:pt>
                <c:pt idx="208">
                  <c:v>-4.6090438563912151E-3</c:v>
                </c:pt>
                <c:pt idx="209">
                  <c:v>8.9444295263479967E-4</c:v>
                </c:pt>
                <c:pt idx="210">
                  <c:v>1.6199377697735606E-2</c:v>
                </c:pt>
                <c:pt idx="211">
                  <c:v>2.3572302883160867E-2</c:v>
                </c:pt>
                <c:pt idx="212">
                  <c:v>3.0578328947984401E-2</c:v>
                </c:pt>
                <c:pt idx="213">
                  <c:v>3.2238110684039867E-2</c:v>
                </c:pt>
                <c:pt idx="214">
                  <c:v>3.2639952578032261E-2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CA-48D6-9967-74A1855235C7}"/>
            </c:ext>
          </c:extLst>
        </c:ser>
        <c:ser>
          <c:idx val="7"/>
          <c:order val="3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996633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-16525.5</c:v>
                </c:pt>
                <c:pt idx="1">
                  <c:v>-16372</c:v>
                </c:pt>
                <c:pt idx="2">
                  <c:v>-16364.5</c:v>
                </c:pt>
                <c:pt idx="3">
                  <c:v>-16320.5</c:v>
                </c:pt>
                <c:pt idx="4">
                  <c:v>-16264.5</c:v>
                </c:pt>
                <c:pt idx="5">
                  <c:v>-16095.5</c:v>
                </c:pt>
                <c:pt idx="6">
                  <c:v>-16088</c:v>
                </c:pt>
                <c:pt idx="7">
                  <c:v>-16060.5</c:v>
                </c:pt>
                <c:pt idx="8">
                  <c:v>-15884</c:v>
                </c:pt>
                <c:pt idx="9">
                  <c:v>-15875.5</c:v>
                </c:pt>
                <c:pt idx="10">
                  <c:v>-15679</c:v>
                </c:pt>
                <c:pt idx="11">
                  <c:v>-15671</c:v>
                </c:pt>
                <c:pt idx="12">
                  <c:v>-15646.5</c:v>
                </c:pt>
                <c:pt idx="13">
                  <c:v>-15281.5</c:v>
                </c:pt>
                <c:pt idx="14">
                  <c:v>-15237.5</c:v>
                </c:pt>
                <c:pt idx="15">
                  <c:v>-15117</c:v>
                </c:pt>
                <c:pt idx="16">
                  <c:v>-15100</c:v>
                </c:pt>
                <c:pt idx="17">
                  <c:v>-15081.5</c:v>
                </c:pt>
                <c:pt idx="18">
                  <c:v>-14862</c:v>
                </c:pt>
                <c:pt idx="19">
                  <c:v>-14808.5</c:v>
                </c:pt>
                <c:pt idx="20">
                  <c:v>-14660</c:v>
                </c:pt>
                <c:pt idx="21">
                  <c:v>-14455.5</c:v>
                </c:pt>
                <c:pt idx="22">
                  <c:v>-14419.5</c:v>
                </c:pt>
                <c:pt idx="23">
                  <c:v>-14395.5</c:v>
                </c:pt>
                <c:pt idx="24">
                  <c:v>-14380.5</c:v>
                </c:pt>
                <c:pt idx="25">
                  <c:v>-14235</c:v>
                </c:pt>
                <c:pt idx="26">
                  <c:v>-14014</c:v>
                </c:pt>
                <c:pt idx="27">
                  <c:v>-13581.5</c:v>
                </c:pt>
                <c:pt idx="28">
                  <c:v>-13397</c:v>
                </c:pt>
                <c:pt idx="29">
                  <c:v>-13392</c:v>
                </c:pt>
                <c:pt idx="30">
                  <c:v>-13159.5</c:v>
                </c:pt>
                <c:pt idx="31">
                  <c:v>-12751</c:v>
                </c:pt>
                <c:pt idx="32">
                  <c:v>-12699</c:v>
                </c:pt>
                <c:pt idx="33">
                  <c:v>-12525.5</c:v>
                </c:pt>
                <c:pt idx="34">
                  <c:v>-12353.5</c:v>
                </c:pt>
                <c:pt idx="35">
                  <c:v>-12349</c:v>
                </c:pt>
                <c:pt idx="36">
                  <c:v>-12140.5</c:v>
                </c:pt>
                <c:pt idx="37">
                  <c:v>-12112.5</c:v>
                </c:pt>
                <c:pt idx="38">
                  <c:v>-12076.5</c:v>
                </c:pt>
                <c:pt idx="39">
                  <c:v>-11968</c:v>
                </c:pt>
                <c:pt idx="40">
                  <c:v>-11955.5</c:v>
                </c:pt>
                <c:pt idx="41">
                  <c:v>-11880.5</c:v>
                </c:pt>
                <c:pt idx="42">
                  <c:v>-11724</c:v>
                </c:pt>
                <c:pt idx="43">
                  <c:v>-11720</c:v>
                </c:pt>
                <c:pt idx="44">
                  <c:v>-11715.5</c:v>
                </c:pt>
                <c:pt idx="45">
                  <c:v>-11715.5</c:v>
                </c:pt>
                <c:pt idx="46">
                  <c:v>-11715.5</c:v>
                </c:pt>
                <c:pt idx="47">
                  <c:v>-11683.5</c:v>
                </c:pt>
                <c:pt idx="48">
                  <c:v>-11683.5</c:v>
                </c:pt>
                <c:pt idx="49">
                  <c:v>-11550.5</c:v>
                </c:pt>
                <c:pt idx="50">
                  <c:v>-11550.5</c:v>
                </c:pt>
                <c:pt idx="51">
                  <c:v>-11547</c:v>
                </c:pt>
                <c:pt idx="52">
                  <c:v>-11547</c:v>
                </c:pt>
                <c:pt idx="53">
                  <c:v>-11515</c:v>
                </c:pt>
                <c:pt idx="54">
                  <c:v>-11515</c:v>
                </c:pt>
                <c:pt idx="55">
                  <c:v>-11346</c:v>
                </c:pt>
                <c:pt idx="56">
                  <c:v>-11310.5</c:v>
                </c:pt>
                <c:pt idx="57">
                  <c:v>-11258.5</c:v>
                </c:pt>
                <c:pt idx="58">
                  <c:v>-11161</c:v>
                </c:pt>
                <c:pt idx="59">
                  <c:v>-11117.5</c:v>
                </c:pt>
                <c:pt idx="60">
                  <c:v>-10480</c:v>
                </c:pt>
                <c:pt idx="61">
                  <c:v>-10427.5</c:v>
                </c:pt>
                <c:pt idx="62">
                  <c:v>-10278</c:v>
                </c:pt>
                <c:pt idx="63">
                  <c:v>-10266</c:v>
                </c:pt>
                <c:pt idx="64">
                  <c:v>-10113</c:v>
                </c:pt>
                <c:pt idx="65">
                  <c:v>-10113</c:v>
                </c:pt>
                <c:pt idx="66">
                  <c:v>-10089.5</c:v>
                </c:pt>
                <c:pt idx="67">
                  <c:v>-10077.5</c:v>
                </c:pt>
                <c:pt idx="68">
                  <c:v>-10073.5</c:v>
                </c:pt>
                <c:pt idx="69">
                  <c:v>-10058.5</c:v>
                </c:pt>
                <c:pt idx="70">
                  <c:v>-10057.5</c:v>
                </c:pt>
                <c:pt idx="71">
                  <c:v>-10057.5</c:v>
                </c:pt>
                <c:pt idx="72">
                  <c:v>-10057</c:v>
                </c:pt>
                <c:pt idx="73">
                  <c:v>-10034.5</c:v>
                </c:pt>
                <c:pt idx="74">
                  <c:v>-10026.5</c:v>
                </c:pt>
                <c:pt idx="75">
                  <c:v>-9888.5</c:v>
                </c:pt>
                <c:pt idx="76">
                  <c:v>-9876</c:v>
                </c:pt>
                <c:pt idx="77">
                  <c:v>-9860.5</c:v>
                </c:pt>
                <c:pt idx="78">
                  <c:v>-9860.5</c:v>
                </c:pt>
                <c:pt idx="79">
                  <c:v>-9860.5</c:v>
                </c:pt>
                <c:pt idx="80">
                  <c:v>-9850</c:v>
                </c:pt>
                <c:pt idx="81">
                  <c:v>-9797.5</c:v>
                </c:pt>
                <c:pt idx="82">
                  <c:v>-9790</c:v>
                </c:pt>
                <c:pt idx="83">
                  <c:v>-9782</c:v>
                </c:pt>
                <c:pt idx="84">
                  <c:v>-9778</c:v>
                </c:pt>
                <c:pt idx="85">
                  <c:v>-9601</c:v>
                </c:pt>
                <c:pt idx="86">
                  <c:v>-9451</c:v>
                </c:pt>
                <c:pt idx="87">
                  <c:v>-9384.5</c:v>
                </c:pt>
                <c:pt idx="88">
                  <c:v>-9164.5</c:v>
                </c:pt>
                <c:pt idx="89">
                  <c:v>-9046.5</c:v>
                </c:pt>
                <c:pt idx="90">
                  <c:v>-9030.5</c:v>
                </c:pt>
                <c:pt idx="91">
                  <c:v>-9023</c:v>
                </c:pt>
                <c:pt idx="92">
                  <c:v>-9014.5</c:v>
                </c:pt>
                <c:pt idx="93">
                  <c:v>-8982.5</c:v>
                </c:pt>
                <c:pt idx="94">
                  <c:v>-8837.5</c:v>
                </c:pt>
                <c:pt idx="95">
                  <c:v>-8793.5</c:v>
                </c:pt>
                <c:pt idx="96">
                  <c:v>-8582.5</c:v>
                </c:pt>
                <c:pt idx="97">
                  <c:v>-8401.5</c:v>
                </c:pt>
                <c:pt idx="98">
                  <c:v>-8164.5</c:v>
                </c:pt>
                <c:pt idx="99">
                  <c:v>-7969</c:v>
                </c:pt>
                <c:pt idx="100">
                  <c:v>-7953</c:v>
                </c:pt>
                <c:pt idx="101">
                  <c:v>-7739.5</c:v>
                </c:pt>
                <c:pt idx="102">
                  <c:v>-7711.5</c:v>
                </c:pt>
                <c:pt idx="103">
                  <c:v>-7571</c:v>
                </c:pt>
                <c:pt idx="104">
                  <c:v>-6524</c:v>
                </c:pt>
                <c:pt idx="105">
                  <c:v>-6320</c:v>
                </c:pt>
                <c:pt idx="106">
                  <c:v>-4413</c:v>
                </c:pt>
                <c:pt idx="107">
                  <c:v>-4409</c:v>
                </c:pt>
                <c:pt idx="108">
                  <c:v>-4393</c:v>
                </c:pt>
                <c:pt idx="109">
                  <c:v>-4377</c:v>
                </c:pt>
                <c:pt idx="110">
                  <c:v>-3991.5</c:v>
                </c:pt>
                <c:pt idx="111">
                  <c:v>-3988</c:v>
                </c:pt>
                <c:pt idx="112">
                  <c:v>-3988</c:v>
                </c:pt>
                <c:pt idx="113">
                  <c:v>-610</c:v>
                </c:pt>
                <c:pt idx="114">
                  <c:v>-32</c:v>
                </c:pt>
                <c:pt idx="115">
                  <c:v>0</c:v>
                </c:pt>
                <c:pt idx="116">
                  <c:v>0</c:v>
                </c:pt>
                <c:pt idx="117">
                  <c:v>377</c:v>
                </c:pt>
                <c:pt idx="118">
                  <c:v>420.5</c:v>
                </c:pt>
                <c:pt idx="119">
                  <c:v>421</c:v>
                </c:pt>
                <c:pt idx="120">
                  <c:v>421</c:v>
                </c:pt>
                <c:pt idx="121">
                  <c:v>570</c:v>
                </c:pt>
                <c:pt idx="122">
                  <c:v>582</c:v>
                </c:pt>
                <c:pt idx="123">
                  <c:v>582</c:v>
                </c:pt>
                <c:pt idx="124">
                  <c:v>1224</c:v>
                </c:pt>
                <c:pt idx="125">
                  <c:v>1523</c:v>
                </c:pt>
                <c:pt idx="126">
                  <c:v>2153</c:v>
                </c:pt>
                <c:pt idx="127">
                  <c:v>2235</c:v>
                </c:pt>
                <c:pt idx="128">
                  <c:v>2266.5</c:v>
                </c:pt>
                <c:pt idx="129">
                  <c:v>2266.5</c:v>
                </c:pt>
                <c:pt idx="130">
                  <c:v>2522.5</c:v>
                </c:pt>
                <c:pt idx="131">
                  <c:v>2522.5</c:v>
                </c:pt>
                <c:pt idx="132">
                  <c:v>3553.5</c:v>
                </c:pt>
                <c:pt idx="133">
                  <c:v>3802</c:v>
                </c:pt>
                <c:pt idx="134">
                  <c:v>3924</c:v>
                </c:pt>
                <c:pt idx="135">
                  <c:v>3959.5</c:v>
                </c:pt>
                <c:pt idx="136">
                  <c:v>4124.5</c:v>
                </c:pt>
                <c:pt idx="137">
                  <c:v>4164</c:v>
                </c:pt>
                <c:pt idx="138">
                  <c:v>4211.5</c:v>
                </c:pt>
                <c:pt idx="139">
                  <c:v>4640.5</c:v>
                </c:pt>
                <c:pt idx="140">
                  <c:v>4660</c:v>
                </c:pt>
                <c:pt idx="141">
                  <c:v>4664</c:v>
                </c:pt>
                <c:pt idx="142">
                  <c:v>4750</c:v>
                </c:pt>
                <c:pt idx="143">
                  <c:v>4766</c:v>
                </c:pt>
                <c:pt idx="144">
                  <c:v>4824</c:v>
                </c:pt>
                <c:pt idx="145">
                  <c:v>4836.5</c:v>
                </c:pt>
                <c:pt idx="146">
                  <c:v>4844</c:v>
                </c:pt>
                <c:pt idx="147">
                  <c:v>5181.5</c:v>
                </c:pt>
                <c:pt idx="148">
                  <c:v>5226</c:v>
                </c:pt>
                <c:pt idx="149">
                  <c:v>5226</c:v>
                </c:pt>
                <c:pt idx="150">
                  <c:v>5226</c:v>
                </c:pt>
                <c:pt idx="151">
                  <c:v>5253</c:v>
                </c:pt>
                <c:pt idx="152">
                  <c:v>5431.5</c:v>
                </c:pt>
                <c:pt idx="153">
                  <c:v>5463</c:v>
                </c:pt>
                <c:pt idx="154">
                  <c:v>5463</c:v>
                </c:pt>
                <c:pt idx="155">
                  <c:v>5467</c:v>
                </c:pt>
                <c:pt idx="156">
                  <c:v>5487</c:v>
                </c:pt>
                <c:pt idx="157">
                  <c:v>5596.5</c:v>
                </c:pt>
                <c:pt idx="158">
                  <c:v>5606.5</c:v>
                </c:pt>
                <c:pt idx="159">
                  <c:v>5624.5</c:v>
                </c:pt>
                <c:pt idx="160">
                  <c:v>5675.5</c:v>
                </c:pt>
                <c:pt idx="161">
                  <c:v>5683.5</c:v>
                </c:pt>
                <c:pt idx="162">
                  <c:v>5683.5</c:v>
                </c:pt>
                <c:pt idx="163">
                  <c:v>5683.5</c:v>
                </c:pt>
                <c:pt idx="164">
                  <c:v>5683.5</c:v>
                </c:pt>
                <c:pt idx="165">
                  <c:v>5697</c:v>
                </c:pt>
                <c:pt idx="166">
                  <c:v>5699.5</c:v>
                </c:pt>
                <c:pt idx="167">
                  <c:v>5699.5</c:v>
                </c:pt>
                <c:pt idx="168">
                  <c:v>5699.5</c:v>
                </c:pt>
                <c:pt idx="169">
                  <c:v>5699.5</c:v>
                </c:pt>
                <c:pt idx="170">
                  <c:v>5863.5</c:v>
                </c:pt>
                <c:pt idx="171">
                  <c:v>5888.5</c:v>
                </c:pt>
                <c:pt idx="172">
                  <c:v>5896.5</c:v>
                </c:pt>
                <c:pt idx="173">
                  <c:v>5896.5</c:v>
                </c:pt>
                <c:pt idx="174">
                  <c:v>5908</c:v>
                </c:pt>
                <c:pt idx="175">
                  <c:v>6098</c:v>
                </c:pt>
                <c:pt idx="176">
                  <c:v>6235</c:v>
                </c:pt>
                <c:pt idx="177">
                  <c:v>6237</c:v>
                </c:pt>
                <c:pt idx="178">
                  <c:v>6256</c:v>
                </c:pt>
                <c:pt idx="179">
                  <c:v>6256</c:v>
                </c:pt>
                <c:pt idx="180">
                  <c:v>6257</c:v>
                </c:pt>
                <c:pt idx="181">
                  <c:v>6261.5</c:v>
                </c:pt>
                <c:pt idx="182">
                  <c:v>6262</c:v>
                </c:pt>
                <c:pt idx="183">
                  <c:v>6280.5</c:v>
                </c:pt>
                <c:pt idx="184">
                  <c:v>6296.5</c:v>
                </c:pt>
                <c:pt idx="185">
                  <c:v>6312</c:v>
                </c:pt>
                <c:pt idx="186">
                  <c:v>6316.5</c:v>
                </c:pt>
                <c:pt idx="187">
                  <c:v>6442.5</c:v>
                </c:pt>
                <c:pt idx="188">
                  <c:v>6460.5</c:v>
                </c:pt>
                <c:pt idx="189">
                  <c:v>6481.5</c:v>
                </c:pt>
                <c:pt idx="190">
                  <c:v>6651.5</c:v>
                </c:pt>
                <c:pt idx="191">
                  <c:v>6894</c:v>
                </c:pt>
                <c:pt idx="192">
                  <c:v>6895</c:v>
                </c:pt>
                <c:pt idx="193">
                  <c:v>6931</c:v>
                </c:pt>
                <c:pt idx="194">
                  <c:v>7073</c:v>
                </c:pt>
                <c:pt idx="195">
                  <c:v>7073</c:v>
                </c:pt>
                <c:pt idx="196">
                  <c:v>7073</c:v>
                </c:pt>
                <c:pt idx="197">
                  <c:v>7080</c:v>
                </c:pt>
                <c:pt idx="198">
                  <c:v>7116</c:v>
                </c:pt>
                <c:pt idx="199">
                  <c:v>7269.5</c:v>
                </c:pt>
                <c:pt idx="200">
                  <c:v>7273</c:v>
                </c:pt>
                <c:pt idx="201">
                  <c:v>7273.5</c:v>
                </c:pt>
                <c:pt idx="202">
                  <c:v>7285</c:v>
                </c:pt>
                <c:pt idx="203">
                  <c:v>7285.5</c:v>
                </c:pt>
                <c:pt idx="204">
                  <c:v>7309</c:v>
                </c:pt>
                <c:pt idx="205">
                  <c:v>7322</c:v>
                </c:pt>
                <c:pt idx="206">
                  <c:v>7336</c:v>
                </c:pt>
                <c:pt idx="207">
                  <c:v>7355.5</c:v>
                </c:pt>
                <c:pt idx="208">
                  <c:v>7537</c:v>
                </c:pt>
                <c:pt idx="209">
                  <c:v>7694.5</c:v>
                </c:pt>
                <c:pt idx="210">
                  <c:v>8132.5</c:v>
                </c:pt>
                <c:pt idx="211">
                  <c:v>8343.5</c:v>
                </c:pt>
                <c:pt idx="212">
                  <c:v>8544</c:v>
                </c:pt>
                <c:pt idx="213">
                  <c:v>8591.5</c:v>
                </c:pt>
                <c:pt idx="214">
                  <c:v>8603</c:v>
                </c:pt>
              </c:numCache>
            </c:numRef>
          </c:xVal>
          <c:yVal>
            <c:numRef>
              <c:f>Active!$P$21:$P$991</c:f>
              <c:numCache>
                <c:formatCode>General</c:formatCode>
                <c:ptCount val="971"/>
                <c:pt idx="175">
                  <c:v>-5.8258082675286676E-2</c:v>
                </c:pt>
                <c:pt idx="176">
                  <c:v>-5.6808742124318551E-2</c:v>
                </c:pt>
                <c:pt idx="177">
                  <c:v>-5.6787583868100039E-2</c:v>
                </c:pt>
                <c:pt idx="178">
                  <c:v>-5.6586580434024161E-2</c:v>
                </c:pt>
                <c:pt idx="179">
                  <c:v>-5.6586580434024161E-2</c:v>
                </c:pt>
                <c:pt idx="180">
                  <c:v>-5.6576001305914905E-2</c:v>
                </c:pt>
                <c:pt idx="181">
                  <c:v>-5.6528395229423253E-2</c:v>
                </c:pt>
                <c:pt idx="182">
                  <c:v>-5.6523105665368625E-2</c:v>
                </c:pt>
                <c:pt idx="183">
                  <c:v>-5.632739179534739E-2</c:v>
                </c:pt>
                <c:pt idx="184">
                  <c:v>-5.615812574559928E-2</c:v>
                </c:pt>
                <c:pt idx="185">
                  <c:v>-5.5994149259905812E-2</c:v>
                </c:pt>
                <c:pt idx="186">
                  <c:v>-5.5946543183414146E-2</c:v>
                </c:pt>
                <c:pt idx="187">
                  <c:v>-5.4613573041647837E-2</c:v>
                </c:pt>
                <c:pt idx="188">
                  <c:v>-5.4423148735681229E-2</c:v>
                </c:pt>
                <c:pt idx="189">
                  <c:v>-5.4200987045386839E-2</c:v>
                </c:pt>
                <c:pt idx="190">
                  <c:v>-5.2402535266813252E-2</c:v>
                </c:pt>
                <c:pt idx="191">
                  <c:v>-4.9837096700318564E-2</c:v>
                </c:pt>
                <c:pt idx="192">
                  <c:v>-4.9826517572209308E-2</c:v>
                </c:pt>
                <c:pt idx="193">
                  <c:v>-4.9445668960276079E-2</c:v>
                </c:pt>
                <c:pt idx="194">
                  <c:v>-4.7943432768761673E-2</c:v>
                </c:pt>
                <c:pt idx="195">
                  <c:v>-4.7943432768761673E-2</c:v>
                </c:pt>
                <c:pt idx="196">
                  <c:v>-4.7943432768761673E-2</c:v>
                </c:pt>
                <c:pt idx="197">
                  <c:v>-4.7869378871996882E-2</c:v>
                </c:pt>
                <c:pt idx="198">
                  <c:v>-4.7488530260063638E-2</c:v>
                </c:pt>
                <c:pt idx="199">
                  <c:v>-4.5864634095292789E-2</c:v>
                </c:pt>
                <c:pt idx="200">
                  <c:v>-4.5827607146910393E-2</c:v>
                </c:pt>
                <c:pt idx="201">
                  <c:v>-4.5822317582855765E-2</c:v>
                </c:pt>
                <c:pt idx="202">
                  <c:v>-4.5700657609599307E-2</c:v>
                </c:pt>
                <c:pt idx="203">
                  <c:v>-4.5695368045544679E-2</c:v>
                </c:pt>
                <c:pt idx="204">
                  <c:v>-4.544675853497715E-2</c:v>
                </c:pt>
                <c:pt idx="205">
                  <c:v>-4.5309229869556822E-2</c:v>
                </c:pt>
                <c:pt idx="206">
                  <c:v>-4.5161122076027238E-2</c:v>
                </c:pt>
                <c:pt idx="207">
                  <c:v>-4.4954829077896732E-2</c:v>
                </c:pt>
                <c:pt idx="208">
                  <c:v>-4.3034717326066688E-2</c:v>
                </c:pt>
                <c:pt idx="209">
                  <c:v>-4.13685046488588E-2</c:v>
                </c:pt>
                <c:pt idx="210">
                  <c:v>-3.6734846537004498E-2</c:v>
                </c:pt>
                <c:pt idx="211">
                  <c:v>-3.4502650505951388E-2</c:v>
                </c:pt>
                <c:pt idx="212">
                  <c:v>-3.2381535320045479E-2</c:v>
                </c:pt>
                <c:pt idx="213">
                  <c:v>-3.1879026734855806E-2</c:v>
                </c:pt>
                <c:pt idx="214">
                  <c:v>-3.1757366761599348E-2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CA-48D6-9967-74A18552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9240688"/>
        <c:axId val="1"/>
      </c:scatterChart>
      <c:valAx>
        <c:axId val="509240688"/>
        <c:scaling>
          <c:orientation val="minMax"/>
          <c:min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3505154639176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731958762886601E-2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92406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154639175257731"/>
          <c:y val="0.9204921861831491"/>
          <c:w val="0.6123711340206186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V381 Cas - O-C Diagr.</a:t>
            </a:r>
          </a:p>
        </c:rich>
      </c:tx>
      <c:layout>
        <c:manualLayout>
          <c:xMode val="edge"/>
          <c:yMode val="edge"/>
          <c:x val="0.32712280530151122"/>
          <c:y val="3.53697749196141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33578047315863"/>
          <c:y val="0.15434083601286175"/>
          <c:w val="0.75569510969669884"/>
          <c:h val="0.610932475884244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(old)'!$H$21:$H$992</c:f>
              <c:numCache>
                <c:formatCode>General</c:formatCode>
                <c:ptCount val="972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8-4016-B52F-4509619EA861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plus>
            <c:min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(old)'!$I$21:$I$992</c:f>
              <c:numCache>
                <c:formatCode>General</c:formatCode>
                <c:ptCount val="972"/>
                <c:pt idx="1">
                  <c:v>-2.4280999998154584E-2</c:v>
                </c:pt>
                <c:pt idx="2">
                  <c:v>-2.943424999830313E-2</c:v>
                </c:pt>
                <c:pt idx="3">
                  <c:v>-3.6224999996193219E-2</c:v>
                </c:pt>
                <c:pt idx="4">
                  <c:v>-3.6992000001191627E-2</c:v>
                </c:pt>
                <c:pt idx="5">
                  <c:v>-1.2090749994968064E-2</c:v>
                </c:pt>
                <c:pt idx="6">
                  <c:v>-3.7252000001899432E-2</c:v>
                </c:pt>
                <c:pt idx="7">
                  <c:v>-1.030824999907054E-2</c:v>
                </c:pt>
                <c:pt idx="12">
                  <c:v>-9.6832499984884635E-3</c:v>
                </c:pt>
                <c:pt idx="13">
                  <c:v>-3.9066499994078185E-2</c:v>
                </c:pt>
                <c:pt idx="14">
                  <c:v>-3.8766499994380865E-2</c:v>
                </c:pt>
                <c:pt idx="15">
                  <c:v>-3.8448499995865859E-2</c:v>
                </c:pt>
                <c:pt idx="16">
                  <c:v>-3.6458499998843763E-2</c:v>
                </c:pt>
                <c:pt idx="21">
                  <c:v>-1.9739249997655861E-2</c:v>
                </c:pt>
                <c:pt idx="23">
                  <c:v>-3.4313999996811617E-2</c:v>
                </c:pt>
                <c:pt idx="24">
                  <c:v>-2.7383500004361849E-2</c:v>
                </c:pt>
                <c:pt idx="25">
                  <c:v>-2.8647999999520835E-2</c:v>
                </c:pt>
                <c:pt idx="26">
                  <c:v>-2.7648000002955087E-2</c:v>
                </c:pt>
                <c:pt idx="27">
                  <c:v>-2.7093499993497971E-2</c:v>
                </c:pt>
                <c:pt idx="28">
                  <c:v>-2.911274999496527E-2</c:v>
                </c:pt>
                <c:pt idx="29">
                  <c:v>-2.9140749997168314E-2</c:v>
                </c:pt>
                <c:pt idx="30">
                  <c:v>-2.5395999997272156E-2</c:v>
                </c:pt>
                <c:pt idx="31">
                  <c:v>-3.0650749999040272E-2</c:v>
                </c:pt>
                <c:pt idx="32">
                  <c:v>-3.2302749998052604E-2</c:v>
                </c:pt>
                <c:pt idx="33">
                  <c:v>-3.4058249999361578E-2</c:v>
                </c:pt>
                <c:pt idx="34">
                  <c:v>-3.7593249995552469E-2</c:v>
                </c:pt>
                <c:pt idx="35">
                  <c:v>-1.70769999967888E-2</c:v>
                </c:pt>
                <c:pt idx="36">
                  <c:v>-1.0822500000358559E-2</c:v>
                </c:pt>
                <c:pt idx="37">
                  <c:v>-1.6860499999893364E-2</c:v>
                </c:pt>
                <c:pt idx="38">
                  <c:v>-2.5948249996872619E-2</c:v>
                </c:pt>
                <c:pt idx="39">
                  <c:v>-2.7020999994419981E-2</c:v>
                </c:pt>
                <c:pt idx="40">
                  <c:v>-1.3039999997999985E-2</c:v>
                </c:pt>
                <c:pt idx="41">
                  <c:v>-1.0877999993681442E-2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88-4016-B52F-4509619EA861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</c:numCache>
              </c:numRef>
            </c:plus>
            <c:minus>
              <c:numRef>
                <c:f>'A (old)'!$D$21:$D$43</c:f>
                <c:numCache>
                  <c:formatCode>General</c:formatCode>
                  <c:ptCount val="23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(old)'!$J$21:$J$992</c:f>
              <c:numCache>
                <c:formatCode>General</c:formatCode>
                <c:ptCount val="972"/>
                <c:pt idx="11">
                  <c:v>-3.9211499999510124E-2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88-4016-B52F-4509619EA861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(old)'!$K$21:$K$992</c:f>
              <c:numCache>
                <c:formatCode>General</c:formatCode>
                <c:ptCount val="972"/>
                <c:pt idx="8">
                  <c:v>-3.9262999998754822E-2</c:v>
                </c:pt>
                <c:pt idx="9">
                  <c:v>-3.8562999994610436E-2</c:v>
                </c:pt>
                <c:pt idx="10">
                  <c:v>-3.8562999994610436E-2</c:v>
                </c:pt>
                <c:pt idx="17">
                  <c:v>-1.4559249997546431E-2</c:v>
                </c:pt>
                <c:pt idx="18">
                  <c:v>-1.395924999815179E-2</c:v>
                </c:pt>
                <c:pt idx="19">
                  <c:v>-1.521725000202423E-2</c:v>
                </c:pt>
                <c:pt idx="20">
                  <c:v>-1.3817250001011416E-2</c:v>
                </c:pt>
                <c:pt idx="22">
                  <c:v>-1.9500750000588596E-2</c:v>
                </c:pt>
                <c:pt idx="42">
                  <c:v>-1.6541499993763864E-2</c:v>
                </c:pt>
                <c:pt idx="43">
                  <c:v>-1.1911499997950159E-2</c:v>
                </c:pt>
                <c:pt idx="44">
                  <c:v>-1.2971500000276137E-2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88-4016-B52F-4509619EA861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(old)'!$L$21:$L$992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788-4016-B52F-4509619EA861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(old)'!$M$21:$M$992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88-4016-B52F-4509619EA861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(old)'!$N$21:$N$992</c:f>
              <c:numCache>
                <c:formatCode>General</c:formatCode>
                <c:ptCount val="97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88-4016-B52F-4509619EA861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Pri.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(old)'!$O$21:$O$992</c:f>
              <c:numCache>
                <c:formatCode>General</c:formatCode>
                <c:ptCount val="972"/>
                <c:pt idx="3">
                  <c:v>-4.3881589462821384E-2</c:v>
                </c:pt>
                <c:pt idx="4">
                  <c:v>-4.2961902663500619E-2</c:v>
                </c:pt>
                <c:pt idx="5">
                  <c:v>-4.2806550163615356E-2</c:v>
                </c:pt>
                <c:pt idx="6">
                  <c:v>-4.2713338663684201E-2</c:v>
                </c:pt>
                <c:pt idx="7">
                  <c:v>-3.8518821166782083E-2</c:v>
                </c:pt>
                <c:pt idx="8">
                  <c:v>-3.7965766267190532E-2</c:v>
                </c:pt>
                <c:pt idx="9">
                  <c:v>-3.7965766267190532E-2</c:v>
                </c:pt>
                <c:pt idx="10">
                  <c:v>-3.7965766267190532E-2</c:v>
                </c:pt>
                <c:pt idx="11">
                  <c:v>-3.7630204867438372E-2</c:v>
                </c:pt>
                <c:pt idx="12">
                  <c:v>-3.5411771169076803E-2</c:v>
                </c:pt>
                <c:pt idx="13">
                  <c:v>-3.502028286936594E-2</c:v>
                </c:pt>
                <c:pt idx="14">
                  <c:v>-3.502028286936594E-2</c:v>
                </c:pt>
                <c:pt idx="15">
                  <c:v>-3.4970570069402657E-2</c:v>
                </c:pt>
                <c:pt idx="16">
                  <c:v>-3.4722006069586225E-2</c:v>
                </c:pt>
                <c:pt idx="17">
                  <c:v>-3.2279864771389888E-2</c:v>
                </c:pt>
                <c:pt idx="18">
                  <c:v>-3.2279864771389888E-2</c:v>
                </c:pt>
                <c:pt idx="19">
                  <c:v>-3.208101357153674E-2</c:v>
                </c:pt>
                <c:pt idx="20">
                  <c:v>-3.208101357153674E-2</c:v>
                </c:pt>
                <c:pt idx="21">
                  <c:v>-3.004278877304209E-2</c:v>
                </c:pt>
                <c:pt idx="22">
                  <c:v>-2.9632658173344983E-2</c:v>
                </c:pt>
                <c:pt idx="23">
                  <c:v>-2.9489733873450538E-2</c:v>
                </c:pt>
                <c:pt idx="24">
                  <c:v>-2.5400856076470399E-2</c:v>
                </c:pt>
                <c:pt idx="25">
                  <c:v>-2.5164720276644806E-2</c:v>
                </c:pt>
                <c:pt idx="26">
                  <c:v>-2.5164720276644806E-2</c:v>
                </c:pt>
                <c:pt idx="27">
                  <c:v>-2.5152292076653981E-2</c:v>
                </c:pt>
                <c:pt idx="28">
                  <c:v>-2.4860229376869686E-2</c:v>
                </c:pt>
                <c:pt idx="29">
                  <c:v>-2.4661378177016552E-2</c:v>
                </c:pt>
                <c:pt idx="30">
                  <c:v>-2.4468741077158823E-2</c:v>
                </c:pt>
                <c:pt idx="31">
                  <c:v>-2.4412814177200121E-2</c:v>
                </c:pt>
                <c:pt idx="32">
                  <c:v>-2.2623153378521887E-2</c:v>
                </c:pt>
                <c:pt idx="33">
                  <c:v>-2.2362161178714646E-2</c:v>
                </c:pt>
                <c:pt idx="34">
                  <c:v>-2.0249367180275049E-2</c:v>
                </c:pt>
                <c:pt idx="35">
                  <c:v>-1.7235528682500931E-2</c:v>
                </c:pt>
                <c:pt idx="36">
                  <c:v>-1.722310048251012E-2</c:v>
                </c:pt>
                <c:pt idx="37">
                  <c:v>-1.6775685282840555E-2</c:v>
                </c:pt>
                <c:pt idx="38">
                  <c:v>-2.5096365176695279E-2</c:v>
                </c:pt>
                <c:pt idx="39">
                  <c:v>-2.5090151076699874E-2</c:v>
                </c:pt>
                <c:pt idx="40">
                  <c:v>-1.4923883484208214E-2</c:v>
                </c:pt>
                <c:pt idx="41">
                  <c:v>-1.4476468284538649E-2</c:v>
                </c:pt>
                <c:pt idx="42">
                  <c:v>-1.5010880884143957E-2</c:v>
                </c:pt>
                <c:pt idx="43">
                  <c:v>-1.5010880884143957E-2</c:v>
                </c:pt>
                <c:pt idx="44">
                  <c:v>-1.5010880884143957E-2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788-4016-B52F-4509619E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479696"/>
        <c:axId val="1"/>
      </c:scatterChart>
      <c:valAx>
        <c:axId val="455479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416257750389895"/>
              <c:y val="0.829581993569131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971231856887455E-2"/>
              <c:y val="0.36334405144694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4796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8012465833075211"/>
          <c:y val="0.85530546623794212"/>
          <c:w val="0.94617172853393328"/>
          <c:h val="0.9807073954983922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V381 Cas - O-C Diagr.</a:t>
            </a:r>
          </a:p>
        </c:rich>
      </c:tx>
      <c:layout>
        <c:manualLayout>
          <c:xMode val="edge"/>
          <c:yMode val="edge"/>
          <c:x val="0.32783505154639175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56701030927836"/>
          <c:y val="0.14860681114551083"/>
          <c:w val="0.75670103092783503"/>
          <c:h val="0.625386996904024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(old)'!$R$21:$R$992</c:f>
              <c:numCache>
                <c:formatCode>General</c:formatCode>
                <c:ptCount val="972"/>
                <c:pt idx="0">
                  <c:v>0</c:v>
                </c:pt>
                <c:pt idx="3">
                  <c:v>-3.6224999996193219E-2</c:v>
                </c:pt>
                <c:pt idx="4">
                  <c:v>-3.6992000001191627E-2</c:v>
                </c:pt>
                <c:pt idx="6">
                  <c:v>-3.7252000001899432E-2</c:v>
                </c:pt>
                <c:pt idx="8">
                  <c:v>-3.9262999998754822E-2</c:v>
                </c:pt>
                <c:pt idx="9">
                  <c:v>-3.8562999994610436E-2</c:v>
                </c:pt>
                <c:pt idx="10">
                  <c:v>-3.8562999994610436E-2</c:v>
                </c:pt>
                <c:pt idx="11">
                  <c:v>-3.9211499999510124E-2</c:v>
                </c:pt>
                <c:pt idx="13">
                  <c:v>-3.9066499994078185E-2</c:v>
                </c:pt>
                <c:pt idx="14">
                  <c:v>-3.8766499994380865E-2</c:v>
                </c:pt>
                <c:pt idx="15">
                  <c:v>-3.8448499995865859E-2</c:v>
                </c:pt>
                <c:pt idx="16">
                  <c:v>-3.6458499998843763E-2</c:v>
                </c:pt>
                <c:pt idx="23">
                  <c:v>-3.4313999996811617E-2</c:v>
                </c:pt>
                <c:pt idx="24">
                  <c:v>-2.7383500004361849E-2</c:v>
                </c:pt>
                <c:pt idx="25">
                  <c:v>-2.8647999999520835E-2</c:v>
                </c:pt>
                <c:pt idx="26">
                  <c:v>-2.7648000002955087E-2</c:v>
                </c:pt>
                <c:pt idx="27">
                  <c:v>-2.7093499993497971E-2</c:v>
                </c:pt>
                <c:pt idx="30">
                  <c:v>-2.5395999997272156E-2</c:v>
                </c:pt>
                <c:pt idx="35">
                  <c:v>-1.70769999967888E-2</c:v>
                </c:pt>
                <c:pt idx="36">
                  <c:v>-1.0822500000358559E-2</c:v>
                </c:pt>
                <c:pt idx="37">
                  <c:v>-1.6860499999893364E-2</c:v>
                </c:pt>
                <c:pt idx="39">
                  <c:v>-2.7020999994419981E-2</c:v>
                </c:pt>
                <c:pt idx="40">
                  <c:v>-1.3039999997999985E-2</c:v>
                </c:pt>
                <c:pt idx="41">
                  <c:v>-1.0877999993681442E-2</c:v>
                </c:pt>
                <c:pt idx="42">
                  <c:v>-1.6541499993763864E-2</c:v>
                </c:pt>
                <c:pt idx="43">
                  <c:v>-1.1911499997950159E-2</c:v>
                </c:pt>
                <c:pt idx="44">
                  <c:v>-1.2971500000276137E-2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B3-48FE-9791-2C784AD88A29}"/>
            </c:ext>
          </c:extLst>
        </c:ser>
        <c:ser>
          <c:idx val="1"/>
          <c:order val="1"/>
          <c:tx>
            <c:strRef>
              <c:f>'A (old)'!$S$20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plus>
            <c:minus>
              <c:numRef>
                <c:f>'A (old)'!$D$21:$D$992</c:f>
                <c:numCache>
                  <c:formatCode>General</c:formatCode>
                  <c:ptCount val="9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(old)'!$S$21:$S$992</c:f>
              <c:numCache>
                <c:formatCode>General</c:formatCode>
                <c:ptCount val="972"/>
                <c:pt idx="1">
                  <c:v>-2.4280999998154584E-2</c:v>
                </c:pt>
                <c:pt idx="2">
                  <c:v>-2.943424999830313E-2</c:v>
                </c:pt>
                <c:pt idx="5">
                  <c:v>-1.2090749994968064E-2</c:v>
                </c:pt>
                <c:pt idx="7">
                  <c:v>-1.030824999907054E-2</c:v>
                </c:pt>
                <c:pt idx="12">
                  <c:v>-9.6832499984884635E-3</c:v>
                </c:pt>
                <c:pt idx="17">
                  <c:v>-1.4559249997546431E-2</c:v>
                </c:pt>
                <c:pt idx="18">
                  <c:v>-1.395924999815179E-2</c:v>
                </c:pt>
                <c:pt idx="19">
                  <c:v>-1.521725000202423E-2</c:v>
                </c:pt>
                <c:pt idx="20">
                  <c:v>-1.3817250001011416E-2</c:v>
                </c:pt>
                <c:pt idx="21">
                  <c:v>-1.9739249997655861E-2</c:v>
                </c:pt>
                <c:pt idx="22">
                  <c:v>-1.9500750000588596E-2</c:v>
                </c:pt>
                <c:pt idx="28">
                  <c:v>-2.911274999496527E-2</c:v>
                </c:pt>
                <c:pt idx="29">
                  <c:v>-2.9140749997168314E-2</c:v>
                </c:pt>
                <c:pt idx="31">
                  <c:v>-3.0650749999040272E-2</c:v>
                </c:pt>
                <c:pt idx="32">
                  <c:v>-3.2302749998052604E-2</c:v>
                </c:pt>
                <c:pt idx="33">
                  <c:v>-3.4058249999361578E-2</c:v>
                </c:pt>
                <c:pt idx="34">
                  <c:v>-3.7593249995552469E-2</c:v>
                </c:pt>
                <c:pt idx="38">
                  <c:v>-2.5948249996872619E-2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B3-48FE-9791-2C784AD88A29}"/>
            </c:ext>
          </c:extLst>
        </c:ser>
        <c:ser>
          <c:idx val="6"/>
          <c:order val="2"/>
          <c:tx>
            <c:strRef>
              <c:f>'A (old)'!$O$20</c:f>
              <c:strCache>
                <c:ptCount val="1"/>
                <c:pt idx="0">
                  <c:v>Pri. Fit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plus>
            <c:minus>
              <c:numRef>
                <c:f>'A (old)'!$D$21:$D$92</c:f>
                <c:numCache>
                  <c:formatCode>General</c:formatCode>
                  <c:ptCount val="72"/>
                  <c:pt idx="0">
                    <c:v>0</c:v>
                  </c:pt>
                  <c:pt idx="2">
                    <c:v>2.9999999999999997E-4</c:v>
                  </c:pt>
                  <c:pt idx="3">
                    <c:v>1.2999999999999999E-3</c:v>
                  </c:pt>
                  <c:pt idx="4">
                    <c:v>5.0000000000000001E-4</c:v>
                  </c:pt>
                  <c:pt idx="5">
                    <c:v>1.2999999999999999E-4</c:v>
                  </c:pt>
                  <c:pt idx="6">
                    <c:v>2.5000000000000001E-4</c:v>
                  </c:pt>
                  <c:pt idx="7">
                    <c:v>1.1000000000000001E-3</c:v>
                  </c:pt>
                  <c:pt idx="8">
                    <c:v>3.5000000000000001E-3</c:v>
                  </c:pt>
                  <c:pt idx="9">
                    <c:v>3.3999999999999998E-3</c:v>
                  </c:pt>
                  <c:pt idx="10">
                    <c:v>3.5000000000000001E-3</c:v>
                  </c:pt>
                  <c:pt idx="11">
                    <c:v>2.0000000000000001E-4</c:v>
                  </c:pt>
                  <c:pt idx="12">
                    <c:v>1.2999999999999999E-3</c:v>
                  </c:pt>
                  <c:pt idx="13">
                    <c:v>5.0000000000000001E-4</c:v>
                  </c:pt>
                  <c:pt idx="14">
                    <c:v>1.4E-3</c:v>
                  </c:pt>
                  <c:pt idx="15">
                    <c:v>1E-3</c:v>
                  </c:pt>
                  <c:pt idx="16">
                    <c:v>2.9999999999999997E-4</c:v>
                  </c:pt>
                  <c:pt idx="17">
                    <c:v>5.9999999999999995E-4</c:v>
                  </c:pt>
                  <c:pt idx="18">
                    <c:v>2.9999999999999997E-4</c:v>
                  </c:pt>
                  <c:pt idx="19">
                    <c:v>2.9999999999999997E-4</c:v>
                  </c:pt>
                  <c:pt idx="20">
                    <c:v>4.0000000000000002E-4</c:v>
                  </c:pt>
                  <c:pt idx="21">
                    <c:v>2.9999999999999997E-4</c:v>
                  </c:pt>
                  <c:pt idx="22">
                    <c:v>2.0000000000000001E-4</c:v>
                  </c:pt>
                  <c:pt idx="23">
                    <c:v>8.9999999999999998E-4</c:v>
                  </c:pt>
                  <c:pt idx="24">
                    <c:v>2.0000000000000001E-4</c:v>
                  </c:pt>
                  <c:pt idx="25">
                    <c:v>2.0000000000000001E-4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5.9999999999999995E-4</c:v>
                  </c:pt>
                  <c:pt idx="29">
                    <c:v>2.0000000000000001E-4</c:v>
                  </c:pt>
                  <c:pt idx="30">
                    <c:v>2.0000000000000001E-4</c:v>
                  </c:pt>
                  <c:pt idx="31">
                    <c:v>5.0000000000000001E-4</c:v>
                  </c:pt>
                  <c:pt idx="32">
                    <c:v>4.0000000000000002E-4</c:v>
                  </c:pt>
                  <c:pt idx="33">
                    <c:v>4.0000000000000002E-4</c:v>
                  </c:pt>
                  <c:pt idx="34">
                    <c:v>2.3999999999999998E-3</c:v>
                  </c:pt>
                  <c:pt idx="35">
                    <c:v>1E-4</c:v>
                  </c:pt>
                  <c:pt idx="36">
                    <c:v>2.5999999999999999E-3</c:v>
                  </c:pt>
                  <c:pt idx="37">
                    <c:v>1.5E-3</c:v>
                  </c:pt>
                  <c:pt idx="38">
                    <c:v>7.4000000000000003E-3</c:v>
                  </c:pt>
                  <c:pt idx="39">
                    <c:v>1.5E-3</c:v>
                  </c:pt>
                  <c:pt idx="40">
                    <c:v>4.7000000000000002E-3</c:v>
                  </c:pt>
                  <c:pt idx="41">
                    <c:v>3.0000000000000001E-3</c:v>
                  </c:pt>
                  <c:pt idx="42">
                    <c:v>2.9999999999999997E-4</c:v>
                  </c:pt>
                  <c:pt idx="43">
                    <c:v>5.9999999999999995E-4</c:v>
                  </c:pt>
                  <c:pt idx="44">
                    <c:v>5.0000000000000001E-4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(old)'!$O$21:$O$992</c:f>
              <c:numCache>
                <c:formatCode>General</c:formatCode>
                <c:ptCount val="972"/>
                <c:pt idx="3">
                  <c:v>-4.3881589462821384E-2</c:v>
                </c:pt>
                <c:pt idx="4">
                  <c:v>-4.2961902663500619E-2</c:v>
                </c:pt>
                <c:pt idx="5">
                  <c:v>-4.2806550163615356E-2</c:v>
                </c:pt>
                <c:pt idx="6">
                  <c:v>-4.2713338663684201E-2</c:v>
                </c:pt>
                <c:pt idx="7">
                  <c:v>-3.8518821166782083E-2</c:v>
                </c:pt>
                <c:pt idx="8">
                  <c:v>-3.7965766267190532E-2</c:v>
                </c:pt>
                <c:pt idx="9">
                  <c:v>-3.7965766267190532E-2</c:v>
                </c:pt>
                <c:pt idx="10">
                  <c:v>-3.7965766267190532E-2</c:v>
                </c:pt>
                <c:pt idx="11">
                  <c:v>-3.7630204867438372E-2</c:v>
                </c:pt>
                <c:pt idx="12">
                  <c:v>-3.5411771169076803E-2</c:v>
                </c:pt>
                <c:pt idx="13">
                  <c:v>-3.502028286936594E-2</c:v>
                </c:pt>
                <c:pt idx="14">
                  <c:v>-3.502028286936594E-2</c:v>
                </c:pt>
                <c:pt idx="15">
                  <c:v>-3.4970570069402657E-2</c:v>
                </c:pt>
                <c:pt idx="16">
                  <c:v>-3.4722006069586225E-2</c:v>
                </c:pt>
                <c:pt idx="17">
                  <c:v>-3.2279864771389888E-2</c:v>
                </c:pt>
                <c:pt idx="18">
                  <c:v>-3.2279864771389888E-2</c:v>
                </c:pt>
                <c:pt idx="19">
                  <c:v>-3.208101357153674E-2</c:v>
                </c:pt>
                <c:pt idx="20">
                  <c:v>-3.208101357153674E-2</c:v>
                </c:pt>
                <c:pt idx="21">
                  <c:v>-3.004278877304209E-2</c:v>
                </c:pt>
                <c:pt idx="22">
                  <c:v>-2.9632658173344983E-2</c:v>
                </c:pt>
                <c:pt idx="23">
                  <c:v>-2.9489733873450538E-2</c:v>
                </c:pt>
                <c:pt idx="24">
                  <c:v>-2.5400856076470399E-2</c:v>
                </c:pt>
                <c:pt idx="25">
                  <c:v>-2.5164720276644806E-2</c:v>
                </c:pt>
                <c:pt idx="26">
                  <c:v>-2.5164720276644806E-2</c:v>
                </c:pt>
                <c:pt idx="27">
                  <c:v>-2.5152292076653981E-2</c:v>
                </c:pt>
                <c:pt idx="28">
                  <c:v>-2.4860229376869686E-2</c:v>
                </c:pt>
                <c:pt idx="29">
                  <c:v>-2.4661378177016552E-2</c:v>
                </c:pt>
                <c:pt idx="30">
                  <c:v>-2.4468741077158823E-2</c:v>
                </c:pt>
                <c:pt idx="31">
                  <c:v>-2.4412814177200121E-2</c:v>
                </c:pt>
                <c:pt idx="32">
                  <c:v>-2.2623153378521887E-2</c:v>
                </c:pt>
                <c:pt idx="33">
                  <c:v>-2.2362161178714646E-2</c:v>
                </c:pt>
                <c:pt idx="34">
                  <c:v>-2.0249367180275049E-2</c:v>
                </c:pt>
                <c:pt idx="35">
                  <c:v>-1.7235528682500931E-2</c:v>
                </c:pt>
                <c:pt idx="36">
                  <c:v>-1.722310048251012E-2</c:v>
                </c:pt>
                <c:pt idx="37">
                  <c:v>-1.6775685282840555E-2</c:v>
                </c:pt>
                <c:pt idx="38">
                  <c:v>-2.5096365176695279E-2</c:v>
                </c:pt>
                <c:pt idx="39">
                  <c:v>-2.5090151076699874E-2</c:v>
                </c:pt>
                <c:pt idx="40">
                  <c:v>-1.4923883484208214E-2</c:v>
                </c:pt>
                <c:pt idx="41">
                  <c:v>-1.4476468284538649E-2</c:v>
                </c:pt>
                <c:pt idx="42">
                  <c:v>-1.5010880884143957E-2</c:v>
                </c:pt>
                <c:pt idx="43">
                  <c:v>-1.5010880884143957E-2</c:v>
                </c:pt>
                <c:pt idx="44">
                  <c:v>-1.5010880884143957E-2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B3-48FE-9791-2C784AD88A29}"/>
            </c:ext>
          </c:extLst>
        </c:ser>
        <c:ser>
          <c:idx val="7"/>
          <c:order val="3"/>
          <c:tx>
            <c:strRef>
              <c:f>'A (old)'!$P$20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(old)'!$F$21:$F$992</c:f>
              <c:numCache>
                <c:formatCode>General</c:formatCode>
                <c:ptCount val="972"/>
                <c:pt idx="0">
                  <c:v>0</c:v>
                </c:pt>
                <c:pt idx="1">
                  <c:v>582</c:v>
                </c:pt>
                <c:pt idx="2">
                  <c:v>3553.5</c:v>
                </c:pt>
                <c:pt idx="3">
                  <c:v>4750</c:v>
                </c:pt>
                <c:pt idx="4">
                  <c:v>4824</c:v>
                </c:pt>
                <c:pt idx="5">
                  <c:v>4836.5</c:v>
                </c:pt>
                <c:pt idx="6">
                  <c:v>4844</c:v>
                </c:pt>
                <c:pt idx="7">
                  <c:v>5181.5</c:v>
                </c:pt>
                <c:pt idx="8">
                  <c:v>5226</c:v>
                </c:pt>
                <c:pt idx="9">
                  <c:v>5226</c:v>
                </c:pt>
                <c:pt idx="10">
                  <c:v>5226</c:v>
                </c:pt>
                <c:pt idx="11">
                  <c:v>5253</c:v>
                </c:pt>
                <c:pt idx="12">
                  <c:v>5431.5</c:v>
                </c:pt>
                <c:pt idx="13">
                  <c:v>5463</c:v>
                </c:pt>
                <c:pt idx="14">
                  <c:v>5463</c:v>
                </c:pt>
                <c:pt idx="15">
                  <c:v>5467</c:v>
                </c:pt>
                <c:pt idx="16">
                  <c:v>5487</c:v>
                </c:pt>
                <c:pt idx="17">
                  <c:v>5683.5</c:v>
                </c:pt>
                <c:pt idx="18">
                  <c:v>5683.5</c:v>
                </c:pt>
                <c:pt idx="19">
                  <c:v>5699.5</c:v>
                </c:pt>
                <c:pt idx="20">
                  <c:v>5699.5</c:v>
                </c:pt>
                <c:pt idx="21">
                  <c:v>5863.5</c:v>
                </c:pt>
                <c:pt idx="22">
                  <c:v>5896.5</c:v>
                </c:pt>
                <c:pt idx="23">
                  <c:v>5908</c:v>
                </c:pt>
                <c:pt idx="24">
                  <c:v>6237</c:v>
                </c:pt>
                <c:pt idx="25">
                  <c:v>6256</c:v>
                </c:pt>
                <c:pt idx="26">
                  <c:v>6256</c:v>
                </c:pt>
                <c:pt idx="27">
                  <c:v>6257</c:v>
                </c:pt>
                <c:pt idx="28">
                  <c:v>6280.5</c:v>
                </c:pt>
                <c:pt idx="29">
                  <c:v>6296.5</c:v>
                </c:pt>
                <c:pt idx="30">
                  <c:v>6312</c:v>
                </c:pt>
                <c:pt idx="31">
                  <c:v>6316.5</c:v>
                </c:pt>
                <c:pt idx="32">
                  <c:v>6460.5</c:v>
                </c:pt>
                <c:pt idx="33">
                  <c:v>6481.5</c:v>
                </c:pt>
                <c:pt idx="34">
                  <c:v>6651.5</c:v>
                </c:pt>
                <c:pt idx="35">
                  <c:v>6894</c:v>
                </c:pt>
                <c:pt idx="36">
                  <c:v>6895</c:v>
                </c:pt>
                <c:pt idx="37">
                  <c:v>6931</c:v>
                </c:pt>
                <c:pt idx="38">
                  <c:v>6261.5</c:v>
                </c:pt>
                <c:pt idx="39">
                  <c:v>6262</c:v>
                </c:pt>
                <c:pt idx="40">
                  <c:v>7080</c:v>
                </c:pt>
                <c:pt idx="41">
                  <c:v>7116</c:v>
                </c:pt>
                <c:pt idx="42">
                  <c:v>7073</c:v>
                </c:pt>
                <c:pt idx="43">
                  <c:v>7073</c:v>
                </c:pt>
                <c:pt idx="44">
                  <c:v>7073</c:v>
                </c:pt>
              </c:numCache>
            </c:numRef>
          </c:xVal>
          <c:yVal>
            <c:numRef>
              <c:f>'A (old)'!$P$21:$P$992</c:f>
              <c:numCache>
                <c:formatCode>General</c:formatCode>
                <c:ptCount val="972"/>
                <c:pt idx="3">
                  <c:v>-1.6199174737788063E-3</c:v>
                </c:pt>
                <c:pt idx="4">
                  <c:v>-2.8915734078134164E-3</c:v>
                </c:pt>
                <c:pt idx="5">
                  <c:v>-3.1063801534273738E-3</c:v>
                </c:pt>
                <c:pt idx="6">
                  <c:v>-3.2352642007957566E-3</c:v>
                </c:pt>
                <c:pt idx="7">
                  <c:v>-9.0350463323725788E-3</c:v>
                </c:pt>
                <c:pt idx="8">
                  <c:v>-9.7997583467582666E-3</c:v>
                </c:pt>
                <c:pt idx="9">
                  <c:v>-9.7997583467582666E-3</c:v>
                </c:pt>
                <c:pt idx="10">
                  <c:v>-9.7997583467582666E-3</c:v>
                </c:pt>
                <c:pt idx="11">
                  <c:v>-1.0263740917284409E-2</c:v>
                </c:pt>
                <c:pt idx="12">
                  <c:v>-1.3331181244651713E-2</c:v>
                </c:pt>
                <c:pt idx="13">
                  <c:v>-1.3872494243598876E-2</c:v>
                </c:pt>
                <c:pt idx="14">
                  <c:v>-1.3872494243598876E-2</c:v>
                </c:pt>
                <c:pt idx="15">
                  <c:v>-1.3941232402195344E-2</c:v>
                </c:pt>
                <c:pt idx="16">
                  <c:v>-1.4284923195177671E-2</c:v>
                </c:pt>
                <c:pt idx="17">
                  <c:v>-1.7661685236229074E-2</c:v>
                </c:pt>
                <c:pt idx="18">
                  <c:v>-1.7661685236229074E-2</c:v>
                </c:pt>
                <c:pt idx="19">
                  <c:v>-1.7936637870614933E-2</c:v>
                </c:pt>
                <c:pt idx="20">
                  <c:v>-1.7936637870614933E-2</c:v>
                </c:pt>
                <c:pt idx="21">
                  <c:v>-2.0754902373070039E-2</c:v>
                </c:pt>
                <c:pt idx="22">
                  <c:v>-2.132199218149089E-2</c:v>
                </c:pt>
                <c:pt idx="23">
                  <c:v>-2.1519614387455727E-2</c:v>
                </c:pt>
                <c:pt idx="24">
                  <c:v>-2.7173327932015059E-2</c:v>
                </c:pt>
                <c:pt idx="25">
                  <c:v>-2.7499834185348279E-2</c:v>
                </c:pt>
                <c:pt idx="26">
                  <c:v>-2.7499834185348279E-2</c:v>
                </c:pt>
                <c:pt idx="27">
                  <c:v>-2.75170187249974E-2</c:v>
                </c:pt>
                <c:pt idx="28">
                  <c:v>-2.7920855406751641E-2</c:v>
                </c:pt>
                <c:pt idx="29">
                  <c:v>-2.8195808041137499E-2</c:v>
                </c:pt>
                <c:pt idx="30">
                  <c:v>-2.8462168405698804E-2</c:v>
                </c:pt>
                <c:pt idx="31">
                  <c:v>-2.8539498834119825E-2</c:v>
                </c:pt>
                <c:pt idx="32">
                  <c:v>-3.1014072543592605E-2</c:v>
                </c:pt>
                <c:pt idx="33">
                  <c:v>-3.1374947876224052E-2</c:v>
                </c:pt>
                <c:pt idx="34">
                  <c:v>-3.4296319616573867E-2</c:v>
                </c:pt>
                <c:pt idx="35">
                  <c:v>-3.8463570481484619E-2</c:v>
                </c:pt>
                <c:pt idx="36">
                  <c:v>-3.8480755021133739E-2</c:v>
                </c:pt>
                <c:pt idx="37">
                  <c:v>-3.9099398448501937E-2</c:v>
                </c:pt>
                <c:pt idx="38">
                  <c:v>-2.7594349153418421E-2</c:v>
                </c:pt>
                <c:pt idx="39">
                  <c:v>-2.7602941423242974E-2</c:v>
                </c:pt>
                <c:pt idx="40">
                  <c:v>-4.1659894856220292E-2</c:v>
                </c:pt>
                <c:pt idx="41">
                  <c:v>-4.227853828358849E-2</c:v>
                </c:pt>
                <c:pt idx="42">
                  <c:v>-4.1539603078676476E-2</c:v>
                </c:pt>
                <c:pt idx="43">
                  <c:v>-4.1539603078676476E-2</c:v>
                </c:pt>
                <c:pt idx="44">
                  <c:v>-4.1539603078676476E-2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B3-48FE-9791-2C784AD88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752560"/>
        <c:axId val="1"/>
      </c:scatterChart>
      <c:valAx>
        <c:axId val="908752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402061855670102"/>
              <c:y val="0.83591331269349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731958762886601E-2"/>
              <c:y val="0.368421052631578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8752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773195876288657"/>
          <c:y val="0.91950464396284826"/>
          <c:w val="0.87010309278350517"/>
          <c:h val="0.981424148606811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76201</xdr:colOff>
      <xdr:row>0</xdr:row>
      <xdr:rowOff>38100</xdr:rowOff>
    </xdr:from>
    <xdr:to>
      <xdr:col>27</xdr:col>
      <xdr:colOff>228600</xdr:colOff>
      <xdr:row>18</xdr:row>
      <xdr:rowOff>123825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033EC85C-BC72-6E03-759C-3F0DCE94D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0</xdr:row>
      <xdr:rowOff>38101</xdr:rowOff>
    </xdr:from>
    <xdr:to>
      <xdr:col>18</xdr:col>
      <xdr:colOff>28575</xdr:colOff>
      <xdr:row>18</xdr:row>
      <xdr:rowOff>133351</xdr:rowOff>
    </xdr:to>
    <xdr:graphicFrame macro="">
      <xdr:nvGraphicFramePr>
        <xdr:cNvPr id="50180" name="Chart 2">
          <a:extLst>
            <a:ext uri="{FF2B5EF4-FFF2-40B4-BE49-F238E27FC236}">
              <a16:creationId xmlns:a16="http://schemas.microsoft.com/office/drawing/2014/main" id="{E9CDABA3-1FC7-5364-E90F-5C16A561A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0</xdr:row>
      <xdr:rowOff>28575</xdr:rowOff>
    </xdr:from>
    <xdr:to>
      <xdr:col>23</xdr:col>
      <xdr:colOff>190500</xdr:colOff>
      <xdr:row>17</xdr:row>
      <xdr:rowOff>123825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CE1933D9-4DC0-C2A3-D23B-39EA98DAA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333375</xdr:colOff>
      <xdr:row>0</xdr:row>
      <xdr:rowOff>38100</xdr:rowOff>
    </xdr:from>
    <xdr:to>
      <xdr:col>14</xdr:col>
      <xdr:colOff>409575</xdr:colOff>
      <xdr:row>18</xdr:row>
      <xdr:rowOff>66675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2935EC87-4FBB-2F18-D5A6-748704BCC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59" TargetMode="External"/><Relationship Id="rId18" Type="http://schemas.openxmlformats.org/officeDocument/2006/relationships/hyperlink" Target="http://www.bav-astro.de/sfs/BAVM_link.php?BAVMnr=62" TargetMode="External"/><Relationship Id="rId26" Type="http://schemas.openxmlformats.org/officeDocument/2006/relationships/hyperlink" Target="http://www.bav-astro.de/sfs/BAVM_link.php?BAVMnr=157" TargetMode="External"/><Relationship Id="rId39" Type="http://schemas.openxmlformats.org/officeDocument/2006/relationships/hyperlink" Target="http://www.bav-astro.de/sfs/BAVM_link.php?BAVMnr=186" TargetMode="External"/><Relationship Id="rId21" Type="http://schemas.openxmlformats.org/officeDocument/2006/relationships/hyperlink" Target="http://www.bav-astro.de/sfs/BAVM_link.php?BAVMnr=131" TargetMode="External"/><Relationship Id="rId34" Type="http://schemas.openxmlformats.org/officeDocument/2006/relationships/hyperlink" Target="http://var.astro.cz/oejv/issues/oejv0074.pdf" TargetMode="External"/><Relationship Id="rId42" Type="http://schemas.openxmlformats.org/officeDocument/2006/relationships/hyperlink" Target="http://www.bav-astro.de/sfs/BAVM_link.php?BAVMnr=183" TargetMode="External"/><Relationship Id="rId47" Type="http://schemas.openxmlformats.org/officeDocument/2006/relationships/hyperlink" Target="http://var.astro.cz/oejv/issues/oejv0094.pdf" TargetMode="External"/><Relationship Id="rId50" Type="http://schemas.openxmlformats.org/officeDocument/2006/relationships/hyperlink" Target="http://var.astro.cz/oejv/issues/oejv0094.pdf" TargetMode="External"/><Relationship Id="rId55" Type="http://schemas.openxmlformats.org/officeDocument/2006/relationships/hyperlink" Target="http://www.bav-astro.de/sfs/BAVM_link.php?BAVMnr=209" TargetMode="External"/><Relationship Id="rId63" Type="http://schemas.openxmlformats.org/officeDocument/2006/relationships/hyperlink" Target="http://www.bav-astro.de/sfs/BAVM_link.php?BAVMnr=215" TargetMode="External"/><Relationship Id="rId68" Type="http://schemas.openxmlformats.org/officeDocument/2006/relationships/hyperlink" Target="http://www.bav-astro.de/sfs/BAVM_link.php?BAVMnr=225" TargetMode="External"/><Relationship Id="rId76" Type="http://schemas.openxmlformats.org/officeDocument/2006/relationships/hyperlink" Target="http://www.bav-astro.de/sfs/BAVM_link.php?BAVMnr=239" TargetMode="External"/><Relationship Id="rId7" Type="http://schemas.openxmlformats.org/officeDocument/2006/relationships/hyperlink" Target="http://www.bav-astro.de/sfs/BAVM_link.php?BAVMnr=36" TargetMode="External"/><Relationship Id="rId71" Type="http://schemas.openxmlformats.org/officeDocument/2006/relationships/hyperlink" Target="http://www.bav-astro.de/sfs/BAVM_link.php?BAVMnr=231" TargetMode="External"/><Relationship Id="rId2" Type="http://schemas.openxmlformats.org/officeDocument/2006/relationships/hyperlink" Target="http://www.bav-astro.de/sfs/BAVM_link.php?BAVMnr=32" TargetMode="External"/><Relationship Id="rId16" Type="http://schemas.openxmlformats.org/officeDocument/2006/relationships/hyperlink" Target="http://www.bav-astro.de/sfs/BAVM_link.php?BAVMnr=60" TargetMode="External"/><Relationship Id="rId29" Type="http://schemas.openxmlformats.org/officeDocument/2006/relationships/hyperlink" Target="http://www.bav-astro.de/sfs/BAVM_link.php?BAVMnr=172" TargetMode="External"/><Relationship Id="rId11" Type="http://schemas.openxmlformats.org/officeDocument/2006/relationships/hyperlink" Target="http://www.bav-astro.de/sfs/BAVM_link.php?BAVMnr=46" TargetMode="External"/><Relationship Id="rId24" Type="http://schemas.openxmlformats.org/officeDocument/2006/relationships/hyperlink" Target="http://www.bav-astro.de/sfs/BAVM_link.php?BAVMnr=143" TargetMode="External"/><Relationship Id="rId32" Type="http://schemas.openxmlformats.org/officeDocument/2006/relationships/hyperlink" Target="http://www.konkoly.hu/cgi-bin/IBVS?5577" TargetMode="External"/><Relationship Id="rId37" Type="http://schemas.openxmlformats.org/officeDocument/2006/relationships/hyperlink" Target="http://www.konkoly.hu/cgi-bin/IBVS?5672" TargetMode="External"/><Relationship Id="rId40" Type="http://schemas.openxmlformats.org/officeDocument/2006/relationships/hyperlink" Target="http://www.bav-astro.de/sfs/BAVM_link.php?BAVMnr=183" TargetMode="External"/><Relationship Id="rId45" Type="http://schemas.openxmlformats.org/officeDocument/2006/relationships/hyperlink" Target="http://www.bav-astro.de/sfs/BAVM_link.php?BAVMnr=193" TargetMode="External"/><Relationship Id="rId53" Type="http://schemas.openxmlformats.org/officeDocument/2006/relationships/hyperlink" Target="http://www.bav-astro.de/sfs/BAVM_link.php?BAVMnr=203" TargetMode="External"/><Relationship Id="rId58" Type="http://schemas.openxmlformats.org/officeDocument/2006/relationships/hyperlink" Target="http://www.konkoly.hu/cgi-bin/IBVS?5972" TargetMode="External"/><Relationship Id="rId66" Type="http://schemas.openxmlformats.org/officeDocument/2006/relationships/hyperlink" Target="http://www.konkoly.hu/cgi-bin/IBVS?5972" TargetMode="External"/><Relationship Id="rId74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www.bav-astro.de/sfs/BAVM_link.php?BAVMnr=38" TargetMode="External"/><Relationship Id="rId15" Type="http://schemas.openxmlformats.org/officeDocument/2006/relationships/hyperlink" Target="http://www.bav-astro.de/sfs/BAVM_link.php?BAVMnr=60" TargetMode="External"/><Relationship Id="rId23" Type="http://schemas.openxmlformats.org/officeDocument/2006/relationships/hyperlink" Target="http://www.bav-astro.de/sfs/BAVM_link.php?BAVMnr=143" TargetMode="External"/><Relationship Id="rId28" Type="http://schemas.openxmlformats.org/officeDocument/2006/relationships/hyperlink" Target="http://www.bav-astro.de/sfs/BAVM_link.php?BAVMnr=157" TargetMode="External"/><Relationship Id="rId36" Type="http://schemas.openxmlformats.org/officeDocument/2006/relationships/hyperlink" Target="http://var.astro.cz/oejv/issues/oejv0074.pdf" TargetMode="External"/><Relationship Id="rId49" Type="http://schemas.openxmlformats.org/officeDocument/2006/relationships/hyperlink" Target="http://vsolj.cetus-net.org/no48.pdf" TargetMode="External"/><Relationship Id="rId57" Type="http://schemas.openxmlformats.org/officeDocument/2006/relationships/hyperlink" Target="http://vsolj.cetus-net.org/vsoljno51.pdf" TargetMode="External"/><Relationship Id="rId61" Type="http://schemas.openxmlformats.org/officeDocument/2006/relationships/hyperlink" Target="http://www.konkoly.hu/cgi-bin/IBVS?5972" TargetMode="External"/><Relationship Id="rId10" Type="http://schemas.openxmlformats.org/officeDocument/2006/relationships/hyperlink" Target="http://www.bav-astro.de/sfs/BAVM_link.php?BAVMnr=38" TargetMode="External"/><Relationship Id="rId19" Type="http://schemas.openxmlformats.org/officeDocument/2006/relationships/hyperlink" Target="http://www.bav-astro.de/sfs/BAVM_link.php?BAVMnr=111" TargetMode="External"/><Relationship Id="rId31" Type="http://schemas.openxmlformats.org/officeDocument/2006/relationships/hyperlink" Target="http://www.konkoly.hu/cgi-bin/IBVS?5577" TargetMode="External"/><Relationship Id="rId44" Type="http://schemas.openxmlformats.org/officeDocument/2006/relationships/hyperlink" Target="http://www.konkoly.hu/cgi-bin/IBVS?5910" TargetMode="External"/><Relationship Id="rId52" Type="http://schemas.openxmlformats.org/officeDocument/2006/relationships/hyperlink" Target="http://www.konkoly.hu/cgi-bin/IBVS?5871" TargetMode="External"/><Relationship Id="rId60" Type="http://schemas.openxmlformats.org/officeDocument/2006/relationships/hyperlink" Target="http://www.konkoly.hu/cgi-bin/IBVS?5972" TargetMode="External"/><Relationship Id="rId65" Type="http://schemas.openxmlformats.org/officeDocument/2006/relationships/hyperlink" Target="http://www.konkoly.hu/cgi-bin/IBVS?5972" TargetMode="External"/><Relationship Id="rId73" Type="http://schemas.openxmlformats.org/officeDocument/2006/relationships/hyperlink" Target="http://www.bav-astro.de/sfs/BAVM_link.php?BAVMnr=234" TargetMode="External"/><Relationship Id="rId4" Type="http://schemas.openxmlformats.org/officeDocument/2006/relationships/hyperlink" Target="http://www.bav-astro.de/sfs/BAVM_link.php?BAVMnr=36" TargetMode="External"/><Relationship Id="rId9" Type="http://schemas.openxmlformats.org/officeDocument/2006/relationships/hyperlink" Target="http://www.konkoly.hu/cgi-bin/IBVS?2793" TargetMode="External"/><Relationship Id="rId14" Type="http://schemas.openxmlformats.org/officeDocument/2006/relationships/hyperlink" Target="http://www.bav-astro.de/sfs/BAVM_link.php?BAVMnr=60" TargetMode="External"/><Relationship Id="rId22" Type="http://schemas.openxmlformats.org/officeDocument/2006/relationships/hyperlink" Target="http://www.bav-astro.de/sfs/BAVM_link.php?BAVMnr=131" TargetMode="External"/><Relationship Id="rId27" Type="http://schemas.openxmlformats.org/officeDocument/2006/relationships/hyperlink" Target="http://www.bav-astro.de/sfs/BAVM_link.php?BAVMnr=157" TargetMode="External"/><Relationship Id="rId30" Type="http://schemas.openxmlformats.org/officeDocument/2006/relationships/hyperlink" Target="http://www.bav-astro.de/sfs/BAVM_link.php?BAVMnr=171" TargetMode="External"/><Relationship Id="rId35" Type="http://schemas.openxmlformats.org/officeDocument/2006/relationships/hyperlink" Target="http://var.astro.cz/oejv/issues/oejv0074.pdf" TargetMode="External"/><Relationship Id="rId43" Type="http://schemas.openxmlformats.org/officeDocument/2006/relationships/hyperlink" Target="http://www.bav-astro.de/sfs/BAVM_link.php?BAVMnr=193" TargetMode="External"/><Relationship Id="rId48" Type="http://schemas.openxmlformats.org/officeDocument/2006/relationships/hyperlink" Target="http://var.astro.cz/oejv/issues/oejv0094.pdf" TargetMode="External"/><Relationship Id="rId56" Type="http://schemas.openxmlformats.org/officeDocument/2006/relationships/hyperlink" Target="http://vsolj.cetus-net.org/vsoljno50.pdf" TargetMode="External"/><Relationship Id="rId64" Type="http://schemas.openxmlformats.org/officeDocument/2006/relationships/hyperlink" Target="http://www.konkoly.hu/cgi-bin/IBVS?5960" TargetMode="External"/><Relationship Id="rId69" Type="http://schemas.openxmlformats.org/officeDocument/2006/relationships/hyperlink" Target="http://www.konkoly.hu/cgi-bin/IBVS?6014" TargetMode="External"/><Relationship Id="rId77" Type="http://schemas.openxmlformats.org/officeDocument/2006/relationships/hyperlink" Target="http://www.bav-astro.de/sfs/BAVM_link.php?BAVMnr=241" TargetMode="External"/><Relationship Id="rId8" Type="http://schemas.openxmlformats.org/officeDocument/2006/relationships/hyperlink" Target="http://www.bav-astro.de/sfs/BAVM_link.php?BAVMnr=38" TargetMode="External"/><Relationship Id="rId51" Type="http://schemas.openxmlformats.org/officeDocument/2006/relationships/hyperlink" Target="http://var.astro.cz/oejv/issues/oejv0094.pdf" TargetMode="External"/><Relationship Id="rId72" Type="http://schemas.openxmlformats.org/officeDocument/2006/relationships/hyperlink" Target="http://www.konkoly.hu/cgi-bin/IBVS?6093" TargetMode="External"/><Relationship Id="rId3" Type="http://schemas.openxmlformats.org/officeDocument/2006/relationships/hyperlink" Target="http://www.bav-astro.de/sfs/BAVM_link.php?BAVMnr=32" TargetMode="External"/><Relationship Id="rId12" Type="http://schemas.openxmlformats.org/officeDocument/2006/relationships/hyperlink" Target="http://www.bav-astro.de/sfs/BAVM_link.php?BAVMnr=50" TargetMode="External"/><Relationship Id="rId17" Type="http://schemas.openxmlformats.org/officeDocument/2006/relationships/hyperlink" Target="http://www.bav-astro.de/sfs/BAVM_link.php?BAVMnr=62" TargetMode="External"/><Relationship Id="rId25" Type="http://schemas.openxmlformats.org/officeDocument/2006/relationships/hyperlink" Target="http://www.bav-astro.de/sfs/BAVM_link.php?BAVMnr=143" TargetMode="External"/><Relationship Id="rId33" Type="http://schemas.openxmlformats.org/officeDocument/2006/relationships/hyperlink" Target="http://www.konkoly.hu/cgi-bin/IBVS?5670" TargetMode="External"/><Relationship Id="rId38" Type="http://schemas.openxmlformats.org/officeDocument/2006/relationships/hyperlink" Target="http://www.bav-astro.de/sfs/BAVM_link.php?BAVMnr=183" TargetMode="External"/><Relationship Id="rId46" Type="http://schemas.openxmlformats.org/officeDocument/2006/relationships/hyperlink" Target="http://www.bav-astro.de/sfs/BAVM_link.php?BAVMnr=193" TargetMode="External"/><Relationship Id="rId59" Type="http://schemas.openxmlformats.org/officeDocument/2006/relationships/hyperlink" Target="http://www.konkoly.hu/cgi-bin/IBVS?5972" TargetMode="External"/><Relationship Id="rId67" Type="http://schemas.openxmlformats.org/officeDocument/2006/relationships/hyperlink" Target="http://www.konkoly.hu/cgi-bin/IBVS?5972" TargetMode="External"/><Relationship Id="rId20" Type="http://schemas.openxmlformats.org/officeDocument/2006/relationships/hyperlink" Target="http://www.bav-astro.de/sfs/BAVM_link.php?BAVMnr=122" TargetMode="External"/><Relationship Id="rId41" Type="http://schemas.openxmlformats.org/officeDocument/2006/relationships/hyperlink" Target="http://www.bav-astro.de/sfs/BAVM_link.php?BAVMnr=186" TargetMode="External"/><Relationship Id="rId54" Type="http://schemas.openxmlformats.org/officeDocument/2006/relationships/hyperlink" Target="http://var.astro.cz/oejv/issues/oejv0107.pdf" TargetMode="External"/><Relationship Id="rId62" Type="http://schemas.openxmlformats.org/officeDocument/2006/relationships/hyperlink" Target="http://www.bav-astro.de/sfs/BAVM_link.php?BAVMnr=215" TargetMode="External"/><Relationship Id="rId70" Type="http://schemas.openxmlformats.org/officeDocument/2006/relationships/hyperlink" Target="http://www.konkoly.hu/cgi-bin/IBVS?6014" TargetMode="External"/><Relationship Id="rId75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bav-astro.de/sfs/BAVM_link.php?BAVMnr=31" TargetMode="External"/><Relationship Id="rId6" Type="http://schemas.openxmlformats.org/officeDocument/2006/relationships/hyperlink" Target="http://www.bav-astro.de/sfs/BAVM_link.php?BAVMnr=36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S380"/>
  <sheetViews>
    <sheetView tabSelected="1" workbookViewId="0">
      <pane xSplit="15" ySplit="21" topLeftCell="P214" activePane="bottomRight" state="frozen"/>
      <selection pane="topRight" activeCell="P1" sqref="P1"/>
      <selection pane="bottomLeft" activeCell="A22" sqref="A22"/>
      <selection pane="bottomRight" activeCell="F9" sqref="F9"/>
    </sheetView>
  </sheetViews>
  <sheetFormatPr defaultColWidth="10.28515625" defaultRowHeight="12.75"/>
  <cols>
    <col min="1" max="1" width="14.42578125" customWidth="1"/>
    <col min="2" max="2" width="5.140625" style="5" customWidth="1"/>
    <col min="3" max="3" width="11.85546875" customWidth="1"/>
    <col min="4" max="4" width="9.42578125" customWidth="1"/>
    <col min="5" max="5" width="9.140625" customWidth="1"/>
    <col min="6" max="6" width="16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731</v>
      </c>
    </row>
    <row r="2" spans="1:6" s="11" customFormat="1" ht="12.95" customHeight="1">
      <c r="A2" s="11" t="s">
        <v>21</v>
      </c>
      <c r="B2" s="84" t="s">
        <v>40</v>
      </c>
    </row>
    <row r="3" spans="1:6" s="11" customFormat="1" ht="12.95" customHeight="1" thickBot="1">
      <c r="B3" s="85"/>
    </row>
    <row r="4" spans="1:6" s="11" customFormat="1" ht="12.95" customHeight="1" thickTop="1" thickBot="1">
      <c r="A4" s="86" t="s">
        <v>3</v>
      </c>
      <c r="B4" s="85"/>
      <c r="C4" s="87">
        <v>44546.296999999999</v>
      </c>
      <c r="D4" s="88">
        <v>1.7459454999999999</v>
      </c>
    </row>
    <row r="5" spans="1:6" s="11" customFormat="1" ht="12.95" customHeight="1" thickTop="1">
      <c r="A5" s="89" t="s">
        <v>713</v>
      </c>
      <c r="C5" s="90">
        <v>-9.5</v>
      </c>
      <c r="D5" s="11" t="s">
        <v>714</v>
      </c>
    </row>
    <row r="6" spans="1:6" s="11" customFormat="1" ht="12.95" customHeight="1">
      <c r="A6" s="86" t="s">
        <v>4</v>
      </c>
      <c r="B6" s="85"/>
    </row>
    <row r="7" spans="1:6" s="11" customFormat="1" ht="12.95" customHeight="1">
      <c r="A7" s="11" t="s">
        <v>5</v>
      </c>
      <c r="B7" s="85"/>
      <c r="C7" s="11">
        <f>+C4</f>
        <v>44546.296999999999</v>
      </c>
    </row>
    <row r="8" spans="1:6" s="11" customFormat="1" ht="12.95" customHeight="1">
      <c r="A8" s="11" t="s">
        <v>6</v>
      </c>
      <c r="B8" s="85"/>
      <c r="C8" s="11">
        <f>+D4</f>
        <v>1.7459454999999999</v>
      </c>
    </row>
    <row r="9" spans="1:6" s="11" customFormat="1" ht="12.95" customHeight="1">
      <c r="A9" s="91" t="s">
        <v>717</v>
      </c>
      <c r="B9" s="91"/>
      <c r="C9" s="92">
        <v>215</v>
      </c>
      <c r="D9" s="92">
        <v>215</v>
      </c>
    </row>
    <row r="10" spans="1:6" s="11" customFormat="1" ht="12.95" customHeight="1" thickBot="1">
      <c r="B10" s="85"/>
      <c r="C10" s="93" t="s">
        <v>36</v>
      </c>
      <c r="D10" s="93" t="s">
        <v>37</v>
      </c>
    </row>
    <row r="11" spans="1:6" s="11" customFormat="1" ht="12.95" customHeight="1">
      <c r="A11" s="11" t="s">
        <v>18</v>
      </c>
      <c r="C11" s="94">
        <f ca="1">INTERCEPT(INDIRECT(C14):R$934,INDIRECT(C13):$F$934)</f>
        <v>-0.26797272690165347</v>
      </c>
      <c r="D11" s="94">
        <f ca="1">INTERCEPT(INDIRECT(D14):S$934,INDIRECT(D13):$F$934)</f>
        <v>-0.12276960588553232</v>
      </c>
      <c r="E11" s="91" t="s">
        <v>707</v>
      </c>
      <c r="F11" s="11">
        <v>1</v>
      </c>
    </row>
    <row r="12" spans="1:6" s="11" customFormat="1" ht="12.95" customHeight="1">
      <c r="A12" s="11" t="s">
        <v>19</v>
      </c>
      <c r="C12" s="94">
        <f ca="1">SLOPE(INDIRECT(C14):R$934,INDIRECT(C13):$F$934)</f>
        <v>3.4942773390641139E-5</v>
      </c>
      <c r="D12" s="94">
        <f ca="1">SLOPE(INDIRECT(D14):S$934,INDIRECT(D13):$F$934)</f>
        <v>1.0579128109256418E-5</v>
      </c>
      <c r="E12" s="91" t="s">
        <v>708</v>
      </c>
      <c r="F12" s="95">
        <f ca="1">NOW()+15018.5+$C$5/24</f>
        <v>60313.800854976849</v>
      </c>
    </row>
    <row r="13" spans="1:6" s="11" customFormat="1" ht="12.95" customHeight="1">
      <c r="A13" s="91" t="s">
        <v>715</v>
      </c>
      <c r="B13" s="91"/>
      <c r="C13" s="92" t="str">
        <f>"F"&amp;C9</f>
        <v>F215</v>
      </c>
      <c r="D13" s="92" t="str">
        <f>"F"&amp;D9</f>
        <v>F215</v>
      </c>
      <c r="E13" s="91" t="s">
        <v>709</v>
      </c>
      <c r="F13" s="95">
        <f ca="1">ROUND(2*(F12-$C$7)/$C$8,0)/2+F11</f>
        <v>9032</v>
      </c>
    </row>
    <row r="14" spans="1:6" s="11" customFormat="1" ht="12.95" customHeight="1">
      <c r="A14" s="91" t="s">
        <v>716</v>
      </c>
      <c r="B14" s="91"/>
      <c r="C14" s="92" t="str">
        <f>"R"&amp;C9</f>
        <v>R215</v>
      </c>
      <c r="D14" s="92" t="str">
        <f>"S"&amp;D9</f>
        <v>S215</v>
      </c>
      <c r="E14" s="91" t="s">
        <v>710</v>
      </c>
      <c r="F14" s="94">
        <f ca="1">ROUND(2*(F12-$C$15)/$C$16,0)/2+F11</f>
        <v>429</v>
      </c>
    </row>
    <row r="15" spans="1:6" s="11" customFormat="1" ht="12.95" customHeight="1">
      <c r="A15" s="96" t="s">
        <v>20</v>
      </c>
      <c r="C15" s="97">
        <f ca="1">($C7+C11)+($C8+C12)*INT(MAX($F21:$F3532))</f>
        <v>59566.698776452577</v>
      </c>
      <c r="D15" s="97">
        <f ca="1">($C7+D11)+($C8+D12)*INT(MAX($F21:$F3532))</f>
        <v>59566.63437913324</v>
      </c>
      <c r="E15" s="91" t="s">
        <v>711</v>
      </c>
      <c r="F15" s="98">
        <f ca="1">+$C$15+$C$16*F14-15018.5-$C$5/24</f>
        <v>45297.620219735698</v>
      </c>
    </row>
    <row r="16" spans="1:6" s="11" customFormat="1" ht="12.95" customHeight="1">
      <c r="A16" s="86" t="s">
        <v>7</v>
      </c>
      <c r="C16" s="99">
        <f ca="1">+$C8+C12</f>
        <v>1.7459804427733905</v>
      </c>
      <c r="D16" s="94">
        <f ca="1">+$C8+D12</f>
        <v>1.7459560791281092</v>
      </c>
      <c r="E16" s="100"/>
      <c r="F16" s="100" t="s">
        <v>712</v>
      </c>
    </row>
    <row r="17" spans="1:19" s="11" customFormat="1" ht="12.95" customHeight="1" thickBot="1">
      <c r="A17" s="91" t="s">
        <v>718</v>
      </c>
      <c r="C17" s="11">
        <f>COUNT(C21:C1246)</f>
        <v>215</v>
      </c>
    </row>
    <row r="18" spans="1:19" s="11" customFormat="1" ht="12.95" customHeight="1" thickTop="1" thickBot="1">
      <c r="A18" s="86" t="s">
        <v>41</v>
      </c>
      <c r="C18" s="101">
        <f ca="1">+C15</f>
        <v>59566.698776452577</v>
      </c>
      <c r="D18" s="102">
        <f ca="1">+C16</f>
        <v>1.7459804427733905</v>
      </c>
      <c r="E18" s="103">
        <f>R19</f>
        <v>108</v>
      </c>
    </row>
    <row r="19" spans="1:19" s="11" customFormat="1" ht="12.95" customHeight="1" thickBot="1">
      <c r="A19" s="86" t="s">
        <v>42</v>
      </c>
      <c r="C19" s="104">
        <f ca="1">D15</f>
        <v>59566.63437913324</v>
      </c>
      <c r="D19" s="105">
        <f ca="1">D16</f>
        <v>1.7459560791281092</v>
      </c>
      <c r="E19" s="103">
        <f>S19</f>
        <v>107</v>
      </c>
      <c r="R19" s="11">
        <f>COUNT(R21:R579)</f>
        <v>108</v>
      </c>
      <c r="S19" s="11">
        <f>COUNT(S21:S579)</f>
        <v>107</v>
      </c>
    </row>
    <row r="20" spans="1:19" s="11" customFormat="1" ht="12.95" customHeight="1" thickBot="1">
      <c r="A20" s="93" t="s">
        <v>8</v>
      </c>
      <c r="B20" s="93" t="s">
        <v>9</v>
      </c>
      <c r="C20" s="93" t="s">
        <v>10</v>
      </c>
      <c r="D20" s="93" t="s">
        <v>15</v>
      </c>
      <c r="E20" s="93" t="s">
        <v>11</v>
      </c>
      <c r="F20" s="93" t="s">
        <v>12</v>
      </c>
      <c r="G20" s="93" t="s">
        <v>13</v>
      </c>
      <c r="H20" s="106" t="s">
        <v>68</v>
      </c>
      <c r="I20" s="106" t="s">
        <v>71</v>
      </c>
      <c r="J20" s="106" t="s">
        <v>65</v>
      </c>
      <c r="K20" s="106" t="s">
        <v>63</v>
      </c>
      <c r="L20" s="106" t="s">
        <v>719</v>
      </c>
      <c r="M20" s="106" t="s">
        <v>720</v>
      </c>
      <c r="N20" s="106" t="s">
        <v>721</v>
      </c>
      <c r="O20" s="106" t="s">
        <v>39</v>
      </c>
      <c r="P20" s="107" t="s">
        <v>38</v>
      </c>
      <c r="Q20" s="93" t="s">
        <v>17</v>
      </c>
      <c r="R20" s="107" t="s">
        <v>36</v>
      </c>
      <c r="S20" s="107" t="s">
        <v>37</v>
      </c>
    </row>
    <row r="21" spans="1:19" s="11" customFormat="1" ht="12.95" customHeight="1">
      <c r="A21" s="108" t="s">
        <v>78</v>
      </c>
      <c r="B21" s="109" t="s">
        <v>26</v>
      </c>
      <c r="C21" s="108">
        <v>15693.653</v>
      </c>
      <c r="D21" s="108" t="s">
        <v>71</v>
      </c>
      <c r="E21" s="81">
        <f t="shared" ref="E21:E84" si="0">+(C21-C$7)/C$8</f>
        <v>-16525.512394287223</v>
      </c>
      <c r="F21" s="11">
        <f t="shared" ref="F21:F84" si="1">ROUND(2*E21,0)/2</f>
        <v>-16525.5</v>
      </c>
      <c r="G21" s="11">
        <f t="shared" ref="G21:G84" si="2">+C21-(C$7+F21*C$8)</f>
        <v>-2.1639749998939806E-2</v>
      </c>
      <c r="I21" s="11">
        <f t="shared" ref="I21:I52" si="3">G21</f>
        <v>-2.1639749998939806E-2</v>
      </c>
      <c r="Q21" s="110">
        <f t="shared" ref="Q21:Q84" si="4">+C21-15018.5</f>
        <v>675.15300000000025</v>
      </c>
      <c r="S21" s="11">
        <f>G21</f>
        <v>-2.1639749998939806E-2</v>
      </c>
    </row>
    <row r="22" spans="1:19" s="11" customFormat="1" ht="12.95" customHeight="1">
      <c r="A22" s="108" t="s">
        <v>78</v>
      </c>
      <c r="B22" s="109" t="s">
        <v>28</v>
      </c>
      <c r="C22" s="108">
        <v>15961.736999999999</v>
      </c>
      <c r="D22" s="108" t="s">
        <v>71</v>
      </c>
      <c r="E22" s="81">
        <f t="shared" si="0"/>
        <v>-16371.965791601169</v>
      </c>
      <c r="F22" s="11">
        <f t="shared" si="1"/>
        <v>-16372</v>
      </c>
      <c r="G22" s="11">
        <f t="shared" si="2"/>
        <v>5.9725999997681356E-2</v>
      </c>
      <c r="I22" s="11">
        <f t="shared" si="3"/>
        <v>5.9725999997681356E-2</v>
      </c>
      <c r="Q22" s="110">
        <f t="shared" si="4"/>
        <v>943.23699999999917</v>
      </c>
      <c r="R22" s="11">
        <f>G22</f>
        <v>5.9725999997681356E-2</v>
      </c>
    </row>
    <row r="23" spans="1:19" s="11" customFormat="1" ht="12.95" customHeight="1">
      <c r="A23" s="108" t="s">
        <v>78</v>
      </c>
      <c r="B23" s="109" t="s">
        <v>26</v>
      </c>
      <c r="C23" s="108">
        <v>15974.772999999999</v>
      </c>
      <c r="D23" s="108" t="s">
        <v>71</v>
      </c>
      <c r="E23" s="81">
        <f t="shared" si="0"/>
        <v>-16364.499350065622</v>
      </c>
      <c r="F23" s="11">
        <f t="shared" si="1"/>
        <v>-16364.5</v>
      </c>
      <c r="G23" s="11">
        <f t="shared" si="2"/>
        <v>1.1347499985276954E-3</v>
      </c>
      <c r="I23" s="11">
        <f t="shared" si="3"/>
        <v>1.1347499985276954E-3</v>
      </c>
      <c r="Q23" s="110">
        <f t="shared" si="4"/>
        <v>956.27299999999923</v>
      </c>
      <c r="S23" s="11">
        <f>G23</f>
        <v>1.1347499985276954E-3</v>
      </c>
    </row>
    <row r="24" spans="1:19" s="11" customFormat="1" ht="12.95" customHeight="1">
      <c r="A24" s="108" t="s">
        <v>78</v>
      </c>
      <c r="B24" s="109" t="s">
        <v>26</v>
      </c>
      <c r="C24" s="108">
        <v>16051.686</v>
      </c>
      <c r="D24" s="108" t="s">
        <v>71</v>
      </c>
      <c r="E24" s="81">
        <f t="shared" si="0"/>
        <v>-16320.447001352561</v>
      </c>
      <c r="F24" s="11">
        <f t="shared" si="1"/>
        <v>-16320.5</v>
      </c>
      <c r="G24" s="11">
        <f t="shared" si="2"/>
        <v>9.2532749999008956E-2</v>
      </c>
      <c r="I24" s="11">
        <f t="shared" si="3"/>
        <v>9.2532749999008956E-2</v>
      </c>
      <c r="Q24" s="110">
        <f t="shared" si="4"/>
        <v>1033.1859999999997</v>
      </c>
      <c r="S24" s="11">
        <f>G24</f>
        <v>9.2532749999008956E-2</v>
      </c>
    </row>
    <row r="25" spans="1:19" s="11" customFormat="1" ht="12.95" customHeight="1">
      <c r="A25" s="108" t="s">
        <v>78</v>
      </c>
      <c r="B25" s="109" t="s">
        <v>26</v>
      </c>
      <c r="C25" s="108">
        <v>16149.473</v>
      </c>
      <c r="D25" s="108" t="s">
        <v>71</v>
      </c>
      <c r="E25" s="81">
        <f t="shared" si="0"/>
        <v>-16264.438952991375</v>
      </c>
      <c r="F25" s="11">
        <f t="shared" si="1"/>
        <v>-16264.5</v>
      </c>
      <c r="G25" s="11">
        <f t="shared" si="2"/>
        <v>0.1065847500012751</v>
      </c>
      <c r="I25" s="11">
        <f t="shared" si="3"/>
        <v>0.1065847500012751</v>
      </c>
      <c r="Q25" s="110">
        <f t="shared" si="4"/>
        <v>1130.973</v>
      </c>
      <c r="S25" s="11">
        <f>G25</f>
        <v>0.1065847500012751</v>
      </c>
    </row>
    <row r="26" spans="1:19" s="11" customFormat="1" ht="12.95" customHeight="1">
      <c r="A26" s="108" t="s">
        <v>78</v>
      </c>
      <c r="B26" s="109" t="s">
        <v>26</v>
      </c>
      <c r="C26" s="108">
        <v>16444.600999999999</v>
      </c>
      <c r="D26" s="108" t="s">
        <v>71</v>
      </c>
      <c r="E26" s="81">
        <f t="shared" si="0"/>
        <v>-16095.40274882578</v>
      </c>
      <c r="F26" s="11">
        <f t="shared" si="1"/>
        <v>-16095.5</v>
      </c>
      <c r="G26" s="11">
        <f t="shared" si="2"/>
        <v>0.16979524999987916</v>
      </c>
      <c r="I26" s="11">
        <f t="shared" si="3"/>
        <v>0.16979524999987916</v>
      </c>
      <c r="Q26" s="110">
        <f t="shared" si="4"/>
        <v>1426.1009999999987</v>
      </c>
      <c r="S26" s="11">
        <f>G26</f>
        <v>0.16979524999987916</v>
      </c>
    </row>
    <row r="27" spans="1:19" s="11" customFormat="1" ht="12.95" customHeight="1">
      <c r="A27" s="108" t="s">
        <v>78</v>
      </c>
      <c r="B27" s="109" t="s">
        <v>28</v>
      </c>
      <c r="C27" s="108">
        <v>16457.521000000001</v>
      </c>
      <c r="D27" s="108" t="s">
        <v>71</v>
      </c>
      <c r="E27" s="81">
        <f t="shared" si="0"/>
        <v>-16088.002746935686</v>
      </c>
      <c r="F27" s="11">
        <f t="shared" si="1"/>
        <v>-16088</v>
      </c>
      <c r="G27" s="11">
        <f t="shared" si="2"/>
        <v>-4.7959999974409584E-3</v>
      </c>
      <c r="I27" s="11">
        <f t="shared" si="3"/>
        <v>-4.7959999974409584E-3</v>
      </c>
      <c r="Q27" s="110">
        <f t="shared" si="4"/>
        <v>1439.0210000000006</v>
      </c>
      <c r="R27" s="11">
        <f>G27</f>
        <v>-4.7959999974409584E-3</v>
      </c>
    </row>
    <row r="28" spans="1:19" s="11" customFormat="1" ht="12.95" customHeight="1">
      <c r="A28" s="108" t="s">
        <v>78</v>
      </c>
      <c r="B28" s="109" t="s">
        <v>26</v>
      </c>
      <c r="C28" s="108">
        <v>16505.526000000002</v>
      </c>
      <c r="D28" s="108" t="s">
        <v>71</v>
      </c>
      <c r="E28" s="81">
        <f t="shared" si="0"/>
        <v>-16060.507616073926</v>
      </c>
      <c r="F28" s="11">
        <f t="shared" si="1"/>
        <v>-16060.5</v>
      </c>
      <c r="G28" s="11">
        <f t="shared" si="2"/>
        <v>-1.3297249999595806E-2</v>
      </c>
      <c r="I28" s="11">
        <f t="shared" si="3"/>
        <v>-1.3297249999595806E-2</v>
      </c>
      <c r="Q28" s="110">
        <f t="shared" si="4"/>
        <v>1487.0260000000017</v>
      </c>
      <c r="S28" s="11">
        <f>G28</f>
        <v>-1.3297249999595806E-2</v>
      </c>
    </row>
    <row r="29" spans="1:19" s="11" customFormat="1" ht="12.95" customHeight="1">
      <c r="A29" s="108" t="s">
        <v>78</v>
      </c>
      <c r="B29" s="109" t="s">
        <v>28</v>
      </c>
      <c r="C29" s="108">
        <v>16813.641</v>
      </c>
      <c r="D29" s="108" t="s">
        <v>71</v>
      </c>
      <c r="E29" s="81">
        <f t="shared" si="0"/>
        <v>-15884.033035395434</v>
      </c>
      <c r="F29" s="11">
        <f t="shared" si="1"/>
        <v>-15884</v>
      </c>
      <c r="G29" s="11">
        <f t="shared" si="2"/>
        <v>-5.767800000103307E-2</v>
      </c>
      <c r="I29" s="11">
        <f t="shared" si="3"/>
        <v>-5.767800000103307E-2</v>
      </c>
      <c r="Q29" s="110">
        <f t="shared" si="4"/>
        <v>1795.1409999999996</v>
      </c>
      <c r="R29" s="11">
        <f>G29</f>
        <v>-5.767800000103307E-2</v>
      </c>
    </row>
    <row r="30" spans="1:19" s="11" customFormat="1" ht="12.95" customHeight="1">
      <c r="A30" s="108" t="s">
        <v>78</v>
      </c>
      <c r="B30" s="109" t="s">
        <v>26</v>
      </c>
      <c r="C30" s="108">
        <v>16828.598000000002</v>
      </c>
      <c r="D30" s="108" t="s">
        <v>71</v>
      </c>
      <c r="E30" s="81">
        <f t="shared" si="0"/>
        <v>-15875.466330420966</v>
      </c>
      <c r="F30" s="11">
        <f t="shared" si="1"/>
        <v>-15875.5</v>
      </c>
      <c r="G30" s="11">
        <f t="shared" si="2"/>
        <v>5.8785250002983958E-2</v>
      </c>
      <c r="I30" s="11">
        <f t="shared" si="3"/>
        <v>5.8785250002983958E-2</v>
      </c>
      <c r="Q30" s="110">
        <f t="shared" si="4"/>
        <v>1810.0980000000018</v>
      </c>
      <c r="S30" s="11">
        <f>G30</f>
        <v>5.8785250002983958E-2</v>
      </c>
    </row>
    <row r="31" spans="1:19" s="11" customFormat="1" ht="12.95" customHeight="1">
      <c r="A31" s="108" t="s">
        <v>78</v>
      </c>
      <c r="B31" s="109" t="s">
        <v>28</v>
      </c>
      <c r="C31" s="108">
        <v>17171.557000000001</v>
      </c>
      <c r="D31" s="108" t="s">
        <v>71</v>
      </c>
      <c r="E31" s="81">
        <f t="shared" si="0"/>
        <v>-15679.034654861793</v>
      </c>
      <c r="F31" s="11">
        <f t="shared" si="1"/>
        <v>-15679</v>
      </c>
      <c r="G31" s="11">
        <f t="shared" si="2"/>
        <v>-6.0505499997816514E-2</v>
      </c>
      <c r="I31" s="11">
        <f t="shared" si="3"/>
        <v>-6.0505499997816514E-2</v>
      </c>
      <c r="Q31" s="110">
        <f t="shared" si="4"/>
        <v>2153.0570000000007</v>
      </c>
      <c r="R31" s="11">
        <f>G31</f>
        <v>-6.0505499997816514E-2</v>
      </c>
    </row>
    <row r="32" spans="1:19" s="11" customFormat="1" ht="12.95" customHeight="1">
      <c r="A32" s="108" t="s">
        <v>78</v>
      </c>
      <c r="B32" s="109" t="s">
        <v>28</v>
      </c>
      <c r="C32" s="108">
        <v>17185.594000000001</v>
      </c>
      <c r="D32" s="108" t="s">
        <v>71</v>
      </c>
      <c r="E32" s="81">
        <f t="shared" si="0"/>
        <v>-15670.994885006432</v>
      </c>
      <c r="F32" s="11">
        <f t="shared" si="1"/>
        <v>-15671</v>
      </c>
      <c r="G32" s="11">
        <f t="shared" si="2"/>
        <v>8.9305000001331791E-3</v>
      </c>
      <c r="I32" s="11">
        <f t="shared" si="3"/>
        <v>8.9305000001331791E-3</v>
      </c>
      <c r="Q32" s="110">
        <f t="shared" si="4"/>
        <v>2167.094000000001</v>
      </c>
      <c r="R32" s="11">
        <f>G32</f>
        <v>8.9305000001331791E-3</v>
      </c>
    </row>
    <row r="33" spans="1:19" s="11" customFormat="1" ht="12.95" customHeight="1">
      <c r="A33" s="108" t="s">
        <v>78</v>
      </c>
      <c r="B33" s="109" t="s">
        <v>26</v>
      </c>
      <c r="C33" s="108">
        <v>17228.474999999999</v>
      </c>
      <c r="D33" s="108" t="s">
        <v>71</v>
      </c>
      <c r="E33" s="81">
        <f t="shared" si="0"/>
        <v>-15646.434553655885</v>
      </c>
      <c r="F33" s="11">
        <f t="shared" si="1"/>
        <v>-15646.5</v>
      </c>
      <c r="G33" s="11">
        <f t="shared" si="2"/>
        <v>0.1142657499985944</v>
      </c>
      <c r="I33" s="11">
        <f t="shared" si="3"/>
        <v>0.1142657499985944</v>
      </c>
      <c r="Q33" s="110">
        <f t="shared" si="4"/>
        <v>2209.9749999999985</v>
      </c>
      <c r="S33" s="11">
        <f>G33</f>
        <v>0.1142657499985944</v>
      </c>
    </row>
    <row r="34" spans="1:19" s="11" customFormat="1" ht="12.95" customHeight="1">
      <c r="A34" s="108" t="s">
        <v>78</v>
      </c>
      <c r="B34" s="109" t="s">
        <v>26</v>
      </c>
      <c r="C34" s="108">
        <v>17865.671999999999</v>
      </c>
      <c r="D34" s="108" t="s">
        <v>71</v>
      </c>
      <c r="E34" s="81">
        <f t="shared" si="0"/>
        <v>-15281.476426383299</v>
      </c>
      <c r="F34" s="11">
        <f t="shared" si="1"/>
        <v>-15281.5</v>
      </c>
      <c r="G34" s="11">
        <f t="shared" si="2"/>
        <v>4.1158249998261454E-2</v>
      </c>
      <c r="I34" s="11">
        <f t="shared" si="3"/>
        <v>4.1158249998261454E-2</v>
      </c>
      <c r="Q34" s="110">
        <f t="shared" si="4"/>
        <v>2847.1719999999987</v>
      </c>
      <c r="S34" s="11">
        <f>G34</f>
        <v>4.1158249998261454E-2</v>
      </c>
    </row>
    <row r="35" spans="1:19" s="11" customFormat="1" ht="12.95" customHeight="1">
      <c r="A35" s="108" t="s">
        <v>78</v>
      </c>
      <c r="B35" s="109" t="s">
        <v>26</v>
      </c>
      <c r="C35" s="108">
        <v>17942.491999999998</v>
      </c>
      <c r="D35" s="108" t="s">
        <v>71</v>
      </c>
      <c r="E35" s="81">
        <f t="shared" si="0"/>
        <v>-15237.477343937713</v>
      </c>
      <c r="F35" s="11">
        <f t="shared" si="1"/>
        <v>-15237.5</v>
      </c>
      <c r="G35" s="11">
        <f t="shared" si="2"/>
        <v>3.9556249997986015E-2</v>
      </c>
      <c r="I35" s="11">
        <f t="shared" si="3"/>
        <v>3.9556249997986015E-2</v>
      </c>
      <c r="Q35" s="110">
        <f t="shared" si="4"/>
        <v>2923.9919999999984</v>
      </c>
      <c r="S35" s="11">
        <f>G35</f>
        <v>3.9556249997986015E-2</v>
      </c>
    </row>
    <row r="36" spans="1:19" s="11" customFormat="1" ht="12.95" customHeight="1">
      <c r="A36" s="108" t="s">
        <v>78</v>
      </c>
      <c r="B36" s="109" t="s">
        <v>28</v>
      </c>
      <c r="C36" s="108">
        <v>18152.824000000001</v>
      </c>
      <c r="D36" s="108" t="s">
        <v>71</v>
      </c>
      <c r="E36" s="81">
        <f t="shared" si="0"/>
        <v>-15117.00852059815</v>
      </c>
      <c r="F36" s="11">
        <f t="shared" si="1"/>
        <v>-15117</v>
      </c>
      <c r="G36" s="11">
        <f t="shared" si="2"/>
        <v>-1.4876499997626524E-2</v>
      </c>
      <c r="I36" s="11">
        <f t="shared" si="3"/>
        <v>-1.4876499997626524E-2</v>
      </c>
      <c r="Q36" s="110">
        <f t="shared" si="4"/>
        <v>3134.3240000000005</v>
      </c>
      <c r="R36" s="11">
        <f>G36</f>
        <v>-1.4876499997626524E-2</v>
      </c>
    </row>
    <row r="37" spans="1:19" s="11" customFormat="1" ht="12.95" customHeight="1">
      <c r="A37" s="108" t="s">
        <v>78</v>
      </c>
      <c r="B37" s="109" t="s">
        <v>28</v>
      </c>
      <c r="C37" s="108">
        <v>18182.633999999998</v>
      </c>
      <c r="D37" s="108" t="s">
        <v>71</v>
      </c>
      <c r="E37" s="81">
        <f t="shared" si="0"/>
        <v>-15099.934677227899</v>
      </c>
      <c r="F37" s="11">
        <f t="shared" si="1"/>
        <v>-15100</v>
      </c>
      <c r="G37" s="11">
        <f t="shared" si="2"/>
        <v>0.11405000000013388</v>
      </c>
      <c r="I37" s="11">
        <f t="shared" si="3"/>
        <v>0.11405000000013388</v>
      </c>
      <c r="Q37" s="110">
        <f t="shared" si="4"/>
        <v>3164.1339999999982</v>
      </c>
      <c r="R37" s="11">
        <f>G37</f>
        <v>0.11405000000013388</v>
      </c>
    </row>
    <row r="38" spans="1:19" s="11" customFormat="1" ht="12.95" customHeight="1">
      <c r="A38" s="108" t="s">
        <v>78</v>
      </c>
      <c r="B38" s="109" t="s">
        <v>26</v>
      </c>
      <c r="C38" s="108">
        <v>18214.807000000001</v>
      </c>
      <c r="D38" s="108" t="s">
        <v>71</v>
      </c>
      <c r="E38" s="81">
        <f t="shared" si="0"/>
        <v>-15081.507412459323</v>
      </c>
      <c r="F38" s="11">
        <f t="shared" si="1"/>
        <v>-15081.5</v>
      </c>
      <c r="G38" s="11">
        <f t="shared" si="2"/>
        <v>-1.2941749999299645E-2</v>
      </c>
      <c r="I38" s="11">
        <f t="shared" si="3"/>
        <v>-1.2941749999299645E-2</v>
      </c>
      <c r="Q38" s="110">
        <f t="shared" si="4"/>
        <v>3196.3070000000007</v>
      </c>
      <c r="S38" s="11">
        <f>G38</f>
        <v>-1.2941749999299645E-2</v>
      </c>
    </row>
    <row r="39" spans="1:19" s="11" customFormat="1" ht="12.95" customHeight="1">
      <c r="A39" s="108" t="s">
        <v>78</v>
      </c>
      <c r="B39" s="109" t="s">
        <v>28</v>
      </c>
      <c r="C39" s="108">
        <v>18597.827000000001</v>
      </c>
      <c r="D39" s="108" t="s">
        <v>71</v>
      </c>
      <c r="E39" s="81">
        <f t="shared" si="0"/>
        <v>-14862.130576240781</v>
      </c>
      <c r="F39" s="11">
        <f t="shared" si="1"/>
        <v>-14862</v>
      </c>
      <c r="G39" s="11">
        <f t="shared" si="2"/>
        <v>-0.2279789999993227</v>
      </c>
      <c r="I39" s="11">
        <f t="shared" si="3"/>
        <v>-0.2279789999993227</v>
      </c>
      <c r="Q39" s="110">
        <f t="shared" si="4"/>
        <v>3579.3270000000011</v>
      </c>
      <c r="R39" s="11">
        <f>G39</f>
        <v>-0.2279789999993227</v>
      </c>
    </row>
    <row r="40" spans="1:19" s="11" customFormat="1" ht="12.95" customHeight="1">
      <c r="A40" s="108" t="s">
        <v>78</v>
      </c>
      <c r="B40" s="109" t="s">
        <v>26</v>
      </c>
      <c r="C40" s="108">
        <v>18691.542000000001</v>
      </c>
      <c r="D40" s="108" t="s">
        <v>71</v>
      </c>
      <c r="E40" s="81">
        <f t="shared" si="0"/>
        <v>-14808.454788537212</v>
      </c>
      <c r="F40" s="11">
        <f t="shared" si="1"/>
        <v>-14808.5</v>
      </c>
      <c r="G40" s="11">
        <f t="shared" si="2"/>
        <v>7.8936750000139E-2</v>
      </c>
      <c r="I40" s="11">
        <f t="shared" si="3"/>
        <v>7.8936750000139E-2</v>
      </c>
      <c r="Q40" s="110">
        <f t="shared" si="4"/>
        <v>3673.0420000000013</v>
      </c>
      <c r="S40" s="11">
        <f>G40</f>
        <v>7.8936750000139E-2</v>
      </c>
    </row>
    <row r="41" spans="1:19" s="11" customFormat="1" ht="12.95" customHeight="1">
      <c r="A41" s="108" t="s">
        <v>78</v>
      </c>
      <c r="B41" s="109" t="s">
        <v>28</v>
      </c>
      <c r="C41" s="108">
        <v>18950.708999999999</v>
      </c>
      <c r="D41" s="108" t="s">
        <v>71</v>
      </c>
      <c r="E41" s="81">
        <f t="shared" si="0"/>
        <v>-14660.015447217569</v>
      </c>
      <c r="F41" s="11">
        <f t="shared" si="1"/>
        <v>-14660</v>
      </c>
      <c r="G41" s="11">
        <f t="shared" si="2"/>
        <v>-2.696999999898253E-2</v>
      </c>
      <c r="I41" s="11">
        <f t="shared" si="3"/>
        <v>-2.696999999898253E-2</v>
      </c>
      <c r="Q41" s="110">
        <f t="shared" si="4"/>
        <v>3932.2089999999989</v>
      </c>
      <c r="R41" s="11">
        <f>G41</f>
        <v>-2.696999999898253E-2</v>
      </c>
    </row>
    <row r="42" spans="1:19" s="11" customFormat="1" ht="12.95" customHeight="1">
      <c r="A42" s="108" t="s">
        <v>78</v>
      </c>
      <c r="B42" s="109" t="s">
        <v>26</v>
      </c>
      <c r="C42" s="108">
        <v>19307.805</v>
      </c>
      <c r="D42" s="108" t="s">
        <v>71</v>
      </c>
      <c r="E42" s="81">
        <f t="shared" si="0"/>
        <v>-14455.486726246609</v>
      </c>
      <c r="F42" s="11">
        <f t="shared" si="1"/>
        <v>-14455.5</v>
      </c>
      <c r="G42" s="11">
        <f t="shared" si="2"/>
        <v>2.3175250000349479E-2</v>
      </c>
      <c r="I42" s="11">
        <f t="shared" si="3"/>
        <v>2.3175250000349479E-2</v>
      </c>
      <c r="Q42" s="110">
        <f t="shared" si="4"/>
        <v>4289.3050000000003</v>
      </c>
      <c r="S42" s="11">
        <f>G42</f>
        <v>2.3175250000349479E-2</v>
      </c>
    </row>
    <row r="43" spans="1:19" s="11" customFormat="1" ht="12.95" customHeight="1">
      <c r="A43" s="108" t="s">
        <v>78</v>
      </c>
      <c r="B43" s="109" t="s">
        <v>26</v>
      </c>
      <c r="C43" s="108">
        <v>19370.615000000002</v>
      </c>
      <c r="D43" s="108" t="s">
        <v>71</v>
      </c>
      <c r="E43" s="81">
        <f t="shared" si="0"/>
        <v>-14419.511949256146</v>
      </c>
      <c r="F43" s="11">
        <f t="shared" si="1"/>
        <v>-14419.5</v>
      </c>
      <c r="G43" s="11">
        <f t="shared" si="2"/>
        <v>-2.0862749999650987E-2</v>
      </c>
      <c r="I43" s="11">
        <f t="shared" si="3"/>
        <v>-2.0862749999650987E-2</v>
      </c>
      <c r="Q43" s="110">
        <f t="shared" si="4"/>
        <v>4352.1150000000016</v>
      </c>
      <c r="S43" s="11">
        <f>G43</f>
        <v>-2.0862749999650987E-2</v>
      </c>
    </row>
    <row r="44" spans="1:19" s="11" customFormat="1" ht="12.95" customHeight="1">
      <c r="A44" s="108" t="s">
        <v>78</v>
      </c>
      <c r="B44" s="109" t="s">
        <v>26</v>
      </c>
      <c r="C44" s="108">
        <v>19412.528999999999</v>
      </c>
      <c r="D44" s="108" t="s">
        <v>71</v>
      </c>
      <c r="E44" s="81">
        <f t="shared" si="0"/>
        <v>-14395.505472536228</v>
      </c>
      <c r="F44" s="11">
        <f t="shared" si="1"/>
        <v>-14395.5</v>
      </c>
      <c r="G44" s="11">
        <f t="shared" si="2"/>
        <v>-9.5547500022803433E-3</v>
      </c>
      <c r="I44" s="11">
        <f t="shared" si="3"/>
        <v>-9.5547500022803433E-3</v>
      </c>
      <c r="Q44" s="110">
        <f t="shared" si="4"/>
        <v>4394.0289999999986</v>
      </c>
      <c r="S44" s="11">
        <f>G44</f>
        <v>-9.5547500022803433E-3</v>
      </c>
    </row>
    <row r="45" spans="1:19" s="11" customFormat="1" ht="12.95" customHeight="1">
      <c r="A45" s="108" t="s">
        <v>78</v>
      </c>
      <c r="B45" s="109" t="s">
        <v>26</v>
      </c>
      <c r="C45" s="108">
        <v>19438.5</v>
      </c>
      <c r="D45" s="108" t="s">
        <v>71</v>
      </c>
      <c r="E45" s="81">
        <f t="shared" si="0"/>
        <v>-14380.630437777125</v>
      </c>
      <c r="F45" s="11">
        <f t="shared" si="1"/>
        <v>-14380.5</v>
      </c>
      <c r="G45" s="11">
        <f t="shared" si="2"/>
        <v>-0.2277372499993362</v>
      </c>
      <c r="I45" s="11">
        <f t="shared" si="3"/>
        <v>-0.2277372499993362</v>
      </c>
      <c r="Q45" s="110">
        <f t="shared" si="4"/>
        <v>4420</v>
      </c>
      <c r="S45" s="11">
        <f>G45</f>
        <v>-0.2277372499993362</v>
      </c>
    </row>
    <row r="46" spans="1:19" s="11" customFormat="1" ht="12.95" customHeight="1">
      <c r="A46" s="108" t="s">
        <v>78</v>
      </c>
      <c r="B46" s="109" t="s">
        <v>28</v>
      </c>
      <c r="C46" s="108">
        <v>19692.738000000001</v>
      </c>
      <c r="D46" s="108" t="s">
        <v>71</v>
      </c>
      <c r="E46" s="81">
        <f t="shared" si="0"/>
        <v>-14235.01420863366</v>
      </c>
      <c r="F46" s="11">
        <f t="shared" si="1"/>
        <v>-14235</v>
      </c>
      <c r="G46" s="11">
        <f t="shared" si="2"/>
        <v>-2.4807499998132698E-2</v>
      </c>
      <c r="I46" s="11">
        <f t="shared" si="3"/>
        <v>-2.4807499998132698E-2</v>
      </c>
      <c r="Q46" s="110">
        <f t="shared" si="4"/>
        <v>4674.2380000000012</v>
      </c>
      <c r="R46" s="11">
        <f>G46</f>
        <v>-2.4807499998132698E-2</v>
      </c>
    </row>
    <row r="47" spans="1:19" s="11" customFormat="1" ht="12.95" customHeight="1">
      <c r="A47" s="108" t="s">
        <v>78</v>
      </c>
      <c r="B47" s="109" t="s">
        <v>28</v>
      </c>
      <c r="C47" s="108">
        <v>20078.647000000001</v>
      </c>
      <c r="D47" s="108" t="s">
        <v>71</v>
      </c>
      <c r="E47" s="81">
        <f t="shared" si="0"/>
        <v>-14013.982681590003</v>
      </c>
      <c r="F47" s="11">
        <f t="shared" si="1"/>
        <v>-14014</v>
      </c>
      <c r="G47" s="11">
        <f t="shared" si="2"/>
        <v>3.0237000002671266E-2</v>
      </c>
      <c r="I47" s="11">
        <f t="shared" si="3"/>
        <v>3.0237000002671266E-2</v>
      </c>
      <c r="Q47" s="110">
        <f t="shared" si="4"/>
        <v>5060.1470000000008</v>
      </c>
      <c r="R47" s="11">
        <f>G47</f>
        <v>3.0237000002671266E-2</v>
      </c>
    </row>
    <row r="48" spans="1:19" s="11" customFormat="1" ht="12.95" customHeight="1">
      <c r="A48" s="108" t="s">
        <v>78</v>
      </c>
      <c r="B48" s="109" t="s">
        <v>26</v>
      </c>
      <c r="C48" s="108">
        <v>20833.623</v>
      </c>
      <c r="D48" s="108" t="s">
        <v>71</v>
      </c>
      <c r="E48" s="81">
        <f t="shared" si="0"/>
        <v>-13581.565976715769</v>
      </c>
      <c r="F48" s="11">
        <f t="shared" si="1"/>
        <v>-13581.5</v>
      </c>
      <c r="G48" s="11">
        <f t="shared" si="2"/>
        <v>-0.11519174999921233</v>
      </c>
      <c r="I48" s="11">
        <f t="shared" si="3"/>
        <v>-0.11519174999921233</v>
      </c>
      <c r="Q48" s="110">
        <f t="shared" si="4"/>
        <v>5815.1229999999996</v>
      </c>
      <c r="S48" s="11">
        <f>G48</f>
        <v>-0.11519174999921233</v>
      </c>
    </row>
    <row r="49" spans="1:19" s="11" customFormat="1" ht="12.95" customHeight="1">
      <c r="A49" s="108" t="s">
        <v>78</v>
      </c>
      <c r="B49" s="109" t="s">
        <v>28</v>
      </c>
      <c r="C49" s="108">
        <v>21155.802</v>
      </c>
      <c r="D49" s="108" t="s">
        <v>71</v>
      </c>
      <c r="E49" s="81">
        <f t="shared" si="0"/>
        <v>-13397.036161781682</v>
      </c>
      <c r="F49" s="11">
        <f t="shared" si="1"/>
        <v>-13397</v>
      </c>
      <c r="G49" s="11">
        <f t="shared" si="2"/>
        <v>-6.3136500000837259E-2</v>
      </c>
      <c r="I49" s="11">
        <f t="shared" si="3"/>
        <v>-6.3136500000837259E-2</v>
      </c>
      <c r="Q49" s="110">
        <f t="shared" si="4"/>
        <v>6137.3019999999997</v>
      </c>
      <c r="R49" s="11">
        <f>G49</f>
        <v>-6.3136500000837259E-2</v>
      </c>
    </row>
    <row r="50" spans="1:19" s="11" customFormat="1" ht="12.95" customHeight="1">
      <c r="A50" s="108" t="s">
        <v>78</v>
      </c>
      <c r="B50" s="109" t="s">
        <v>28</v>
      </c>
      <c r="C50" s="108">
        <v>21164.705000000002</v>
      </c>
      <c r="D50" s="108" t="s">
        <v>71</v>
      </c>
      <c r="E50" s="81">
        <f t="shared" si="0"/>
        <v>-13391.936918993175</v>
      </c>
      <c r="F50" s="11">
        <f t="shared" si="1"/>
        <v>-13392</v>
      </c>
      <c r="G50" s="11">
        <f t="shared" si="2"/>
        <v>0.11013600000296719</v>
      </c>
      <c r="I50" s="11">
        <f t="shared" si="3"/>
        <v>0.11013600000296719</v>
      </c>
      <c r="Q50" s="110">
        <f t="shared" si="4"/>
        <v>6146.2050000000017</v>
      </c>
      <c r="R50" s="11">
        <f>G50</f>
        <v>0.11013600000296719</v>
      </c>
    </row>
    <row r="51" spans="1:19" s="11" customFormat="1" ht="12.95" customHeight="1">
      <c r="A51" s="108" t="s">
        <v>78</v>
      </c>
      <c r="B51" s="109" t="s">
        <v>26</v>
      </c>
      <c r="C51" s="108">
        <v>21570.595000000001</v>
      </c>
      <c r="D51" s="108" t="s">
        <v>71</v>
      </c>
      <c r="E51" s="81">
        <f t="shared" si="0"/>
        <v>-13159.461163020265</v>
      </c>
      <c r="F51" s="11">
        <f t="shared" si="1"/>
        <v>-13159.5</v>
      </c>
      <c r="G51" s="11">
        <f t="shared" si="2"/>
        <v>6.7807250001351349E-2</v>
      </c>
      <c r="I51" s="11">
        <f t="shared" si="3"/>
        <v>6.7807250001351349E-2</v>
      </c>
      <c r="Q51" s="110">
        <f t="shared" si="4"/>
        <v>6552.0950000000012</v>
      </c>
      <c r="S51" s="11">
        <f>G51</f>
        <v>6.7807250001351349E-2</v>
      </c>
    </row>
    <row r="52" spans="1:19" s="11" customFormat="1" ht="12.95" customHeight="1">
      <c r="A52" s="108" t="s">
        <v>78</v>
      </c>
      <c r="B52" s="109" t="s">
        <v>28</v>
      </c>
      <c r="C52" s="108">
        <v>22283.667000000001</v>
      </c>
      <c r="D52" s="108" t="s">
        <v>71</v>
      </c>
      <c r="E52" s="81">
        <f t="shared" si="0"/>
        <v>-12751.045207310308</v>
      </c>
      <c r="F52" s="11">
        <f t="shared" si="1"/>
        <v>-12751</v>
      </c>
      <c r="G52" s="11">
        <f t="shared" si="2"/>
        <v>-7.8929499999503605E-2</v>
      </c>
      <c r="I52" s="11">
        <f t="shared" si="3"/>
        <v>-7.8929499999503605E-2</v>
      </c>
      <c r="Q52" s="110">
        <f t="shared" si="4"/>
        <v>7265.1670000000013</v>
      </c>
      <c r="R52" s="11">
        <f>G52</f>
        <v>-7.8929499999503605E-2</v>
      </c>
    </row>
    <row r="53" spans="1:19" s="11" customFormat="1" ht="12.95" customHeight="1">
      <c r="A53" s="108" t="s">
        <v>78</v>
      </c>
      <c r="B53" s="109" t="s">
        <v>28</v>
      </c>
      <c r="C53" s="108">
        <v>22374.544000000002</v>
      </c>
      <c r="D53" s="108" t="s">
        <v>71</v>
      </c>
      <c r="E53" s="81">
        <f t="shared" si="0"/>
        <v>-12698.994899898076</v>
      </c>
      <c r="F53" s="11">
        <f t="shared" si="1"/>
        <v>-12699</v>
      </c>
      <c r="G53" s="11">
        <f t="shared" si="2"/>
        <v>8.9045000022451859E-3</v>
      </c>
      <c r="I53" s="11">
        <f t="shared" ref="I53:I84" si="5">G53</f>
        <v>8.9045000022451859E-3</v>
      </c>
      <c r="Q53" s="110">
        <f t="shared" si="4"/>
        <v>7356.0440000000017</v>
      </c>
      <c r="R53" s="11">
        <f>G53</f>
        <v>8.9045000022451859E-3</v>
      </c>
    </row>
    <row r="54" spans="1:19" s="11" customFormat="1" ht="12.95" customHeight="1">
      <c r="A54" s="108" t="s">
        <v>78</v>
      </c>
      <c r="B54" s="109" t="s">
        <v>26</v>
      </c>
      <c r="C54" s="108">
        <v>22677.534</v>
      </c>
      <c r="D54" s="108" t="s">
        <v>71</v>
      </c>
      <c r="E54" s="81">
        <f t="shared" si="0"/>
        <v>-12525.455691486361</v>
      </c>
      <c r="F54" s="11">
        <f t="shared" si="1"/>
        <v>-12525.5</v>
      </c>
      <c r="G54" s="11">
        <f t="shared" si="2"/>
        <v>7.7360250001220265E-2</v>
      </c>
      <c r="I54" s="11">
        <f t="shared" si="5"/>
        <v>7.7360250001220265E-2</v>
      </c>
      <c r="Q54" s="110">
        <f t="shared" si="4"/>
        <v>7659.0339999999997</v>
      </c>
      <c r="S54" s="11">
        <f>G54</f>
        <v>7.7360250001220265E-2</v>
      </c>
    </row>
    <row r="55" spans="1:19" s="11" customFormat="1" ht="12.95" customHeight="1">
      <c r="A55" s="108" t="s">
        <v>78</v>
      </c>
      <c r="B55" s="109" t="s">
        <v>26</v>
      </c>
      <c r="C55" s="108">
        <v>22977.794000000002</v>
      </c>
      <c r="D55" s="108" t="s">
        <v>71</v>
      </c>
      <c r="E55" s="81">
        <f t="shared" si="0"/>
        <v>-12353.480105765042</v>
      </c>
      <c r="F55" s="11">
        <f t="shared" si="1"/>
        <v>-12353.5</v>
      </c>
      <c r="G55" s="11">
        <f t="shared" si="2"/>
        <v>3.4734250002657063E-2</v>
      </c>
      <c r="I55" s="11">
        <f t="shared" si="5"/>
        <v>3.4734250002657063E-2</v>
      </c>
      <c r="Q55" s="110">
        <f t="shared" si="4"/>
        <v>7959.2940000000017</v>
      </c>
      <c r="S55" s="11">
        <f>G55</f>
        <v>3.4734250002657063E-2</v>
      </c>
    </row>
    <row r="56" spans="1:19" s="11" customFormat="1" ht="12.95" customHeight="1">
      <c r="A56" s="108" t="s">
        <v>78</v>
      </c>
      <c r="B56" s="109" t="s">
        <v>28</v>
      </c>
      <c r="C56" s="108">
        <v>22985.668000000001</v>
      </c>
      <c r="D56" s="108" t="s">
        <v>71</v>
      </c>
      <c r="E56" s="81">
        <f t="shared" si="0"/>
        <v>-12348.970228452146</v>
      </c>
      <c r="F56" s="11">
        <f t="shared" si="1"/>
        <v>-12349</v>
      </c>
      <c r="G56" s="11">
        <f t="shared" si="2"/>
        <v>5.1979500003653811E-2</v>
      </c>
      <c r="I56" s="11">
        <f t="shared" si="5"/>
        <v>5.1979500003653811E-2</v>
      </c>
      <c r="Q56" s="110">
        <f t="shared" si="4"/>
        <v>7967.1680000000015</v>
      </c>
      <c r="R56" s="11">
        <f>G56</f>
        <v>5.1979500003653811E-2</v>
      </c>
    </row>
    <row r="57" spans="1:19" s="11" customFormat="1" ht="12.95" customHeight="1">
      <c r="A57" s="108" t="s">
        <v>78</v>
      </c>
      <c r="B57" s="109" t="s">
        <v>26</v>
      </c>
      <c r="C57" s="108">
        <v>23349.673999999999</v>
      </c>
      <c r="D57" s="108" t="s">
        <v>71</v>
      </c>
      <c r="E57" s="81">
        <f t="shared" si="0"/>
        <v>-12140.483766532232</v>
      </c>
      <c r="F57" s="11">
        <f t="shared" si="1"/>
        <v>-12140.5</v>
      </c>
      <c r="G57" s="11">
        <f t="shared" si="2"/>
        <v>2.8342749999865191E-2</v>
      </c>
      <c r="I57" s="11">
        <f t="shared" si="5"/>
        <v>2.8342749999865191E-2</v>
      </c>
      <c r="Q57" s="110">
        <f t="shared" si="4"/>
        <v>8331.1739999999991</v>
      </c>
      <c r="S57" s="11">
        <f>G57</f>
        <v>2.8342749999865191E-2</v>
      </c>
    </row>
    <row r="58" spans="1:19" s="11" customFormat="1" ht="12.95" customHeight="1">
      <c r="A58" s="108" t="s">
        <v>78</v>
      </c>
      <c r="B58" s="109" t="s">
        <v>26</v>
      </c>
      <c r="C58" s="108">
        <v>23398.544999999998</v>
      </c>
      <c r="D58" s="108" t="s">
        <v>71</v>
      </c>
      <c r="E58" s="81">
        <f t="shared" si="0"/>
        <v>-12112.492629351833</v>
      </c>
      <c r="F58" s="11">
        <f t="shared" si="1"/>
        <v>-12112.5</v>
      </c>
      <c r="G58" s="11">
        <f t="shared" si="2"/>
        <v>1.2868750000052387E-2</v>
      </c>
      <c r="I58" s="11">
        <f t="shared" si="5"/>
        <v>1.2868750000052387E-2</v>
      </c>
      <c r="Q58" s="110">
        <f t="shared" si="4"/>
        <v>8380.0449999999983</v>
      </c>
      <c r="S58" s="11">
        <f>G58</f>
        <v>1.2868750000052387E-2</v>
      </c>
    </row>
    <row r="59" spans="1:19" s="11" customFormat="1" ht="12.95" customHeight="1">
      <c r="A59" s="108" t="s">
        <v>78</v>
      </c>
      <c r="B59" s="109" t="s">
        <v>26</v>
      </c>
      <c r="C59" s="108">
        <v>23461.471000000001</v>
      </c>
      <c r="D59" s="108" t="s">
        <v>71</v>
      </c>
      <c r="E59" s="81">
        <f t="shared" si="0"/>
        <v>-12076.451412715916</v>
      </c>
      <c r="F59" s="11">
        <f t="shared" si="1"/>
        <v>-12076.5</v>
      </c>
      <c r="G59" s="11">
        <f t="shared" si="2"/>
        <v>8.4830750001856359E-2</v>
      </c>
      <c r="I59" s="11">
        <f t="shared" si="5"/>
        <v>8.4830750001856359E-2</v>
      </c>
      <c r="Q59" s="110">
        <f t="shared" si="4"/>
        <v>8442.9710000000014</v>
      </c>
      <c r="S59" s="11">
        <f>G59</f>
        <v>8.4830750001856359E-2</v>
      </c>
    </row>
    <row r="60" spans="1:19" s="11" customFormat="1" ht="12.95" customHeight="1">
      <c r="A60" s="108" t="s">
        <v>78</v>
      </c>
      <c r="B60" s="109" t="s">
        <v>28</v>
      </c>
      <c r="C60" s="108">
        <v>23650.804</v>
      </c>
      <c r="D60" s="108" t="s">
        <v>71</v>
      </c>
      <c r="E60" s="81">
        <f t="shared" si="0"/>
        <v>-11968.009883470017</v>
      </c>
      <c r="F60" s="11">
        <f t="shared" si="1"/>
        <v>-11968</v>
      </c>
      <c r="G60" s="11">
        <f t="shared" si="2"/>
        <v>-1.7255999999179039E-2</v>
      </c>
      <c r="I60" s="11">
        <f t="shared" si="5"/>
        <v>-1.7255999999179039E-2</v>
      </c>
      <c r="Q60" s="110">
        <f t="shared" si="4"/>
        <v>8632.3040000000001</v>
      </c>
      <c r="R60" s="11">
        <f>G60</f>
        <v>-1.7255999999179039E-2</v>
      </c>
    </row>
    <row r="61" spans="1:19" s="11" customFormat="1" ht="12.95" customHeight="1">
      <c r="A61" s="108" t="s">
        <v>78</v>
      </c>
      <c r="B61" s="109" t="s">
        <v>26</v>
      </c>
      <c r="C61" s="108">
        <v>23672.79</v>
      </c>
      <c r="D61" s="108" t="s">
        <v>71</v>
      </c>
      <c r="E61" s="81">
        <f t="shared" si="0"/>
        <v>-11955.417279634443</v>
      </c>
      <c r="F61" s="11">
        <f t="shared" si="1"/>
        <v>-11955.5</v>
      </c>
      <c r="G61" s="11">
        <f t="shared" si="2"/>
        <v>0.144425250000495</v>
      </c>
      <c r="I61" s="11">
        <f t="shared" si="5"/>
        <v>0.144425250000495</v>
      </c>
      <c r="Q61" s="110">
        <f t="shared" si="4"/>
        <v>8654.2900000000009</v>
      </c>
      <c r="S61" s="11">
        <f>G61</f>
        <v>0.144425250000495</v>
      </c>
    </row>
    <row r="62" spans="1:19" s="11" customFormat="1" ht="12.95" customHeight="1">
      <c r="A62" s="108" t="s">
        <v>78</v>
      </c>
      <c r="B62" s="109" t="s">
        <v>26</v>
      </c>
      <c r="C62" s="108">
        <v>23803.544000000002</v>
      </c>
      <c r="D62" s="108" t="s">
        <v>71</v>
      </c>
      <c r="E62" s="81">
        <f t="shared" si="0"/>
        <v>-11880.527198586668</v>
      </c>
      <c r="F62" s="11">
        <f t="shared" si="1"/>
        <v>-11880.5</v>
      </c>
      <c r="G62" s="11">
        <f t="shared" si="2"/>
        <v>-4.7487249998084735E-2</v>
      </c>
      <c r="I62" s="11">
        <f t="shared" si="5"/>
        <v>-4.7487249998084735E-2</v>
      </c>
      <c r="Q62" s="110">
        <f t="shared" si="4"/>
        <v>8785.0440000000017</v>
      </c>
      <c r="S62" s="11">
        <f>G62</f>
        <v>-4.7487249998084735E-2</v>
      </c>
    </row>
    <row r="63" spans="1:19" s="11" customFormat="1" ht="12.95" customHeight="1">
      <c r="A63" s="108" t="s">
        <v>78</v>
      </c>
      <c r="B63" s="109" t="s">
        <v>28</v>
      </c>
      <c r="C63" s="108">
        <v>24076.731</v>
      </c>
      <c r="D63" s="108" t="s">
        <v>71</v>
      </c>
      <c r="E63" s="81">
        <f t="shared" si="0"/>
        <v>-11724.057824256255</v>
      </c>
      <c r="F63" s="11">
        <f t="shared" si="1"/>
        <v>-11724</v>
      </c>
      <c r="G63" s="11">
        <f t="shared" si="2"/>
        <v>-0.10095799999908195</v>
      </c>
      <c r="I63" s="11">
        <f t="shared" si="5"/>
        <v>-0.10095799999908195</v>
      </c>
      <c r="Q63" s="110">
        <f t="shared" si="4"/>
        <v>9058.2309999999998</v>
      </c>
      <c r="R63" s="11">
        <f>G63</f>
        <v>-0.10095799999908195</v>
      </c>
    </row>
    <row r="64" spans="1:19" s="11" customFormat="1" ht="12.95" customHeight="1">
      <c r="A64" s="108" t="s">
        <v>78</v>
      </c>
      <c r="B64" s="109" t="s">
        <v>28</v>
      </c>
      <c r="C64" s="108">
        <v>24083.591</v>
      </c>
      <c r="D64" s="108" t="s">
        <v>71</v>
      </c>
      <c r="E64" s="81">
        <f t="shared" si="0"/>
        <v>-11720.128721085508</v>
      </c>
      <c r="F64" s="11">
        <f t="shared" si="1"/>
        <v>-11720</v>
      </c>
      <c r="G64" s="11">
        <f t="shared" si="2"/>
        <v>-0.224739999997837</v>
      </c>
      <c r="I64" s="11">
        <f t="shared" si="5"/>
        <v>-0.224739999997837</v>
      </c>
      <c r="Q64" s="110">
        <f t="shared" si="4"/>
        <v>9065.0910000000003</v>
      </c>
      <c r="R64" s="11">
        <f>G64</f>
        <v>-0.224739999997837</v>
      </c>
    </row>
    <row r="65" spans="1:19" s="11" customFormat="1" ht="12.95" customHeight="1">
      <c r="A65" s="108" t="s">
        <v>78</v>
      </c>
      <c r="B65" s="109" t="s">
        <v>26</v>
      </c>
      <c r="C65" s="108">
        <v>24091.600999999999</v>
      </c>
      <c r="D65" s="108" t="s">
        <v>71</v>
      </c>
      <c r="E65" s="81">
        <f t="shared" si="0"/>
        <v>-11715.540949015878</v>
      </c>
      <c r="F65" s="11">
        <f t="shared" si="1"/>
        <v>-11715.5</v>
      </c>
      <c r="G65" s="11">
        <f t="shared" si="2"/>
        <v>-7.1494750001875218E-2</v>
      </c>
      <c r="I65" s="11">
        <f t="shared" si="5"/>
        <v>-7.1494750001875218E-2</v>
      </c>
      <c r="Q65" s="110">
        <f t="shared" si="4"/>
        <v>9073.1009999999987</v>
      </c>
      <c r="S65" s="11">
        <f t="shared" ref="S65:S71" si="6">G65</f>
        <v>-7.1494750001875218E-2</v>
      </c>
    </row>
    <row r="66" spans="1:19" s="11" customFormat="1" ht="12.95" customHeight="1">
      <c r="A66" s="108" t="s">
        <v>78</v>
      </c>
      <c r="B66" s="109" t="s">
        <v>26</v>
      </c>
      <c r="C66" s="108">
        <v>24091.642</v>
      </c>
      <c r="D66" s="108" t="s">
        <v>71</v>
      </c>
      <c r="E66" s="81">
        <f t="shared" si="0"/>
        <v>-11715.517466037743</v>
      </c>
      <c r="F66" s="11">
        <f t="shared" si="1"/>
        <v>-11715.5</v>
      </c>
      <c r="G66" s="11">
        <f t="shared" si="2"/>
        <v>-3.0494750000798376E-2</v>
      </c>
      <c r="I66" s="11">
        <f t="shared" si="5"/>
        <v>-3.0494750000798376E-2</v>
      </c>
      <c r="Q66" s="110">
        <f t="shared" si="4"/>
        <v>9073.1419999999998</v>
      </c>
      <c r="S66" s="11">
        <f t="shared" si="6"/>
        <v>-3.0494750000798376E-2</v>
      </c>
    </row>
    <row r="67" spans="1:19" s="11" customFormat="1" ht="12.95" customHeight="1">
      <c r="A67" s="108" t="s">
        <v>78</v>
      </c>
      <c r="B67" s="109" t="s">
        <v>26</v>
      </c>
      <c r="C67" s="108">
        <v>24091.686000000002</v>
      </c>
      <c r="D67" s="108" t="s">
        <v>71</v>
      </c>
      <c r="E67" s="81">
        <f t="shared" si="0"/>
        <v>-11715.492264792914</v>
      </c>
      <c r="F67" s="11">
        <f t="shared" si="1"/>
        <v>-11715.5</v>
      </c>
      <c r="G67" s="11">
        <f t="shared" si="2"/>
        <v>1.3505250000889646E-2</v>
      </c>
      <c r="I67" s="11">
        <f t="shared" si="5"/>
        <v>1.3505250000889646E-2</v>
      </c>
      <c r="Q67" s="110">
        <f t="shared" si="4"/>
        <v>9073.1860000000015</v>
      </c>
      <c r="S67" s="11">
        <f t="shared" si="6"/>
        <v>1.3505250000889646E-2</v>
      </c>
    </row>
    <row r="68" spans="1:19" s="11" customFormat="1" ht="12.95" customHeight="1">
      <c r="A68" s="108" t="s">
        <v>78</v>
      </c>
      <c r="B68" s="109" t="s">
        <v>26</v>
      </c>
      <c r="C68" s="108">
        <v>24147.530999999999</v>
      </c>
      <c r="D68" s="108" t="s">
        <v>71</v>
      </c>
      <c r="E68" s="81">
        <f t="shared" si="0"/>
        <v>-11683.506730307447</v>
      </c>
      <c r="F68" s="11">
        <f t="shared" si="1"/>
        <v>-11683.5</v>
      </c>
      <c r="G68" s="11">
        <f t="shared" si="2"/>
        <v>-1.1750749999919208E-2</v>
      </c>
      <c r="I68" s="11">
        <f t="shared" si="5"/>
        <v>-1.1750749999919208E-2</v>
      </c>
      <c r="Q68" s="110">
        <f t="shared" si="4"/>
        <v>9129.030999999999</v>
      </c>
      <c r="S68" s="11">
        <f t="shared" si="6"/>
        <v>-1.1750749999919208E-2</v>
      </c>
    </row>
    <row r="69" spans="1:19" s="11" customFormat="1" ht="12.95" customHeight="1">
      <c r="A69" s="108" t="s">
        <v>78</v>
      </c>
      <c r="B69" s="109" t="s">
        <v>26</v>
      </c>
      <c r="C69" s="108">
        <v>24147.571</v>
      </c>
      <c r="D69" s="108" t="s">
        <v>71</v>
      </c>
      <c r="E69" s="81">
        <f t="shared" si="0"/>
        <v>-11683.483820084877</v>
      </c>
      <c r="F69" s="11">
        <f t="shared" si="1"/>
        <v>-11683.5</v>
      </c>
      <c r="G69" s="11">
        <f t="shared" si="2"/>
        <v>2.8249250000953907E-2</v>
      </c>
      <c r="I69" s="11">
        <f t="shared" si="5"/>
        <v>2.8249250000953907E-2</v>
      </c>
      <c r="Q69" s="110">
        <f t="shared" si="4"/>
        <v>9129.0709999999999</v>
      </c>
      <c r="S69" s="11">
        <f t="shared" si="6"/>
        <v>2.8249250000953907E-2</v>
      </c>
    </row>
    <row r="70" spans="1:19" s="11" customFormat="1" ht="12.95" customHeight="1">
      <c r="A70" s="108" t="s">
        <v>78</v>
      </c>
      <c r="B70" s="109" t="s">
        <v>26</v>
      </c>
      <c r="C70" s="108">
        <v>24379.805</v>
      </c>
      <c r="D70" s="108" t="s">
        <v>71</v>
      </c>
      <c r="E70" s="81">
        <f t="shared" si="0"/>
        <v>-11550.470504377141</v>
      </c>
      <c r="F70" s="11">
        <f t="shared" si="1"/>
        <v>-11550.5</v>
      </c>
      <c r="G70" s="11">
        <f t="shared" si="2"/>
        <v>5.1497750002454268E-2</v>
      </c>
      <c r="I70" s="11">
        <f t="shared" si="5"/>
        <v>5.1497750002454268E-2</v>
      </c>
      <c r="Q70" s="110">
        <f t="shared" si="4"/>
        <v>9361.3050000000003</v>
      </c>
      <c r="S70" s="11">
        <f t="shared" si="6"/>
        <v>5.1497750002454268E-2</v>
      </c>
    </row>
    <row r="71" spans="1:19" s="11" customFormat="1" ht="12.95" customHeight="1">
      <c r="A71" s="108" t="s">
        <v>78</v>
      </c>
      <c r="B71" s="109" t="s">
        <v>26</v>
      </c>
      <c r="C71" s="108">
        <v>24379.847000000002</v>
      </c>
      <c r="D71" s="108" t="s">
        <v>71</v>
      </c>
      <c r="E71" s="81">
        <f t="shared" si="0"/>
        <v>-11550.446448643441</v>
      </c>
      <c r="F71" s="11">
        <f t="shared" si="1"/>
        <v>-11550.5</v>
      </c>
      <c r="G71" s="11">
        <f t="shared" si="2"/>
        <v>9.3497750003734836E-2</v>
      </c>
      <c r="I71" s="11">
        <f t="shared" si="5"/>
        <v>9.3497750003734836E-2</v>
      </c>
      <c r="Q71" s="110">
        <f t="shared" si="4"/>
        <v>9361.3470000000016</v>
      </c>
      <c r="S71" s="11">
        <f t="shared" si="6"/>
        <v>9.3497750003734836E-2</v>
      </c>
    </row>
    <row r="72" spans="1:19" s="11" customFormat="1" ht="12.95" customHeight="1">
      <c r="A72" s="108" t="s">
        <v>78</v>
      </c>
      <c r="B72" s="109" t="s">
        <v>28</v>
      </c>
      <c r="C72" s="108">
        <v>24385.793000000001</v>
      </c>
      <c r="D72" s="108" t="s">
        <v>71</v>
      </c>
      <c r="E72" s="81">
        <f t="shared" si="0"/>
        <v>-11547.04084405842</v>
      </c>
      <c r="F72" s="11">
        <f t="shared" si="1"/>
        <v>-11547</v>
      </c>
      <c r="G72" s="11">
        <f t="shared" si="2"/>
        <v>-7.1311499996227212E-2</v>
      </c>
      <c r="I72" s="11">
        <f t="shared" si="5"/>
        <v>-7.1311499996227212E-2</v>
      </c>
      <c r="Q72" s="110">
        <f t="shared" si="4"/>
        <v>9367.2930000000015</v>
      </c>
      <c r="R72" s="11">
        <f>G72</f>
        <v>-7.1311499996227212E-2</v>
      </c>
    </row>
    <row r="73" spans="1:19" s="11" customFormat="1" ht="12.95" customHeight="1">
      <c r="A73" s="108" t="s">
        <v>78</v>
      </c>
      <c r="B73" s="109" t="s">
        <v>28</v>
      </c>
      <c r="C73" s="108">
        <v>24385.833999999999</v>
      </c>
      <c r="D73" s="108" t="s">
        <v>71</v>
      </c>
      <c r="E73" s="81">
        <f t="shared" si="0"/>
        <v>-11547.017361080287</v>
      </c>
      <c r="F73" s="11">
        <f t="shared" si="1"/>
        <v>-11547</v>
      </c>
      <c r="G73" s="11">
        <f t="shared" si="2"/>
        <v>-3.0311499998788349E-2</v>
      </c>
      <c r="I73" s="11">
        <f t="shared" si="5"/>
        <v>-3.0311499998788349E-2</v>
      </c>
      <c r="Q73" s="110">
        <f t="shared" si="4"/>
        <v>9367.3339999999989</v>
      </c>
      <c r="R73" s="11">
        <f>G73</f>
        <v>-3.0311499998788349E-2</v>
      </c>
    </row>
    <row r="74" spans="1:19" s="11" customFormat="1" ht="12.95" customHeight="1">
      <c r="A74" s="108" t="s">
        <v>78</v>
      </c>
      <c r="B74" s="109" t="s">
        <v>28</v>
      </c>
      <c r="C74" s="108">
        <v>24441.668000000001</v>
      </c>
      <c r="D74" s="108" t="s">
        <v>71</v>
      </c>
      <c r="E74" s="81">
        <f t="shared" si="0"/>
        <v>-11515.038126906022</v>
      </c>
      <c r="F74" s="11">
        <f t="shared" si="1"/>
        <v>-11515</v>
      </c>
      <c r="G74" s="11">
        <f t="shared" si="2"/>
        <v>-6.6567499998200219E-2</v>
      </c>
      <c r="I74" s="11">
        <f t="shared" si="5"/>
        <v>-6.6567499998200219E-2</v>
      </c>
      <c r="Q74" s="110">
        <f t="shared" si="4"/>
        <v>9423.1680000000015</v>
      </c>
      <c r="R74" s="11">
        <f>G74</f>
        <v>-6.6567499998200219E-2</v>
      </c>
    </row>
    <row r="75" spans="1:19" s="11" customFormat="1" ht="12.95" customHeight="1">
      <c r="A75" s="108" t="s">
        <v>78</v>
      </c>
      <c r="B75" s="109" t="s">
        <v>28</v>
      </c>
      <c r="C75" s="108">
        <v>24441.710999999999</v>
      </c>
      <c r="D75" s="108" t="s">
        <v>71</v>
      </c>
      <c r="E75" s="81">
        <f t="shared" si="0"/>
        <v>-11515.01349841676</v>
      </c>
      <c r="F75" s="11">
        <f t="shared" si="1"/>
        <v>-11515</v>
      </c>
      <c r="G75" s="11">
        <f t="shared" si="2"/>
        <v>-2.3567500000353903E-2</v>
      </c>
      <c r="I75" s="11">
        <f t="shared" si="5"/>
        <v>-2.3567500000353903E-2</v>
      </c>
      <c r="Q75" s="110">
        <f t="shared" si="4"/>
        <v>9423.2109999999993</v>
      </c>
      <c r="R75" s="11">
        <f>G75</f>
        <v>-2.3567500000353903E-2</v>
      </c>
    </row>
    <row r="76" spans="1:19" s="11" customFormat="1" ht="12.95" customHeight="1">
      <c r="A76" s="108" t="s">
        <v>78</v>
      </c>
      <c r="B76" s="109" t="s">
        <v>28</v>
      </c>
      <c r="C76" s="108">
        <v>24736.838</v>
      </c>
      <c r="D76" s="108" t="s">
        <v>71</v>
      </c>
      <c r="E76" s="81">
        <f t="shared" si="0"/>
        <v>-11345.97786700673</v>
      </c>
      <c r="F76" s="11">
        <f t="shared" si="1"/>
        <v>-11346</v>
      </c>
      <c r="G76" s="11">
        <f t="shared" si="2"/>
        <v>3.8642999999865424E-2</v>
      </c>
      <c r="I76" s="11">
        <f t="shared" si="5"/>
        <v>3.8642999999865424E-2</v>
      </c>
      <c r="Q76" s="110">
        <f t="shared" si="4"/>
        <v>9718.3379999999997</v>
      </c>
      <c r="R76" s="11">
        <f>G76</f>
        <v>3.8642999999865424E-2</v>
      </c>
    </row>
    <row r="77" spans="1:19" s="11" customFormat="1" ht="12.95" customHeight="1">
      <c r="A77" s="108" t="s">
        <v>78</v>
      </c>
      <c r="B77" s="109" t="s">
        <v>26</v>
      </c>
      <c r="C77" s="108">
        <v>24798.73</v>
      </c>
      <c r="D77" s="108" t="s">
        <v>71</v>
      </c>
      <c r="E77" s="81">
        <f t="shared" si="0"/>
        <v>-11310.528879624249</v>
      </c>
      <c r="F77" s="11">
        <f t="shared" si="1"/>
        <v>-11310.5</v>
      </c>
      <c r="G77" s="11">
        <f t="shared" si="2"/>
        <v>-5.0422249998518964E-2</v>
      </c>
      <c r="I77" s="11">
        <f t="shared" si="5"/>
        <v>-5.0422249998518964E-2</v>
      </c>
      <c r="Q77" s="110">
        <f t="shared" si="4"/>
        <v>9780.23</v>
      </c>
      <c r="S77" s="11">
        <f>G77</f>
        <v>-5.0422249998518964E-2</v>
      </c>
    </row>
    <row r="78" spans="1:19" s="11" customFormat="1" ht="12.95" customHeight="1">
      <c r="A78" s="108" t="s">
        <v>78</v>
      </c>
      <c r="B78" s="109" t="s">
        <v>26</v>
      </c>
      <c r="C78" s="108">
        <v>24889.534</v>
      </c>
      <c r="D78" s="108" t="s">
        <v>71</v>
      </c>
      <c r="E78" s="81">
        <f t="shared" si="0"/>
        <v>-11258.52038336821</v>
      </c>
      <c r="F78" s="11">
        <f t="shared" si="1"/>
        <v>-11258.5</v>
      </c>
      <c r="G78" s="11">
        <f t="shared" si="2"/>
        <v>-3.5588250000728294E-2</v>
      </c>
      <c r="I78" s="11">
        <f t="shared" si="5"/>
        <v>-3.5588250000728294E-2</v>
      </c>
      <c r="Q78" s="110">
        <f t="shared" si="4"/>
        <v>9871.0339999999997</v>
      </c>
      <c r="S78" s="11">
        <f>G78</f>
        <v>-3.5588250000728294E-2</v>
      </c>
    </row>
    <row r="79" spans="1:19" s="11" customFormat="1" ht="12.95" customHeight="1">
      <c r="A79" s="108" t="s">
        <v>78</v>
      </c>
      <c r="B79" s="109" t="s">
        <v>28</v>
      </c>
      <c r="C79" s="108">
        <v>25059.777999999998</v>
      </c>
      <c r="D79" s="108" t="s">
        <v>71</v>
      </c>
      <c r="E79" s="81">
        <f t="shared" si="0"/>
        <v>-11161.012185088251</v>
      </c>
      <c r="F79" s="11">
        <f t="shared" si="1"/>
        <v>-11161</v>
      </c>
      <c r="G79" s="11">
        <f t="shared" si="2"/>
        <v>-2.1274500002618879E-2</v>
      </c>
      <c r="I79" s="11">
        <f t="shared" si="5"/>
        <v>-2.1274500002618879E-2</v>
      </c>
      <c r="Q79" s="110">
        <f t="shared" si="4"/>
        <v>10041.277999999998</v>
      </c>
      <c r="R79" s="11">
        <f>G79</f>
        <v>-2.1274500002618879E-2</v>
      </c>
    </row>
    <row r="80" spans="1:19" s="11" customFormat="1" ht="12.95" customHeight="1">
      <c r="A80" s="108" t="s">
        <v>78</v>
      </c>
      <c r="B80" s="109" t="s">
        <v>26</v>
      </c>
      <c r="C80" s="108">
        <v>25135.708999999999</v>
      </c>
      <c r="D80" s="108" t="s">
        <v>71</v>
      </c>
      <c r="E80" s="81">
        <f t="shared" si="0"/>
        <v>-11117.522282339283</v>
      </c>
      <c r="F80" s="11">
        <f t="shared" si="1"/>
        <v>-11117.5</v>
      </c>
      <c r="G80" s="11">
        <f t="shared" si="2"/>
        <v>-3.8903749999008141E-2</v>
      </c>
      <c r="I80" s="11">
        <f t="shared" si="5"/>
        <v>-3.8903749999008141E-2</v>
      </c>
      <c r="Q80" s="110">
        <f t="shared" si="4"/>
        <v>10117.208999999999</v>
      </c>
      <c r="S80" s="11">
        <f>G80</f>
        <v>-3.8903749999008141E-2</v>
      </c>
    </row>
    <row r="81" spans="1:19" s="11" customFormat="1" ht="12.95" customHeight="1">
      <c r="A81" s="108" t="s">
        <v>78</v>
      </c>
      <c r="B81" s="109" t="s">
        <v>28</v>
      </c>
      <c r="C81" s="108">
        <v>26248.764999999999</v>
      </c>
      <c r="D81" s="108" t="s">
        <v>71</v>
      </c>
      <c r="E81" s="81">
        <f t="shared" si="0"/>
        <v>-10480.013265018868</v>
      </c>
      <c r="F81" s="11">
        <f t="shared" si="1"/>
        <v>-10480</v>
      </c>
      <c r="G81" s="11">
        <f t="shared" si="2"/>
        <v>-2.3160000000643777E-2</v>
      </c>
      <c r="I81" s="11">
        <f t="shared" si="5"/>
        <v>-2.3160000000643777E-2</v>
      </c>
      <c r="Q81" s="110">
        <f t="shared" si="4"/>
        <v>11230.264999999999</v>
      </c>
      <c r="R81" s="11">
        <f>G81</f>
        <v>-2.3160000000643777E-2</v>
      </c>
    </row>
    <row r="82" spans="1:19" s="11" customFormat="1" ht="12.95" customHeight="1">
      <c r="A82" s="108" t="s">
        <v>78</v>
      </c>
      <c r="B82" s="109" t="s">
        <v>26</v>
      </c>
      <c r="C82" s="108">
        <v>26340.474999999999</v>
      </c>
      <c r="D82" s="108" t="s">
        <v>71</v>
      </c>
      <c r="E82" s="81">
        <f t="shared" si="0"/>
        <v>-10427.48585222162</v>
      </c>
      <c r="F82" s="11">
        <f t="shared" si="1"/>
        <v>-10427.5</v>
      </c>
      <c r="G82" s="11">
        <f t="shared" si="2"/>
        <v>2.4701250000362052E-2</v>
      </c>
      <c r="I82" s="11">
        <f t="shared" si="5"/>
        <v>2.4701250000362052E-2</v>
      </c>
      <c r="Q82" s="110">
        <f t="shared" si="4"/>
        <v>11321.974999999999</v>
      </c>
      <c r="S82" s="11">
        <f>G82</f>
        <v>2.4701250000362052E-2</v>
      </c>
    </row>
    <row r="83" spans="1:19" s="11" customFormat="1" ht="12.95" customHeight="1">
      <c r="A83" s="108" t="s">
        <v>259</v>
      </c>
      <c r="B83" s="109" t="s">
        <v>28</v>
      </c>
      <c r="C83" s="108">
        <v>26601.506000000001</v>
      </c>
      <c r="D83" s="108" t="s">
        <v>71</v>
      </c>
      <c r="E83" s="81">
        <f t="shared" si="0"/>
        <v>-10277.978894530212</v>
      </c>
      <c r="F83" s="11">
        <f t="shared" si="1"/>
        <v>-10278</v>
      </c>
      <c r="G83" s="11">
        <f t="shared" si="2"/>
        <v>3.6849000000074739E-2</v>
      </c>
      <c r="I83" s="11">
        <f t="shared" si="5"/>
        <v>3.6849000000074739E-2</v>
      </c>
      <c r="Q83" s="110">
        <f t="shared" si="4"/>
        <v>11583.006000000001</v>
      </c>
      <c r="R83" s="11">
        <f>G83</f>
        <v>3.6849000000074739E-2</v>
      </c>
    </row>
    <row r="84" spans="1:19" s="11" customFormat="1" ht="12.95" customHeight="1">
      <c r="A84" s="108" t="s">
        <v>259</v>
      </c>
      <c r="B84" s="109" t="s">
        <v>28</v>
      </c>
      <c r="C84" s="108">
        <v>26622.395</v>
      </c>
      <c r="D84" s="108" t="s">
        <v>71</v>
      </c>
      <c r="E84" s="81">
        <f t="shared" si="0"/>
        <v>-10266.014603548621</v>
      </c>
      <c r="F84" s="11">
        <f t="shared" si="1"/>
        <v>-10266</v>
      </c>
      <c r="G84" s="11">
        <f t="shared" si="2"/>
        <v>-2.5496999998722458E-2</v>
      </c>
      <c r="I84" s="11">
        <f t="shared" si="5"/>
        <v>-2.5496999998722458E-2</v>
      </c>
      <c r="Q84" s="110">
        <f t="shared" si="4"/>
        <v>11603.895</v>
      </c>
      <c r="R84" s="11">
        <f>G84</f>
        <v>-2.5496999998722458E-2</v>
      </c>
    </row>
    <row r="85" spans="1:19" s="11" customFormat="1" ht="12.95" customHeight="1">
      <c r="A85" s="108" t="s">
        <v>259</v>
      </c>
      <c r="B85" s="109" t="s">
        <v>28</v>
      </c>
      <c r="C85" s="108">
        <v>26889.524000000001</v>
      </c>
      <c r="D85" s="108" t="s">
        <v>71</v>
      </c>
      <c r="E85" s="81">
        <f t="shared" ref="E85:E148" si="7">+(C85-C$7)/C$8</f>
        <v>-10113.014982426426</v>
      </c>
      <c r="F85" s="11">
        <f t="shared" ref="F85:F148" si="8">ROUND(2*E85,0)/2</f>
        <v>-10113</v>
      </c>
      <c r="G85" s="11">
        <f t="shared" ref="G85:G148" si="9">+C85-(C$7+F85*C$8)</f>
        <v>-2.6158499997109175E-2</v>
      </c>
      <c r="I85" s="11">
        <f t="shared" ref="I85:I116" si="10">G85</f>
        <v>-2.6158499997109175E-2</v>
      </c>
      <c r="Q85" s="110">
        <f t="shared" ref="Q85:Q148" si="11">+C85-15018.5</f>
        <v>11871.024000000001</v>
      </c>
      <c r="R85" s="11">
        <f>G85</f>
        <v>-2.6158499997109175E-2</v>
      </c>
    </row>
    <row r="86" spans="1:19" s="11" customFormat="1" ht="12.95" customHeight="1">
      <c r="A86" s="108" t="s">
        <v>259</v>
      </c>
      <c r="B86" s="109" t="s">
        <v>28</v>
      </c>
      <c r="C86" s="108">
        <v>26889.535</v>
      </c>
      <c r="D86" s="108" t="s">
        <v>71</v>
      </c>
      <c r="E86" s="81">
        <f t="shared" si="7"/>
        <v>-10113.00868211522</v>
      </c>
      <c r="F86" s="11">
        <f t="shared" si="8"/>
        <v>-10113</v>
      </c>
      <c r="G86" s="11">
        <f t="shared" si="9"/>
        <v>-1.5158499998506159E-2</v>
      </c>
      <c r="I86" s="11">
        <f t="shared" si="10"/>
        <v>-1.5158499998506159E-2</v>
      </c>
      <c r="Q86" s="110">
        <f t="shared" si="11"/>
        <v>11871.035</v>
      </c>
      <c r="R86" s="11">
        <f>G86</f>
        <v>-1.5158499998506159E-2</v>
      </c>
    </row>
    <row r="87" spans="1:19" s="11" customFormat="1" ht="12.95" customHeight="1">
      <c r="A87" s="108" t="s">
        <v>259</v>
      </c>
      <c r="B87" s="109" t="s">
        <v>26</v>
      </c>
      <c r="C87" s="108">
        <v>26930.598999999998</v>
      </c>
      <c r="D87" s="108" t="s">
        <v>71</v>
      </c>
      <c r="E87" s="81">
        <f t="shared" si="7"/>
        <v>-10089.489047624913</v>
      </c>
      <c r="F87" s="11">
        <f t="shared" si="8"/>
        <v>-10089.5</v>
      </c>
      <c r="G87" s="11">
        <f t="shared" si="9"/>
        <v>1.9122249999782071E-2</v>
      </c>
      <c r="I87" s="11">
        <f t="shared" si="10"/>
        <v>1.9122249999782071E-2</v>
      </c>
      <c r="Q87" s="110">
        <f t="shared" si="11"/>
        <v>11912.098999999998</v>
      </c>
      <c r="S87" s="11">
        <f t="shared" ref="S87:S92" si="12">G87</f>
        <v>1.9122249999782071E-2</v>
      </c>
    </row>
    <row r="88" spans="1:19" s="11" customFormat="1" ht="12.95" customHeight="1">
      <c r="A88" s="108" t="s">
        <v>259</v>
      </c>
      <c r="B88" s="109" t="s">
        <v>26</v>
      </c>
      <c r="C88" s="108">
        <v>26951.504000000001</v>
      </c>
      <c r="D88" s="108" t="s">
        <v>68</v>
      </c>
      <c r="E88" s="81">
        <f t="shared" si="7"/>
        <v>-10077.515592554291</v>
      </c>
      <c r="F88" s="11">
        <f t="shared" si="8"/>
        <v>-10077.5</v>
      </c>
      <c r="G88" s="11">
        <f t="shared" si="9"/>
        <v>-2.7223749999393476E-2</v>
      </c>
      <c r="I88" s="11">
        <f t="shared" si="10"/>
        <v>-2.7223749999393476E-2</v>
      </c>
      <c r="Q88" s="110">
        <f t="shared" si="11"/>
        <v>11933.004000000001</v>
      </c>
      <c r="S88" s="11">
        <f t="shared" si="12"/>
        <v>-2.7223749999393476E-2</v>
      </c>
    </row>
    <row r="89" spans="1:19" s="11" customFormat="1" ht="12.95" customHeight="1">
      <c r="A89" s="108" t="s">
        <v>259</v>
      </c>
      <c r="B89" s="109" t="s">
        <v>26</v>
      </c>
      <c r="C89" s="108">
        <v>26958.530999999999</v>
      </c>
      <c r="D89" s="108" t="s">
        <v>68</v>
      </c>
      <c r="E89" s="81">
        <f t="shared" si="7"/>
        <v>-10073.490839204316</v>
      </c>
      <c r="F89" s="11">
        <f t="shared" si="8"/>
        <v>-10073.5</v>
      </c>
      <c r="G89" s="11">
        <f t="shared" si="9"/>
        <v>1.5994249999494059E-2</v>
      </c>
      <c r="I89" s="11">
        <f t="shared" si="10"/>
        <v>1.5994249999494059E-2</v>
      </c>
      <c r="Q89" s="110">
        <f t="shared" si="11"/>
        <v>11940.030999999999</v>
      </c>
      <c r="S89" s="11">
        <f t="shared" si="12"/>
        <v>1.5994249999494059E-2</v>
      </c>
    </row>
    <row r="90" spans="1:19" s="11" customFormat="1" ht="12.95" customHeight="1">
      <c r="A90" s="108" t="s">
        <v>78</v>
      </c>
      <c r="B90" s="109" t="s">
        <v>26</v>
      </c>
      <c r="C90" s="108">
        <v>26984.726999999999</v>
      </c>
      <c r="D90" s="108" t="s">
        <v>68</v>
      </c>
      <c r="E90" s="81">
        <f t="shared" si="7"/>
        <v>-10058.486934443257</v>
      </c>
      <c r="F90" s="11">
        <f t="shared" si="8"/>
        <v>-10058.5</v>
      </c>
      <c r="G90" s="11">
        <f t="shared" si="9"/>
        <v>2.2811750000983011E-2</v>
      </c>
      <c r="I90" s="11">
        <f t="shared" si="10"/>
        <v>2.2811750000983011E-2</v>
      </c>
      <c r="Q90" s="110">
        <f t="shared" si="11"/>
        <v>11966.226999999999</v>
      </c>
      <c r="S90" s="11">
        <f t="shared" si="12"/>
        <v>2.2811750000983011E-2</v>
      </c>
    </row>
    <row r="91" spans="1:19" s="11" customFormat="1" ht="12.95" customHeight="1">
      <c r="A91" s="108" t="s">
        <v>259</v>
      </c>
      <c r="B91" s="109" t="s">
        <v>26</v>
      </c>
      <c r="C91" s="108">
        <v>26986.44</v>
      </c>
      <c r="D91" s="108" t="s">
        <v>68</v>
      </c>
      <c r="E91" s="81">
        <f t="shared" si="7"/>
        <v>-10057.505804161699</v>
      </c>
      <c r="F91" s="11">
        <f t="shared" si="8"/>
        <v>-10057.5</v>
      </c>
      <c r="G91" s="11">
        <f t="shared" si="9"/>
        <v>-1.013375000184169E-2</v>
      </c>
      <c r="I91" s="11">
        <f t="shared" si="10"/>
        <v>-1.013375000184169E-2</v>
      </c>
      <c r="Q91" s="110">
        <f t="shared" si="11"/>
        <v>11967.939999999999</v>
      </c>
      <c r="S91" s="11">
        <f t="shared" si="12"/>
        <v>-1.013375000184169E-2</v>
      </c>
    </row>
    <row r="92" spans="1:19" s="11" customFormat="1" ht="12.95" customHeight="1">
      <c r="A92" s="108" t="s">
        <v>259</v>
      </c>
      <c r="B92" s="109" t="s">
        <v>26</v>
      </c>
      <c r="C92" s="108">
        <v>26986.460999999999</v>
      </c>
      <c r="D92" s="108" t="s">
        <v>68</v>
      </c>
      <c r="E92" s="81">
        <f t="shared" si="7"/>
        <v>-10057.49377629485</v>
      </c>
      <c r="F92" s="11">
        <f t="shared" si="8"/>
        <v>-10057.5</v>
      </c>
      <c r="G92" s="11">
        <f t="shared" si="9"/>
        <v>1.0866249998798594E-2</v>
      </c>
      <c r="I92" s="11">
        <f t="shared" si="10"/>
        <v>1.0866249998798594E-2</v>
      </c>
      <c r="Q92" s="110">
        <f t="shared" si="11"/>
        <v>11967.960999999999</v>
      </c>
      <c r="S92" s="11">
        <f t="shared" si="12"/>
        <v>1.0866249998798594E-2</v>
      </c>
    </row>
    <row r="93" spans="1:19" s="11" customFormat="1" ht="12.95" customHeight="1">
      <c r="A93" s="108" t="s">
        <v>259</v>
      </c>
      <c r="B93" s="109" t="s">
        <v>28</v>
      </c>
      <c r="C93" s="108">
        <v>26987.351999999999</v>
      </c>
      <c r="D93" s="108" t="s">
        <v>71</v>
      </c>
      <c r="E93" s="81">
        <f t="shared" si="7"/>
        <v>-10056.983451087104</v>
      </c>
      <c r="F93" s="11">
        <f t="shared" si="8"/>
        <v>-10057</v>
      </c>
      <c r="G93" s="11">
        <f t="shared" si="9"/>
        <v>2.889349999895785E-2</v>
      </c>
      <c r="I93" s="11">
        <f t="shared" si="10"/>
        <v>2.889349999895785E-2</v>
      </c>
      <c r="Q93" s="110">
        <f t="shared" si="11"/>
        <v>11968.851999999999</v>
      </c>
      <c r="R93" s="11">
        <f>G93</f>
        <v>2.889349999895785E-2</v>
      </c>
    </row>
    <row r="94" spans="1:19" s="11" customFormat="1" ht="12.95" customHeight="1">
      <c r="A94" s="108" t="s">
        <v>78</v>
      </c>
      <c r="B94" s="109" t="s">
        <v>26</v>
      </c>
      <c r="C94" s="108">
        <v>27026.636999999999</v>
      </c>
      <c r="D94" s="108" t="s">
        <v>71</v>
      </c>
      <c r="E94" s="81">
        <f t="shared" si="7"/>
        <v>-10034.482748745593</v>
      </c>
      <c r="F94" s="11">
        <f t="shared" si="8"/>
        <v>-10034.5</v>
      </c>
      <c r="G94" s="11">
        <f t="shared" si="9"/>
        <v>3.0119750001176726E-2</v>
      </c>
      <c r="I94" s="11">
        <f t="shared" si="10"/>
        <v>3.0119750001176726E-2</v>
      </c>
      <c r="Q94" s="110">
        <f t="shared" si="11"/>
        <v>12008.136999999999</v>
      </c>
      <c r="S94" s="11">
        <f>G94</f>
        <v>3.0119750001176726E-2</v>
      </c>
    </row>
    <row r="95" spans="1:19" s="11" customFormat="1" ht="12.95" customHeight="1">
      <c r="A95" s="108" t="s">
        <v>78</v>
      </c>
      <c r="B95" s="109" t="s">
        <v>26</v>
      </c>
      <c r="C95" s="108">
        <v>27040.583999999999</v>
      </c>
      <c r="D95" s="108" t="s">
        <v>71</v>
      </c>
      <c r="E95" s="81">
        <f t="shared" si="7"/>
        <v>-10026.494526891018</v>
      </c>
      <c r="F95" s="11">
        <f t="shared" si="8"/>
        <v>-10026.5</v>
      </c>
      <c r="G95" s="11">
        <f t="shared" si="9"/>
        <v>9.5557499989809003E-3</v>
      </c>
      <c r="I95" s="11">
        <f t="shared" si="10"/>
        <v>9.5557499989809003E-3</v>
      </c>
      <c r="Q95" s="110">
        <f t="shared" si="11"/>
        <v>12022.083999999999</v>
      </c>
      <c r="S95" s="11">
        <f>G95</f>
        <v>9.5557499989809003E-3</v>
      </c>
    </row>
    <row r="96" spans="1:19" s="11" customFormat="1" ht="12.95" customHeight="1">
      <c r="A96" s="108" t="s">
        <v>259</v>
      </c>
      <c r="B96" s="109" t="s">
        <v>26</v>
      </c>
      <c r="C96" s="108">
        <v>27281.501</v>
      </c>
      <c r="D96" s="108" t="s">
        <v>71</v>
      </c>
      <c r="E96" s="81">
        <f t="shared" si="7"/>
        <v>-9888.5079746189094</v>
      </c>
      <c r="F96" s="11">
        <f t="shared" si="8"/>
        <v>-9888.5</v>
      </c>
      <c r="G96" s="11">
        <f t="shared" si="9"/>
        <v>-1.3923250000516418E-2</v>
      </c>
      <c r="I96" s="11">
        <f t="shared" si="10"/>
        <v>-1.3923250000516418E-2</v>
      </c>
      <c r="Q96" s="110">
        <f t="shared" si="11"/>
        <v>12263.001</v>
      </c>
      <c r="S96" s="11">
        <f>G96</f>
        <v>-1.3923250000516418E-2</v>
      </c>
    </row>
    <row r="97" spans="1:19" s="11" customFormat="1" ht="12.95" customHeight="1">
      <c r="A97" s="108" t="s">
        <v>259</v>
      </c>
      <c r="B97" s="109" t="s">
        <v>28</v>
      </c>
      <c r="C97" s="108">
        <v>27303.491000000002</v>
      </c>
      <c r="D97" s="108" t="s">
        <v>71</v>
      </c>
      <c r="E97" s="81">
        <f t="shared" si="7"/>
        <v>-9875.9130797610796</v>
      </c>
      <c r="F97" s="11">
        <f t="shared" si="8"/>
        <v>-9876</v>
      </c>
      <c r="G97" s="11">
        <f t="shared" si="9"/>
        <v>0.1517580000036105</v>
      </c>
      <c r="I97" s="11">
        <f t="shared" si="10"/>
        <v>0.1517580000036105</v>
      </c>
      <c r="Q97" s="110">
        <f t="shared" si="11"/>
        <v>12284.991000000002</v>
      </c>
      <c r="R97" s="11">
        <f>G97</f>
        <v>0.1517580000036105</v>
      </c>
    </row>
    <row r="98" spans="1:19" s="11" customFormat="1" ht="12.95" customHeight="1">
      <c r="A98" s="108" t="s">
        <v>259</v>
      </c>
      <c r="B98" s="109" t="s">
        <v>26</v>
      </c>
      <c r="C98" s="108">
        <v>27330.364000000001</v>
      </c>
      <c r="D98" s="108" t="s">
        <v>71</v>
      </c>
      <c r="E98" s="81">
        <f t="shared" si="7"/>
        <v>-9860.5214194830241</v>
      </c>
      <c r="F98" s="11">
        <f t="shared" si="8"/>
        <v>-9860.5</v>
      </c>
      <c r="G98" s="11">
        <f t="shared" si="9"/>
        <v>-3.7397249998321058E-2</v>
      </c>
      <c r="I98" s="11">
        <f t="shared" si="10"/>
        <v>-3.7397249998321058E-2</v>
      </c>
      <c r="Q98" s="110">
        <f t="shared" si="11"/>
        <v>12311.864000000001</v>
      </c>
      <c r="S98" s="11">
        <f>G98</f>
        <v>-3.7397249998321058E-2</v>
      </c>
    </row>
    <row r="99" spans="1:19" s="11" customFormat="1" ht="12.95" customHeight="1">
      <c r="A99" s="108" t="s">
        <v>259</v>
      </c>
      <c r="B99" s="109" t="s">
        <v>26</v>
      </c>
      <c r="C99" s="108">
        <v>27330.404999999999</v>
      </c>
      <c r="D99" s="108" t="s">
        <v>71</v>
      </c>
      <c r="E99" s="81">
        <f t="shared" si="7"/>
        <v>-9860.4979365048912</v>
      </c>
      <c r="F99" s="11">
        <f t="shared" si="8"/>
        <v>-9860.5</v>
      </c>
      <c r="G99" s="11">
        <f t="shared" si="9"/>
        <v>3.6027499991178047E-3</v>
      </c>
      <c r="I99" s="11">
        <f t="shared" si="10"/>
        <v>3.6027499991178047E-3</v>
      </c>
      <c r="Q99" s="110">
        <f t="shared" si="11"/>
        <v>12311.904999999999</v>
      </c>
      <c r="S99" s="11">
        <f>G99</f>
        <v>3.6027499991178047E-3</v>
      </c>
    </row>
    <row r="100" spans="1:19" s="11" customFormat="1" ht="12.95" customHeight="1">
      <c r="A100" s="108" t="s">
        <v>259</v>
      </c>
      <c r="B100" s="109" t="s">
        <v>26</v>
      </c>
      <c r="C100" s="108">
        <v>27330.425999999999</v>
      </c>
      <c r="D100" s="108" t="s">
        <v>71</v>
      </c>
      <c r="E100" s="81">
        <f t="shared" si="7"/>
        <v>-9860.485908638042</v>
      </c>
      <c r="F100" s="11">
        <f t="shared" si="8"/>
        <v>-9860.5</v>
      </c>
      <c r="G100" s="11">
        <f t="shared" si="9"/>
        <v>2.4602749999758089E-2</v>
      </c>
      <c r="I100" s="11">
        <f t="shared" si="10"/>
        <v>2.4602749999758089E-2</v>
      </c>
      <c r="Q100" s="110">
        <f t="shared" si="11"/>
        <v>12311.925999999999</v>
      </c>
      <c r="S100" s="11">
        <f>G100</f>
        <v>2.4602749999758089E-2</v>
      </c>
    </row>
    <row r="101" spans="1:19" s="11" customFormat="1" ht="12.95" customHeight="1">
      <c r="A101" s="108" t="s">
        <v>78</v>
      </c>
      <c r="B101" s="109" t="s">
        <v>28</v>
      </c>
      <c r="C101" s="108">
        <v>27348.726999999999</v>
      </c>
      <c r="D101" s="108" t="s">
        <v>71</v>
      </c>
      <c r="E101" s="81">
        <f t="shared" si="7"/>
        <v>-9850.0039090567261</v>
      </c>
      <c r="F101" s="11">
        <f t="shared" si="8"/>
        <v>-9850</v>
      </c>
      <c r="G101" s="11">
        <f t="shared" si="9"/>
        <v>-6.8250000003899913E-3</v>
      </c>
      <c r="I101" s="11">
        <f t="shared" si="10"/>
        <v>-6.8250000003899913E-3</v>
      </c>
      <c r="Q101" s="110">
        <f t="shared" si="11"/>
        <v>12330.226999999999</v>
      </c>
      <c r="R101" s="11">
        <f>G101</f>
        <v>-6.8250000003899913E-3</v>
      </c>
    </row>
    <row r="102" spans="1:19" s="11" customFormat="1" ht="12.95" customHeight="1">
      <c r="A102" s="108" t="s">
        <v>78</v>
      </c>
      <c r="B102" s="109" t="s">
        <v>26</v>
      </c>
      <c r="C102" s="108">
        <v>27440.465</v>
      </c>
      <c r="D102" s="108" t="s">
        <v>71</v>
      </c>
      <c r="E102" s="81">
        <f t="shared" si="7"/>
        <v>-9797.4604591036768</v>
      </c>
      <c r="F102" s="11">
        <f t="shared" si="8"/>
        <v>-9797.5</v>
      </c>
      <c r="G102" s="11">
        <f t="shared" si="9"/>
        <v>6.903624999904423E-2</v>
      </c>
      <c r="I102" s="11">
        <f t="shared" si="10"/>
        <v>6.903624999904423E-2</v>
      </c>
      <c r="Q102" s="110">
        <f t="shared" si="11"/>
        <v>12421.965</v>
      </c>
      <c r="S102" s="11">
        <f>G102</f>
        <v>6.903624999904423E-2</v>
      </c>
    </row>
    <row r="103" spans="1:19" s="11" customFormat="1" ht="12.95" customHeight="1">
      <c r="A103" s="108" t="s">
        <v>78</v>
      </c>
      <c r="B103" s="109" t="s">
        <v>28</v>
      </c>
      <c r="C103" s="108">
        <v>27453.47</v>
      </c>
      <c r="D103" s="108" t="s">
        <v>71</v>
      </c>
      <c r="E103" s="81">
        <f t="shared" si="7"/>
        <v>-9790.0117729906215</v>
      </c>
      <c r="F103" s="11">
        <f t="shared" si="8"/>
        <v>-9790</v>
      </c>
      <c r="G103" s="11">
        <f t="shared" si="9"/>
        <v>-2.0554999999149004E-2</v>
      </c>
      <c r="I103" s="11">
        <f t="shared" si="10"/>
        <v>-2.0554999999149004E-2</v>
      </c>
      <c r="Q103" s="110">
        <f t="shared" si="11"/>
        <v>12434.970000000001</v>
      </c>
      <c r="R103" s="11">
        <f>G103</f>
        <v>-2.0554999999149004E-2</v>
      </c>
    </row>
    <row r="104" spans="1:19" s="11" customFormat="1" ht="12.95" customHeight="1">
      <c r="A104" s="108" t="s">
        <v>78</v>
      </c>
      <c r="B104" s="109" t="s">
        <v>28</v>
      </c>
      <c r="C104" s="108">
        <v>27467.485000000001</v>
      </c>
      <c r="D104" s="108" t="s">
        <v>71</v>
      </c>
      <c r="E104" s="81">
        <f t="shared" si="7"/>
        <v>-9781.9846037576772</v>
      </c>
      <c r="F104" s="11">
        <f t="shared" si="8"/>
        <v>-9782</v>
      </c>
      <c r="G104" s="11">
        <f t="shared" si="9"/>
        <v>2.6881000001594657E-2</v>
      </c>
      <c r="I104" s="11">
        <f t="shared" si="10"/>
        <v>2.6881000001594657E-2</v>
      </c>
      <c r="Q104" s="110">
        <f t="shared" si="11"/>
        <v>12448.985000000001</v>
      </c>
      <c r="R104" s="11">
        <f>G104</f>
        <v>2.6881000001594657E-2</v>
      </c>
    </row>
    <row r="105" spans="1:19" s="11" customFormat="1" ht="12.95" customHeight="1">
      <c r="A105" s="108" t="s">
        <v>78</v>
      </c>
      <c r="B105" s="109" t="s">
        <v>28</v>
      </c>
      <c r="C105" s="108">
        <v>27474.49</v>
      </c>
      <c r="D105" s="108" t="s">
        <v>71</v>
      </c>
      <c r="E105" s="81">
        <f t="shared" si="7"/>
        <v>-9777.9724510301148</v>
      </c>
      <c r="F105" s="11">
        <f t="shared" si="8"/>
        <v>-9778</v>
      </c>
      <c r="G105" s="11">
        <f t="shared" si="9"/>
        <v>4.809900000327616E-2</v>
      </c>
      <c r="I105" s="11">
        <f t="shared" si="10"/>
        <v>4.809900000327616E-2</v>
      </c>
      <c r="Q105" s="110">
        <f t="shared" si="11"/>
        <v>12455.990000000002</v>
      </c>
      <c r="R105" s="11">
        <f>G105</f>
        <v>4.809900000327616E-2</v>
      </c>
    </row>
    <row r="106" spans="1:19" s="11" customFormat="1" ht="12.95" customHeight="1">
      <c r="A106" s="108" t="s">
        <v>78</v>
      </c>
      <c r="B106" s="109" t="s">
        <v>28</v>
      </c>
      <c r="C106" s="108">
        <v>27783.491000000002</v>
      </c>
      <c r="D106" s="108" t="s">
        <v>71</v>
      </c>
      <c r="E106" s="81">
        <f t="shared" si="7"/>
        <v>-9600.990408921698</v>
      </c>
      <c r="F106" s="11">
        <f t="shared" si="8"/>
        <v>-9601</v>
      </c>
      <c r="G106" s="11">
        <f t="shared" si="9"/>
        <v>1.6745500000979519E-2</v>
      </c>
      <c r="I106" s="11">
        <f t="shared" si="10"/>
        <v>1.6745500000979519E-2</v>
      </c>
      <c r="Q106" s="110">
        <f t="shared" si="11"/>
        <v>12764.991000000002</v>
      </c>
      <c r="R106" s="11">
        <f>G106</f>
        <v>1.6745500000979519E-2</v>
      </c>
    </row>
    <row r="107" spans="1:19" s="11" customFormat="1" ht="12.95" customHeight="1">
      <c r="A107" s="108" t="s">
        <v>259</v>
      </c>
      <c r="B107" s="109" t="s">
        <v>28</v>
      </c>
      <c r="C107" s="108">
        <v>28045.379000000001</v>
      </c>
      <c r="D107" s="108" t="s">
        <v>71</v>
      </c>
      <c r="E107" s="81">
        <f t="shared" si="7"/>
        <v>-9450.9925997117316</v>
      </c>
      <c r="F107" s="11">
        <f t="shared" si="8"/>
        <v>-9451</v>
      </c>
      <c r="G107" s="11">
        <f t="shared" si="9"/>
        <v>1.2920500001200708E-2</v>
      </c>
      <c r="I107" s="11">
        <f t="shared" si="10"/>
        <v>1.2920500001200708E-2</v>
      </c>
      <c r="Q107" s="110">
        <f t="shared" si="11"/>
        <v>13026.879000000001</v>
      </c>
      <c r="R107" s="11">
        <f>G107</f>
        <v>1.2920500001200708E-2</v>
      </c>
    </row>
    <row r="108" spans="1:19" s="11" customFormat="1" ht="12.95" customHeight="1">
      <c r="A108" s="108" t="s">
        <v>78</v>
      </c>
      <c r="B108" s="109" t="s">
        <v>26</v>
      </c>
      <c r="C108" s="108">
        <v>28161.484</v>
      </c>
      <c r="D108" s="108" t="s">
        <v>71</v>
      </c>
      <c r="E108" s="81">
        <f t="shared" si="7"/>
        <v>-9384.4928149246352</v>
      </c>
      <c r="F108" s="11">
        <f t="shared" si="8"/>
        <v>-9384.5</v>
      </c>
      <c r="G108" s="11">
        <f t="shared" si="9"/>
        <v>1.2544749999506166E-2</v>
      </c>
      <c r="I108" s="11">
        <f t="shared" si="10"/>
        <v>1.2544749999506166E-2</v>
      </c>
      <c r="Q108" s="110">
        <f t="shared" si="11"/>
        <v>13142.984</v>
      </c>
      <c r="S108" s="11">
        <f>G108</f>
        <v>1.2544749999506166E-2</v>
      </c>
    </row>
    <row r="109" spans="1:19" s="11" customFormat="1" ht="12.95" customHeight="1">
      <c r="A109" s="108" t="s">
        <v>78</v>
      </c>
      <c r="B109" s="109" t="s">
        <v>26</v>
      </c>
      <c r="C109" s="108">
        <v>28545.535</v>
      </c>
      <c r="D109" s="108" t="s">
        <v>71</v>
      </c>
      <c r="E109" s="81">
        <f t="shared" si="7"/>
        <v>-9164.5254677193534</v>
      </c>
      <c r="F109" s="11">
        <f t="shared" si="8"/>
        <v>-9164.5</v>
      </c>
      <c r="G109" s="11">
        <f t="shared" si="9"/>
        <v>-4.4465249997301726E-2</v>
      </c>
      <c r="I109" s="11">
        <f t="shared" si="10"/>
        <v>-4.4465249997301726E-2</v>
      </c>
      <c r="Q109" s="110">
        <f t="shared" si="11"/>
        <v>13527.035</v>
      </c>
      <c r="S109" s="11">
        <f>G109</f>
        <v>-4.4465249997301726E-2</v>
      </c>
    </row>
    <row r="110" spans="1:19" s="11" customFormat="1" ht="12.95" customHeight="1">
      <c r="A110" s="108" t="s">
        <v>259</v>
      </c>
      <c r="B110" s="109" t="s">
        <v>26</v>
      </c>
      <c r="C110" s="108">
        <v>28751.562999999998</v>
      </c>
      <c r="D110" s="108" t="s">
        <v>71</v>
      </c>
      <c r="E110" s="81">
        <f t="shared" si="7"/>
        <v>-9046.5217843283208</v>
      </c>
      <c r="F110" s="11">
        <f t="shared" si="8"/>
        <v>-9046.5</v>
      </c>
      <c r="G110" s="11">
        <f t="shared" si="9"/>
        <v>-3.8034250002965564E-2</v>
      </c>
      <c r="I110" s="11">
        <f t="shared" si="10"/>
        <v>-3.8034250002965564E-2</v>
      </c>
      <c r="Q110" s="110">
        <f t="shared" si="11"/>
        <v>13733.062999999998</v>
      </c>
      <c r="S110" s="11">
        <f>G110</f>
        <v>-3.8034250002965564E-2</v>
      </c>
    </row>
    <row r="111" spans="1:19" s="11" customFormat="1" ht="12.95" customHeight="1">
      <c r="A111" s="108" t="s">
        <v>259</v>
      </c>
      <c r="B111" s="109" t="s">
        <v>26</v>
      </c>
      <c r="C111" s="108">
        <v>28779.5</v>
      </c>
      <c r="D111" s="108" t="s">
        <v>71</v>
      </c>
      <c r="E111" s="81">
        <f t="shared" si="7"/>
        <v>-9030.5207121299027</v>
      </c>
      <c r="F111" s="11">
        <f t="shared" si="8"/>
        <v>-9030.5</v>
      </c>
      <c r="G111" s="11">
        <f t="shared" si="9"/>
        <v>-3.6162249998596963E-2</v>
      </c>
      <c r="I111" s="11">
        <f t="shared" si="10"/>
        <v>-3.6162249998596963E-2</v>
      </c>
      <c r="Q111" s="110">
        <f t="shared" si="11"/>
        <v>13761</v>
      </c>
      <c r="S111" s="11">
        <f>G111</f>
        <v>-3.6162249998596963E-2</v>
      </c>
    </row>
    <row r="112" spans="1:19" s="11" customFormat="1" ht="12.95" customHeight="1">
      <c r="A112" s="108" t="s">
        <v>78</v>
      </c>
      <c r="B112" s="109" t="s">
        <v>28</v>
      </c>
      <c r="C112" s="108">
        <v>28792.691999999999</v>
      </c>
      <c r="D112" s="108" t="s">
        <v>71</v>
      </c>
      <c r="E112" s="81">
        <f t="shared" si="7"/>
        <v>-9022.9649207263337</v>
      </c>
      <c r="F112" s="11">
        <f t="shared" si="8"/>
        <v>-9023</v>
      </c>
      <c r="G112" s="11">
        <f t="shared" si="9"/>
        <v>6.1246499997650972E-2</v>
      </c>
      <c r="I112" s="11">
        <f t="shared" si="10"/>
        <v>6.1246499997650972E-2</v>
      </c>
      <c r="Q112" s="110">
        <f t="shared" si="11"/>
        <v>13774.191999999999</v>
      </c>
      <c r="R112" s="11">
        <f>G112</f>
        <v>6.1246499997650972E-2</v>
      </c>
    </row>
    <row r="113" spans="1:19" s="11" customFormat="1" ht="12.95" customHeight="1">
      <c r="A113" s="108" t="s">
        <v>259</v>
      </c>
      <c r="B113" s="109" t="s">
        <v>26</v>
      </c>
      <c r="C113" s="108">
        <v>28807.451000000001</v>
      </c>
      <c r="D113" s="108" t="s">
        <v>71</v>
      </c>
      <c r="E113" s="81">
        <f t="shared" si="7"/>
        <v>-9014.5116213535857</v>
      </c>
      <c r="F113" s="11">
        <f t="shared" si="8"/>
        <v>-9014.5</v>
      </c>
      <c r="G113" s="11">
        <f t="shared" si="9"/>
        <v>-2.0290249998652143E-2</v>
      </c>
      <c r="I113" s="11">
        <f t="shared" si="10"/>
        <v>-2.0290249998652143E-2</v>
      </c>
      <c r="Q113" s="110">
        <f t="shared" si="11"/>
        <v>13788.951000000001</v>
      </c>
      <c r="S113" s="11">
        <f t="shared" ref="S113:S119" si="13">G113</f>
        <v>-2.0290249998652143E-2</v>
      </c>
    </row>
    <row r="114" spans="1:19" s="11" customFormat="1" ht="12.95" customHeight="1">
      <c r="A114" s="108" t="s">
        <v>259</v>
      </c>
      <c r="B114" s="109" t="s">
        <v>26</v>
      </c>
      <c r="C114" s="108">
        <v>28863.345000000001</v>
      </c>
      <c r="D114" s="108" t="s">
        <v>71</v>
      </c>
      <c r="E114" s="81">
        <f t="shared" si="7"/>
        <v>-8982.4980218454693</v>
      </c>
      <c r="F114" s="11">
        <f t="shared" si="8"/>
        <v>-8982.5</v>
      </c>
      <c r="G114" s="11">
        <f t="shared" si="9"/>
        <v>3.4537500032456592E-3</v>
      </c>
      <c r="I114" s="11">
        <f t="shared" si="10"/>
        <v>3.4537500032456592E-3</v>
      </c>
      <c r="Q114" s="110">
        <f t="shared" si="11"/>
        <v>13844.845000000001</v>
      </c>
      <c r="S114" s="11">
        <f t="shared" si="13"/>
        <v>3.4537500032456592E-3</v>
      </c>
    </row>
    <row r="115" spans="1:19" s="11" customFormat="1" ht="12.95" customHeight="1">
      <c r="A115" s="108" t="s">
        <v>259</v>
      </c>
      <c r="B115" s="109" t="s">
        <v>26</v>
      </c>
      <c r="C115" s="108">
        <v>29116.513999999999</v>
      </c>
      <c r="D115" s="108" t="s">
        <v>71</v>
      </c>
      <c r="E115" s="81">
        <f t="shared" si="7"/>
        <v>-8837.4940684001886</v>
      </c>
      <c r="F115" s="11">
        <f t="shared" si="8"/>
        <v>-8837.5</v>
      </c>
      <c r="G115" s="11">
        <f t="shared" si="9"/>
        <v>1.0356250000768341E-2</v>
      </c>
      <c r="I115" s="11">
        <f t="shared" si="10"/>
        <v>1.0356250000768341E-2</v>
      </c>
      <c r="Q115" s="110">
        <f t="shared" si="11"/>
        <v>14098.013999999999</v>
      </c>
      <c r="S115" s="11">
        <f t="shared" si="13"/>
        <v>1.0356250000768341E-2</v>
      </c>
    </row>
    <row r="116" spans="1:19" s="11" customFormat="1" ht="12.95" customHeight="1">
      <c r="A116" s="108" t="s">
        <v>259</v>
      </c>
      <c r="B116" s="109" t="s">
        <v>26</v>
      </c>
      <c r="C116" s="108">
        <v>29193.342000000001</v>
      </c>
      <c r="D116" s="108" t="s">
        <v>71</v>
      </c>
      <c r="E116" s="81">
        <f t="shared" si="7"/>
        <v>-8793.4904039100875</v>
      </c>
      <c r="F116" s="11">
        <f t="shared" si="8"/>
        <v>-8793.5</v>
      </c>
      <c r="G116" s="11">
        <f t="shared" si="9"/>
        <v>1.6754250002122717E-2</v>
      </c>
      <c r="I116" s="11">
        <f t="shared" si="10"/>
        <v>1.6754250002122717E-2</v>
      </c>
      <c r="Q116" s="110">
        <f t="shared" si="11"/>
        <v>14174.842000000001</v>
      </c>
      <c r="S116" s="11">
        <f t="shared" si="13"/>
        <v>1.6754250002122717E-2</v>
      </c>
    </row>
    <row r="117" spans="1:19" s="11" customFormat="1" ht="12.95" customHeight="1">
      <c r="A117" s="108" t="s">
        <v>78</v>
      </c>
      <c r="B117" s="109" t="s">
        <v>26</v>
      </c>
      <c r="C117" s="108">
        <v>29561.663</v>
      </c>
      <c r="D117" s="108" t="s">
        <v>71</v>
      </c>
      <c r="E117" s="81">
        <f t="shared" si="7"/>
        <v>-8582.5325017304367</v>
      </c>
      <c r="F117" s="11">
        <f t="shared" si="8"/>
        <v>-8582.5</v>
      </c>
      <c r="G117" s="11">
        <f t="shared" si="9"/>
        <v>-5.6746249996649567E-2</v>
      </c>
      <c r="I117" s="11">
        <f t="shared" ref="I117:I133" si="14">G117</f>
        <v>-5.6746249996649567E-2</v>
      </c>
      <c r="Q117" s="110">
        <f t="shared" si="11"/>
        <v>14543.163</v>
      </c>
      <c r="S117" s="11">
        <f t="shared" si="13"/>
        <v>-5.6746249996649567E-2</v>
      </c>
    </row>
    <row r="118" spans="1:19" s="11" customFormat="1" ht="12.95" customHeight="1">
      <c r="A118" s="108" t="s">
        <v>78</v>
      </c>
      <c r="B118" s="109" t="s">
        <v>26</v>
      </c>
      <c r="C118" s="108">
        <v>29877.814999999999</v>
      </c>
      <c r="D118" s="108" t="s">
        <v>71</v>
      </c>
      <c r="E118" s="81">
        <f t="shared" si="7"/>
        <v>-8401.4546845820787</v>
      </c>
      <c r="F118" s="11">
        <f t="shared" si="8"/>
        <v>-8401.5</v>
      </c>
      <c r="G118" s="11">
        <f t="shared" si="9"/>
        <v>7.91182499997376E-2</v>
      </c>
      <c r="I118" s="11">
        <f t="shared" si="14"/>
        <v>7.91182499997376E-2</v>
      </c>
      <c r="Q118" s="110">
        <f t="shared" si="11"/>
        <v>14859.314999999999</v>
      </c>
      <c r="S118" s="11">
        <f t="shared" si="13"/>
        <v>7.91182499997376E-2</v>
      </c>
    </row>
    <row r="119" spans="1:19" s="11" customFormat="1" ht="12.95" customHeight="1">
      <c r="A119" s="108" t="s">
        <v>78</v>
      </c>
      <c r="B119" s="109" t="s">
        <v>26</v>
      </c>
      <c r="C119" s="108">
        <v>30291.577000000001</v>
      </c>
      <c r="D119" s="108" t="s">
        <v>71</v>
      </c>
      <c r="E119" s="81">
        <f t="shared" si="7"/>
        <v>-8164.4701968074023</v>
      </c>
      <c r="F119" s="11">
        <f t="shared" si="8"/>
        <v>-8164.5</v>
      </c>
      <c r="G119" s="11">
        <f t="shared" si="9"/>
        <v>5.2034750002349028E-2</v>
      </c>
      <c r="I119" s="11">
        <f t="shared" si="14"/>
        <v>5.2034750002349028E-2</v>
      </c>
      <c r="Q119" s="110">
        <f t="shared" si="11"/>
        <v>15273.077000000001</v>
      </c>
      <c r="S119" s="11">
        <f t="shared" si="13"/>
        <v>5.2034750002349028E-2</v>
      </c>
    </row>
    <row r="120" spans="1:19" s="11" customFormat="1" ht="12.95" customHeight="1">
      <c r="A120" s="108" t="s">
        <v>78</v>
      </c>
      <c r="B120" s="109" t="s">
        <v>28</v>
      </c>
      <c r="C120" s="108">
        <v>30632.875</v>
      </c>
      <c r="D120" s="108" t="s">
        <v>71</v>
      </c>
      <c r="E120" s="81">
        <f t="shared" si="7"/>
        <v>-7968.9898682404455</v>
      </c>
      <c r="F120" s="11">
        <f t="shared" si="8"/>
        <v>-7969</v>
      </c>
      <c r="G120" s="11">
        <f t="shared" si="9"/>
        <v>1.7689500000415137E-2</v>
      </c>
      <c r="I120" s="11">
        <f t="shared" si="14"/>
        <v>1.7689500000415137E-2</v>
      </c>
      <c r="Q120" s="110">
        <f t="shared" si="11"/>
        <v>15614.375</v>
      </c>
      <c r="R120" s="11">
        <f>G120</f>
        <v>1.7689500000415137E-2</v>
      </c>
    </row>
    <row r="121" spans="1:19" s="11" customFormat="1" ht="12.95" customHeight="1">
      <c r="A121" s="108" t="s">
        <v>78</v>
      </c>
      <c r="B121" s="109" t="s">
        <v>28</v>
      </c>
      <c r="C121" s="108">
        <v>30660.723000000002</v>
      </c>
      <c r="D121" s="108" t="s">
        <v>71</v>
      </c>
      <c r="E121" s="81">
        <f t="shared" si="7"/>
        <v>-7953.0397712872464</v>
      </c>
      <c r="F121" s="11">
        <f t="shared" si="8"/>
        <v>-7953</v>
      </c>
      <c r="G121" s="11">
        <f t="shared" si="9"/>
        <v>-6.9438499998796033E-2</v>
      </c>
      <c r="I121" s="11">
        <f t="shared" si="14"/>
        <v>-6.9438499998796033E-2</v>
      </c>
      <c r="Q121" s="110">
        <f t="shared" si="11"/>
        <v>15642.223000000002</v>
      </c>
      <c r="R121" s="11">
        <f>G121</f>
        <v>-6.9438499998796033E-2</v>
      </c>
    </row>
    <row r="122" spans="1:19" s="11" customFormat="1" ht="12.95" customHeight="1">
      <c r="A122" s="108" t="s">
        <v>78</v>
      </c>
      <c r="B122" s="109" t="s">
        <v>26</v>
      </c>
      <c r="C122" s="108">
        <v>31033.578000000001</v>
      </c>
      <c r="D122" s="108" t="s">
        <v>71</v>
      </c>
      <c r="E122" s="81">
        <f t="shared" si="7"/>
        <v>-7739.4849953792937</v>
      </c>
      <c r="F122" s="11">
        <f t="shared" si="8"/>
        <v>-7739.5</v>
      </c>
      <c r="G122" s="11">
        <f t="shared" si="9"/>
        <v>2.6197250001132488E-2</v>
      </c>
      <c r="I122" s="11">
        <f t="shared" si="14"/>
        <v>2.6197250001132488E-2</v>
      </c>
      <c r="Q122" s="110">
        <f t="shared" si="11"/>
        <v>16015.078000000001</v>
      </c>
      <c r="S122" s="11">
        <f>G122</f>
        <v>2.6197250001132488E-2</v>
      </c>
    </row>
    <row r="123" spans="1:19" s="11" customFormat="1" ht="12.95" customHeight="1">
      <c r="A123" s="108" t="s">
        <v>78</v>
      </c>
      <c r="B123" s="109" t="s">
        <v>26</v>
      </c>
      <c r="C123" s="108">
        <v>31082.521000000001</v>
      </c>
      <c r="D123" s="108" t="s">
        <v>71</v>
      </c>
      <c r="E123" s="81">
        <f t="shared" si="7"/>
        <v>-7711.4526197982686</v>
      </c>
      <c r="F123" s="11">
        <f t="shared" si="8"/>
        <v>-7711.5</v>
      </c>
      <c r="G123" s="11">
        <f t="shared" si="9"/>
        <v>8.2723250001436099E-2</v>
      </c>
      <c r="I123" s="11">
        <f t="shared" si="14"/>
        <v>8.2723250001436099E-2</v>
      </c>
      <c r="Q123" s="110">
        <f t="shared" si="11"/>
        <v>16064.021000000001</v>
      </c>
      <c r="S123" s="11">
        <f>G123</f>
        <v>8.2723250001436099E-2</v>
      </c>
    </row>
    <row r="124" spans="1:19" s="11" customFormat="1" ht="12.95" customHeight="1">
      <c r="A124" s="108" t="s">
        <v>78</v>
      </c>
      <c r="B124" s="109" t="s">
        <v>28</v>
      </c>
      <c r="C124" s="108">
        <v>31327.751</v>
      </c>
      <c r="D124" s="108" t="s">
        <v>71</v>
      </c>
      <c r="E124" s="81">
        <f t="shared" si="7"/>
        <v>-7570.9957727775572</v>
      </c>
      <c r="F124" s="11">
        <f t="shared" si="8"/>
        <v>-7571</v>
      </c>
      <c r="G124" s="11">
        <f t="shared" si="9"/>
        <v>7.3805000029096846E-3</v>
      </c>
      <c r="I124" s="11">
        <f t="shared" si="14"/>
        <v>7.3805000029096846E-3</v>
      </c>
      <c r="Q124" s="110">
        <f t="shared" si="11"/>
        <v>16309.251</v>
      </c>
      <c r="R124" s="11">
        <f t="shared" ref="R124:R130" si="15">G124</f>
        <v>7.3805000029096846E-3</v>
      </c>
    </row>
    <row r="125" spans="1:19" s="11" customFormat="1" ht="12.95" customHeight="1">
      <c r="A125" s="108" t="s">
        <v>78</v>
      </c>
      <c r="B125" s="109" t="s">
        <v>28</v>
      </c>
      <c r="C125" s="108">
        <v>33155.813000000002</v>
      </c>
      <c r="D125" s="108" t="s">
        <v>71</v>
      </c>
      <c r="E125" s="81">
        <f t="shared" si="7"/>
        <v>-6523.9630904859268</v>
      </c>
      <c r="F125" s="11">
        <f t="shared" si="8"/>
        <v>-6524</v>
      </c>
      <c r="G125" s="11">
        <f t="shared" si="9"/>
        <v>6.4442000002600253E-2</v>
      </c>
      <c r="I125" s="11">
        <f t="shared" si="14"/>
        <v>6.4442000002600253E-2</v>
      </c>
      <c r="Q125" s="110">
        <f t="shared" si="11"/>
        <v>18137.313000000002</v>
      </c>
      <c r="R125" s="11">
        <f t="shared" si="15"/>
        <v>6.4442000002600253E-2</v>
      </c>
    </row>
    <row r="126" spans="1:19" s="11" customFormat="1" ht="12.95" customHeight="1">
      <c r="A126" s="108" t="s">
        <v>78</v>
      </c>
      <c r="B126" s="109" t="s">
        <v>28</v>
      </c>
      <c r="C126" s="108">
        <v>33511.843999999997</v>
      </c>
      <c r="D126" s="108" t="s">
        <v>71</v>
      </c>
      <c r="E126" s="81">
        <f t="shared" si="7"/>
        <v>-6320.0443541908962</v>
      </c>
      <c r="F126" s="11">
        <f t="shared" si="8"/>
        <v>-6320</v>
      </c>
      <c r="G126" s="11">
        <f t="shared" si="9"/>
        <v>-7.7440000000933651E-2</v>
      </c>
      <c r="I126" s="11">
        <f t="shared" si="14"/>
        <v>-7.7440000000933651E-2</v>
      </c>
      <c r="Q126" s="110">
        <f t="shared" si="11"/>
        <v>18493.343999999997</v>
      </c>
      <c r="R126" s="11">
        <f t="shared" si="15"/>
        <v>-7.7440000000933651E-2</v>
      </c>
    </row>
    <row r="127" spans="1:19" s="11" customFormat="1" ht="12.95" customHeight="1">
      <c r="A127" s="108" t="s">
        <v>259</v>
      </c>
      <c r="B127" s="109" t="s">
        <v>28</v>
      </c>
      <c r="C127" s="108">
        <v>36841.474999999999</v>
      </c>
      <c r="D127" s="108" t="s">
        <v>71</v>
      </c>
      <c r="E127" s="81">
        <f t="shared" si="7"/>
        <v>-4412.9796720458917</v>
      </c>
      <c r="F127" s="11">
        <f t="shared" si="8"/>
        <v>-4413</v>
      </c>
      <c r="G127" s="11">
        <f t="shared" si="9"/>
        <v>3.549149999889778E-2</v>
      </c>
      <c r="I127" s="11">
        <f t="shared" si="14"/>
        <v>3.549149999889778E-2</v>
      </c>
      <c r="Q127" s="110">
        <f t="shared" si="11"/>
        <v>21822.974999999999</v>
      </c>
      <c r="R127" s="11">
        <f t="shared" si="15"/>
        <v>3.549149999889778E-2</v>
      </c>
    </row>
    <row r="128" spans="1:19" s="11" customFormat="1" ht="12.95" customHeight="1">
      <c r="A128" s="108" t="s">
        <v>259</v>
      </c>
      <c r="B128" s="109" t="s">
        <v>28</v>
      </c>
      <c r="C128" s="108">
        <v>36848.464999999997</v>
      </c>
      <c r="D128" s="108" t="s">
        <v>71</v>
      </c>
      <c r="E128" s="81">
        <f t="shared" si="7"/>
        <v>-4408.9761106517944</v>
      </c>
      <c r="F128" s="11">
        <f t="shared" si="8"/>
        <v>-4409</v>
      </c>
      <c r="G128" s="11">
        <f t="shared" si="9"/>
        <v>4.1709500001161359E-2</v>
      </c>
      <c r="I128" s="11">
        <f t="shared" si="14"/>
        <v>4.1709500001161359E-2</v>
      </c>
      <c r="Q128" s="110">
        <f t="shared" si="11"/>
        <v>21829.964999999997</v>
      </c>
      <c r="R128" s="11">
        <f t="shared" si="15"/>
        <v>4.1709500001161359E-2</v>
      </c>
    </row>
    <row r="129" spans="1:19" s="11" customFormat="1" ht="12.95" customHeight="1">
      <c r="A129" s="108" t="s">
        <v>259</v>
      </c>
      <c r="B129" s="109" t="s">
        <v>28</v>
      </c>
      <c r="C129" s="108">
        <v>36876.379000000001</v>
      </c>
      <c r="D129" s="108" t="s">
        <v>71</v>
      </c>
      <c r="E129" s="81">
        <f t="shared" si="7"/>
        <v>-4392.9882118313535</v>
      </c>
      <c r="F129" s="11">
        <f t="shared" si="8"/>
        <v>-4393</v>
      </c>
      <c r="G129" s="11">
        <f t="shared" si="9"/>
        <v>2.0581500000844244E-2</v>
      </c>
      <c r="I129" s="11">
        <f t="shared" si="14"/>
        <v>2.0581500000844244E-2</v>
      </c>
      <c r="Q129" s="110">
        <f t="shared" si="11"/>
        <v>21857.879000000001</v>
      </c>
      <c r="R129" s="11">
        <f t="shared" si="15"/>
        <v>2.0581500000844244E-2</v>
      </c>
    </row>
    <row r="130" spans="1:19" s="11" customFormat="1" ht="12.95" customHeight="1">
      <c r="A130" s="108" t="s">
        <v>259</v>
      </c>
      <c r="B130" s="109" t="s">
        <v>28</v>
      </c>
      <c r="C130" s="108">
        <v>36904.315999999999</v>
      </c>
      <c r="D130" s="108" t="s">
        <v>71</v>
      </c>
      <c r="E130" s="81">
        <f t="shared" si="7"/>
        <v>-4376.9871396329381</v>
      </c>
      <c r="F130" s="11">
        <f t="shared" si="8"/>
        <v>-4377</v>
      </c>
      <c r="G130" s="11">
        <f t="shared" si="9"/>
        <v>2.2453500001574866E-2</v>
      </c>
      <c r="I130" s="11">
        <f t="shared" si="14"/>
        <v>2.2453500001574866E-2</v>
      </c>
      <c r="Q130" s="110">
        <f t="shared" si="11"/>
        <v>21885.815999999999</v>
      </c>
      <c r="R130" s="11">
        <f t="shared" si="15"/>
        <v>2.2453500001574866E-2</v>
      </c>
    </row>
    <row r="131" spans="1:19" s="11" customFormat="1" ht="12.95" customHeight="1">
      <c r="A131" s="108" t="s">
        <v>259</v>
      </c>
      <c r="B131" s="109" t="s">
        <v>26</v>
      </c>
      <c r="C131" s="108">
        <v>37577.434000000001</v>
      </c>
      <c r="D131" s="108" t="s">
        <v>71</v>
      </c>
      <c r="E131" s="81">
        <f t="shared" si="7"/>
        <v>-3991.4550597369721</v>
      </c>
      <c r="F131" s="11">
        <f t="shared" si="8"/>
        <v>-3991.5</v>
      </c>
      <c r="G131" s="11">
        <f t="shared" si="9"/>
        <v>7.8463249999913387E-2</v>
      </c>
      <c r="I131" s="11">
        <f t="shared" si="14"/>
        <v>7.8463249999913387E-2</v>
      </c>
      <c r="Q131" s="110">
        <f t="shared" si="11"/>
        <v>22558.934000000001</v>
      </c>
      <c r="S131" s="11">
        <f>G131</f>
        <v>7.8463249999913387E-2</v>
      </c>
    </row>
    <row r="132" spans="1:19" s="11" customFormat="1" ht="12.95" customHeight="1">
      <c r="A132" s="108" t="s">
        <v>259</v>
      </c>
      <c r="B132" s="109" t="s">
        <v>28</v>
      </c>
      <c r="C132" s="108">
        <v>37583.423999999999</v>
      </c>
      <c r="D132" s="108" t="s">
        <v>71</v>
      </c>
      <c r="E132" s="81">
        <f t="shared" si="7"/>
        <v>-3988.0242539071237</v>
      </c>
      <c r="F132" s="11">
        <f t="shared" si="8"/>
        <v>-3988</v>
      </c>
      <c r="G132" s="11">
        <f t="shared" si="9"/>
        <v>-4.2346000001998618E-2</v>
      </c>
      <c r="I132" s="11">
        <f t="shared" si="14"/>
        <v>-4.2346000001998618E-2</v>
      </c>
      <c r="Q132" s="110">
        <f t="shared" si="11"/>
        <v>22564.923999999999</v>
      </c>
      <c r="R132" s="11">
        <f t="shared" ref="R132:R138" si="16">G132</f>
        <v>-4.2346000001998618E-2</v>
      </c>
    </row>
    <row r="133" spans="1:19" s="11" customFormat="1" ht="12.95" customHeight="1">
      <c r="A133" s="108" t="s">
        <v>259</v>
      </c>
      <c r="B133" s="109" t="s">
        <v>28</v>
      </c>
      <c r="C133" s="108">
        <v>37583.495999999999</v>
      </c>
      <c r="D133" s="108" t="s">
        <v>71</v>
      </c>
      <c r="E133" s="81">
        <f t="shared" si="7"/>
        <v>-3987.9830155064978</v>
      </c>
      <c r="F133" s="11">
        <f t="shared" si="8"/>
        <v>-3988</v>
      </c>
      <c r="G133" s="11">
        <f t="shared" si="9"/>
        <v>2.9653999998117797E-2</v>
      </c>
      <c r="I133" s="11">
        <f t="shared" si="14"/>
        <v>2.9653999998117797E-2</v>
      </c>
      <c r="Q133" s="110">
        <f t="shared" si="11"/>
        <v>22564.995999999999</v>
      </c>
      <c r="R133" s="11">
        <f t="shared" si="16"/>
        <v>2.9653999998117797E-2</v>
      </c>
    </row>
    <row r="134" spans="1:19" s="11" customFormat="1" ht="12.95" customHeight="1">
      <c r="A134" s="108" t="s">
        <v>401</v>
      </c>
      <c r="B134" s="109" t="s">
        <v>28</v>
      </c>
      <c r="C134" s="108">
        <v>43481.294999999998</v>
      </c>
      <c r="D134" s="108" t="s">
        <v>71</v>
      </c>
      <c r="E134" s="81">
        <f t="shared" si="7"/>
        <v>-609.98582143600731</v>
      </c>
      <c r="F134" s="11">
        <f t="shared" si="8"/>
        <v>-610</v>
      </c>
      <c r="G134" s="11">
        <f t="shared" si="9"/>
        <v>2.4754999998549465E-2</v>
      </c>
      <c r="K134" s="11">
        <f>G134</f>
        <v>2.4754999998549465E-2</v>
      </c>
      <c r="Q134" s="110">
        <f t="shared" si="11"/>
        <v>28462.794999999998</v>
      </c>
      <c r="R134" s="11">
        <f t="shared" si="16"/>
        <v>2.4754999998549465E-2</v>
      </c>
    </row>
    <row r="135" spans="1:19" s="11" customFormat="1" ht="12.95" customHeight="1">
      <c r="A135" s="108" t="s">
        <v>405</v>
      </c>
      <c r="B135" s="109" t="s">
        <v>28</v>
      </c>
      <c r="C135" s="108">
        <v>44490.415999999997</v>
      </c>
      <c r="D135" s="108" t="s">
        <v>71</v>
      </c>
      <c r="E135" s="81">
        <f t="shared" si="7"/>
        <v>-32.006153685782991</v>
      </c>
      <c r="F135" s="11">
        <f t="shared" si="8"/>
        <v>-32</v>
      </c>
      <c r="G135" s="11">
        <f t="shared" si="9"/>
        <v>-1.0743999999249354E-2</v>
      </c>
      <c r="K135" s="11">
        <f>G135</f>
        <v>-1.0743999999249354E-2</v>
      </c>
      <c r="Q135" s="110">
        <f t="shared" si="11"/>
        <v>29471.915999999997</v>
      </c>
      <c r="R135" s="11">
        <f t="shared" si="16"/>
        <v>-1.0743999999249354E-2</v>
      </c>
    </row>
    <row r="136" spans="1:19" s="11" customFormat="1" ht="12.95" customHeight="1">
      <c r="A136" s="108" t="s">
        <v>405</v>
      </c>
      <c r="B136" s="109" t="s">
        <v>28</v>
      </c>
      <c r="C136" s="108">
        <v>44546.292999999998</v>
      </c>
      <c r="D136" s="108" t="s">
        <v>71</v>
      </c>
      <c r="E136" s="81">
        <f t="shared" si="7"/>
        <v>-2.2910222574615917E-3</v>
      </c>
      <c r="F136" s="11">
        <f t="shared" si="8"/>
        <v>0</v>
      </c>
      <c r="G136" s="11">
        <f t="shared" si="9"/>
        <v>-4.0000000008149073E-3</v>
      </c>
      <c r="K136" s="11">
        <f>G136</f>
        <v>-4.0000000008149073E-3</v>
      </c>
      <c r="Q136" s="110">
        <f t="shared" si="11"/>
        <v>29527.792999999998</v>
      </c>
      <c r="R136" s="11">
        <f t="shared" si="16"/>
        <v>-4.0000000008149073E-3</v>
      </c>
    </row>
    <row r="137" spans="1:19" s="11" customFormat="1" ht="12.95" customHeight="1">
      <c r="A137" s="27" t="s">
        <v>14</v>
      </c>
      <c r="B137" s="111"/>
      <c r="C137" s="112">
        <v>44546.296999999999</v>
      </c>
      <c r="D137" s="112" t="s">
        <v>16</v>
      </c>
      <c r="E137" s="27">
        <f t="shared" si="7"/>
        <v>0</v>
      </c>
      <c r="F137" s="27">
        <f t="shared" si="8"/>
        <v>0</v>
      </c>
      <c r="G137" s="27">
        <f t="shared" si="9"/>
        <v>0</v>
      </c>
      <c r="H137" s="11">
        <f>+G137</f>
        <v>0</v>
      </c>
      <c r="Q137" s="110">
        <f t="shared" si="11"/>
        <v>29527.796999999999</v>
      </c>
      <c r="R137" s="11">
        <f t="shared" si="16"/>
        <v>0</v>
      </c>
    </row>
    <row r="138" spans="1:19" s="11" customFormat="1" ht="12.95" customHeight="1">
      <c r="A138" s="108" t="s">
        <v>414</v>
      </c>
      <c r="B138" s="109" t="s">
        <v>28</v>
      </c>
      <c r="C138" s="108">
        <v>45204.495900000002</v>
      </c>
      <c r="D138" s="108" t="s">
        <v>71</v>
      </c>
      <c r="E138" s="81">
        <f t="shared" si="7"/>
        <v>376.98708235738349</v>
      </c>
      <c r="F138" s="11">
        <f t="shared" si="8"/>
        <v>377</v>
      </c>
      <c r="G138" s="11">
        <f t="shared" si="9"/>
        <v>-2.2553499999048654E-2</v>
      </c>
      <c r="K138" s="11">
        <f>G138</f>
        <v>-2.2553499999048654E-2</v>
      </c>
      <c r="Q138" s="110">
        <f t="shared" si="11"/>
        <v>30185.995900000002</v>
      </c>
      <c r="R138" s="11">
        <f t="shared" si="16"/>
        <v>-2.2553499999048654E-2</v>
      </c>
    </row>
    <row r="139" spans="1:19" s="11" customFormat="1" ht="12.95" customHeight="1">
      <c r="A139" s="108" t="s">
        <v>420</v>
      </c>
      <c r="B139" s="109" t="s">
        <v>26</v>
      </c>
      <c r="C139" s="108">
        <v>45280.460200000001</v>
      </c>
      <c r="D139" s="108" t="s">
        <v>71</v>
      </c>
      <c r="E139" s="81">
        <f t="shared" si="7"/>
        <v>420.49605786664171</v>
      </c>
      <c r="F139" s="11">
        <f t="shared" si="8"/>
        <v>420.5</v>
      </c>
      <c r="G139" s="11">
        <f t="shared" si="9"/>
        <v>-6.8827499999315478E-3</v>
      </c>
      <c r="K139" s="11">
        <f>G139</f>
        <v>-6.8827499999315478E-3</v>
      </c>
      <c r="Q139" s="110">
        <f t="shared" si="11"/>
        <v>30261.960200000001</v>
      </c>
      <c r="S139" s="11">
        <f>G139</f>
        <v>-6.8827499999315478E-3</v>
      </c>
    </row>
    <row r="140" spans="1:19" s="11" customFormat="1" ht="12.95" customHeight="1">
      <c r="A140" s="108" t="s">
        <v>414</v>
      </c>
      <c r="B140" s="109" t="s">
        <v>28</v>
      </c>
      <c r="C140" s="108">
        <v>45281.337</v>
      </c>
      <c r="D140" s="108" t="s">
        <v>71</v>
      </c>
      <c r="E140" s="81">
        <f t="shared" si="7"/>
        <v>420.99824994537397</v>
      </c>
      <c r="F140" s="11">
        <f t="shared" si="8"/>
        <v>421</v>
      </c>
      <c r="G140" s="11">
        <f t="shared" si="9"/>
        <v>-3.055499997572042E-3</v>
      </c>
      <c r="K140" s="11">
        <f>G140</f>
        <v>-3.055499997572042E-3</v>
      </c>
      <c r="Q140" s="110">
        <f t="shared" si="11"/>
        <v>30262.837</v>
      </c>
      <c r="R140" s="11">
        <f>G140</f>
        <v>-3.055499997572042E-3</v>
      </c>
    </row>
    <row r="141" spans="1:19" s="11" customFormat="1" ht="12.95" customHeight="1">
      <c r="A141" s="108" t="s">
        <v>414</v>
      </c>
      <c r="B141" s="109" t="s">
        <v>28</v>
      </c>
      <c r="C141" s="108">
        <v>45281.343000000001</v>
      </c>
      <c r="D141" s="108" t="s">
        <v>71</v>
      </c>
      <c r="E141" s="81">
        <f t="shared" si="7"/>
        <v>421.00168647876012</v>
      </c>
      <c r="F141" s="11">
        <f t="shared" si="8"/>
        <v>421</v>
      </c>
      <c r="G141" s="11">
        <f t="shared" si="9"/>
        <v>2.9445000036503188E-3</v>
      </c>
      <c r="K141" s="11">
        <f>G141</f>
        <v>2.9445000036503188E-3</v>
      </c>
      <c r="Q141" s="110">
        <f t="shared" si="11"/>
        <v>30262.843000000001</v>
      </c>
      <c r="R141" s="11">
        <f>G141</f>
        <v>2.9445000036503188E-3</v>
      </c>
    </row>
    <row r="142" spans="1:19" s="11" customFormat="1" ht="12.95" customHeight="1">
      <c r="A142" s="108" t="s">
        <v>420</v>
      </c>
      <c r="B142" s="109" t="s">
        <v>28</v>
      </c>
      <c r="C142" s="108">
        <v>45541.469700000001</v>
      </c>
      <c r="D142" s="108" t="s">
        <v>71</v>
      </c>
      <c r="E142" s="81">
        <f t="shared" si="7"/>
        <v>569.99070131341603</v>
      </c>
      <c r="F142" s="11">
        <f t="shared" si="8"/>
        <v>570</v>
      </c>
      <c r="G142" s="11">
        <f t="shared" si="9"/>
        <v>-1.623499999550404E-2</v>
      </c>
      <c r="K142" s="11">
        <f>G142</f>
        <v>-1.623499999550404E-2</v>
      </c>
      <c r="Q142" s="110">
        <f t="shared" si="11"/>
        <v>30522.969700000001</v>
      </c>
      <c r="R142" s="11">
        <f>G142</f>
        <v>-1.623499999550404E-2</v>
      </c>
    </row>
    <row r="143" spans="1:19" s="11" customFormat="1" ht="12.95" customHeight="1">
      <c r="A143" s="27" t="s">
        <v>27</v>
      </c>
      <c r="B143" s="111" t="s">
        <v>28</v>
      </c>
      <c r="C143" s="112">
        <v>45562.413</v>
      </c>
      <c r="D143" s="112"/>
      <c r="E143" s="27">
        <f t="shared" si="7"/>
        <v>581.98609292214553</v>
      </c>
      <c r="F143" s="27">
        <f t="shared" si="8"/>
        <v>582</v>
      </c>
      <c r="G143" s="27">
        <f t="shared" si="9"/>
        <v>-2.4280999998154584E-2</v>
      </c>
      <c r="J143" s="11">
        <f>G143</f>
        <v>-2.4280999998154584E-2</v>
      </c>
      <c r="Q143" s="110">
        <f t="shared" si="11"/>
        <v>30543.913</v>
      </c>
      <c r="S143" s="11">
        <f>G143</f>
        <v>-2.4280999998154584E-2</v>
      </c>
    </row>
    <row r="144" spans="1:19" s="11" customFormat="1" ht="12.95" customHeight="1">
      <c r="A144" s="108" t="s">
        <v>420</v>
      </c>
      <c r="B144" s="109" t="s">
        <v>28</v>
      </c>
      <c r="C144" s="108">
        <v>45562.425999999999</v>
      </c>
      <c r="D144" s="108" t="s">
        <v>71</v>
      </c>
      <c r="E144" s="81">
        <f t="shared" si="7"/>
        <v>581.99353874448025</v>
      </c>
      <c r="F144" s="11">
        <f t="shared" si="8"/>
        <v>582</v>
      </c>
      <c r="G144" s="11">
        <f t="shared" si="9"/>
        <v>-1.1280999999144115E-2</v>
      </c>
      <c r="K144" s="11">
        <f t="shared" ref="K144:K152" si="17">G144</f>
        <v>-1.1280999999144115E-2</v>
      </c>
      <c r="Q144" s="110">
        <f t="shared" si="11"/>
        <v>30543.925999999999</v>
      </c>
      <c r="R144" s="11">
        <f>G144</f>
        <v>-1.1280999999144115E-2</v>
      </c>
    </row>
    <row r="145" spans="1:19" s="11" customFormat="1" ht="12.95" customHeight="1">
      <c r="A145" s="108" t="s">
        <v>442</v>
      </c>
      <c r="B145" s="109" t="s">
        <v>28</v>
      </c>
      <c r="C145" s="108">
        <v>46683.315999999999</v>
      </c>
      <c r="D145" s="108" t="s">
        <v>71</v>
      </c>
      <c r="E145" s="81">
        <f t="shared" si="7"/>
        <v>1223.9895231552189</v>
      </c>
      <c r="F145" s="11">
        <f t="shared" si="8"/>
        <v>1224</v>
      </c>
      <c r="G145" s="11">
        <f t="shared" si="9"/>
        <v>-1.8292000000656117E-2</v>
      </c>
      <c r="K145" s="11">
        <f t="shared" si="17"/>
        <v>-1.8292000000656117E-2</v>
      </c>
      <c r="Q145" s="110">
        <f t="shared" si="11"/>
        <v>31664.815999999999</v>
      </c>
      <c r="R145" s="11">
        <f>G145</f>
        <v>-1.8292000000656117E-2</v>
      </c>
    </row>
    <row r="146" spans="1:19" s="11" customFormat="1" ht="12.95" customHeight="1">
      <c r="A146" s="108" t="s">
        <v>446</v>
      </c>
      <c r="B146" s="109" t="s">
        <v>28</v>
      </c>
      <c r="C146" s="108">
        <v>47205.364300000001</v>
      </c>
      <c r="D146" s="108" t="s">
        <v>71</v>
      </c>
      <c r="E146" s="81">
        <f t="shared" si="7"/>
        <v>1522.9955917868012</v>
      </c>
      <c r="F146" s="11">
        <f t="shared" si="8"/>
        <v>1523</v>
      </c>
      <c r="G146" s="11">
        <f t="shared" si="9"/>
        <v>-7.6964999971096404E-3</v>
      </c>
      <c r="K146" s="11">
        <f t="shared" si="17"/>
        <v>-7.6964999971096404E-3</v>
      </c>
      <c r="Q146" s="110">
        <f t="shared" si="11"/>
        <v>32186.864300000001</v>
      </c>
      <c r="R146" s="11">
        <f>G146</f>
        <v>-7.6964999971096404E-3</v>
      </c>
    </row>
    <row r="147" spans="1:19" s="11" customFormat="1" ht="12.95" customHeight="1">
      <c r="A147" s="108" t="s">
        <v>451</v>
      </c>
      <c r="B147" s="109" t="s">
        <v>28</v>
      </c>
      <c r="C147" s="108">
        <v>48305.305</v>
      </c>
      <c r="D147" s="108" t="s">
        <v>71</v>
      </c>
      <c r="E147" s="81">
        <f t="shared" si="7"/>
        <v>2152.9927480554243</v>
      </c>
      <c r="F147" s="11">
        <f t="shared" si="8"/>
        <v>2153</v>
      </c>
      <c r="G147" s="11">
        <f t="shared" si="9"/>
        <v>-1.2661499997193459E-2</v>
      </c>
      <c r="K147" s="11">
        <f t="shared" si="17"/>
        <v>-1.2661499997193459E-2</v>
      </c>
      <c r="Q147" s="110">
        <f t="shared" si="11"/>
        <v>33286.805</v>
      </c>
      <c r="R147" s="11">
        <f>G147</f>
        <v>-1.2661499997193459E-2</v>
      </c>
    </row>
    <row r="148" spans="1:19" s="11" customFormat="1" ht="12.95" customHeight="1">
      <c r="A148" s="108" t="s">
        <v>455</v>
      </c>
      <c r="B148" s="109" t="s">
        <v>28</v>
      </c>
      <c r="C148" s="108">
        <v>48448.476999999999</v>
      </c>
      <c r="D148" s="108" t="s">
        <v>71</v>
      </c>
      <c r="E148" s="81">
        <f t="shared" si="7"/>
        <v>2234.99530770004</v>
      </c>
      <c r="F148" s="11">
        <f t="shared" si="8"/>
        <v>2235</v>
      </c>
      <c r="G148" s="11">
        <f t="shared" si="9"/>
        <v>-8.1924999976763502E-3</v>
      </c>
      <c r="K148" s="11">
        <f t="shared" si="17"/>
        <v>-8.1924999976763502E-3</v>
      </c>
      <c r="Q148" s="110">
        <f t="shared" si="11"/>
        <v>33429.976999999999</v>
      </c>
      <c r="R148" s="11">
        <f>G148</f>
        <v>-8.1924999976763502E-3</v>
      </c>
    </row>
    <row r="149" spans="1:19" s="11" customFormat="1" ht="12.95" customHeight="1">
      <c r="A149" s="108" t="s">
        <v>455</v>
      </c>
      <c r="B149" s="109" t="s">
        <v>26</v>
      </c>
      <c r="C149" s="108">
        <v>48503.458200000001</v>
      </c>
      <c r="D149" s="108" t="s">
        <v>71</v>
      </c>
      <c r="E149" s="81">
        <f t="shared" ref="E149:E212" si="18">+(C149-C$7)/C$8</f>
        <v>2266.4860959291127</v>
      </c>
      <c r="F149" s="11">
        <f t="shared" ref="F149:F212" si="19">ROUND(2*E149,0)/2</f>
        <v>2266.5</v>
      </c>
      <c r="G149" s="11">
        <f t="shared" ref="G149:G212" si="20">+C149-(C$7+F149*C$8)</f>
        <v>-2.4275749994558282E-2</v>
      </c>
      <c r="K149" s="11">
        <f t="shared" si="17"/>
        <v>-2.4275749994558282E-2</v>
      </c>
      <c r="Q149" s="110">
        <f t="shared" ref="Q149:Q212" si="21">+C149-15018.5</f>
        <v>33484.958200000001</v>
      </c>
      <c r="S149" s="11">
        <f>G149</f>
        <v>-2.4275749994558282E-2</v>
      </c>
    </row>
    <row r="150" spans="1:19" s="11" customFormat="1" ht="12.95" customHeight="1">
      <c r="A150" s="108" t="s">
        <v>455</v>
      </c>
      <c r="B150" s="109" t="s">
        <v>26</v>
      </c>
      <c r="C150" s="108">
        <v>48503.458200000001</v>
      </c>
      <c r="D150" s="108" t="s">
        <v>71</v>
      </c>
      <c r="E150" s="81">
        <f t="shared" si="18"/>
        <v>2266.4860959291127</v>
      </c>
      <c r="F150" s="11">
        <f t="shared" si="19"/>
        <v>2266.5</v>
      </c>
      <c r="G150" s="11">
        <f t="shared" si="20"/>
        <v>-2.4275749994558282E-2</v>
      </c>
      <c r="K150" s="11">
        <f t="shared" si="17"/>
        <v>-2.4275749994558282E-2</v>
      </c>
      <c r="Q150" s="110">
        <f t="shared" si="21"/>
        <v>33484.958200000001</v>
      </c>
      <c r="S150" s="11">
        <f>G150</f>
        <v>-2.4275749994558282E-2</v>
      </c>
    </row>
    <row r="151" spans="1:19" s="11" customFormat="1" ht="12.95" customHeight="1">
      <c r="A151" s="108" t="s">
        <v>464</v>
      </c>
      <c r="B151" s="109" t="s">
        <v>26</v>
      </c>
      <c r="C151" s="108">
        <v>48950.4139</v>
      </c>
      <c r="D151" s="108" t="s">
        <v>71</v>
      </c>
      <c r="E151" s="81">
        <f t="shared" si="18"/>
        <v>2522.4824600767902</v>
      </c>
      <c r="F151" s="11">
        <f t="shared" si="19"/>
        <v>2522.5</v>
      </c>
      <c r="G151" s="11">
        <f t="shared" si="20"/>
        <v>-3.0623749997175764E-2</v>
      </c>
      <c r="K151" s="11">
        <f t="shared" si="17"/>
        <v>-3.0623749997175764E-2</v>
      </c>
      <c r="Q151" s="110">
        <f t="shared" si="21"/>
        <v>33931.9139</v>
      </c>
      <c r="S151" s="11">
        <f>G151</f>
        <v>-3.0623749997175764E-2</v>
      </c>
    </row>
    <row r="152" spans="1:19" s="11" customFormat="1" ht="12.95" customHeight="1">
      <c r="A152" s="108" t="s">
        <v>464</v>
      </c>
      <c r="B152" s="109" t="s">
        <v>26</v>
      </c>
      <c r="C152" s="108">
        <v>48950.417999999998</v>
      </c>
      <c r="D152" s="108" t="s">
        <v>71</v>
      </c>
      <c r="E152" s="81">
        <f t="shared" si="18"/>
        <v>2522.4848083746024</v>
      </c>
      <c r="F152" s="11">
        <f t="shared" si="19"/>
        <v>2522.5</v>
      </c>
      <c r="G152" s="11">
        <f t="shared" si="20"/>
        <v>-2.652374999888707E-2</v>
      </c>
      <c r="K152" s="11">
        <f t="shared" si="17"/>
        <v>-2.652374999888707E-2</v>
      </c>
      <c r="Q152" s="110">
        <f t="shared" si="21"/>
        <v>33931.917999999998</v>
      </c>
      <c r="S152" s="11">
        <f>G152</f>
        <v>-2.652374999888707E-2</v>
      </c>
    </row>
    <row r="153" spans="1:19" s="11" customFormat="1" ht="12.95" customHeight="1">
      <c r="A153" s="27" t="s">
        <v>25</v>
      </c>
      <c r="B153" s="111" t="s">
        <v>26</v>
      </c>
      <c r="C153" s="112">
        <v>50750.484900000003</v>
      </c>
      <c r="D153" s="112">
        <v>2.9999999999999997E-4</v>
      </c>
      <c r="E153" s="27">
        <f t="shared" si="18"/>
        <v>3553.4831413695356</v>
      </c>
      <c r="F153" s="27">
        <f t="shared" si="19"/>
        <v>3553.5</v>
      </c>
      <c r="G153" s="27">
        <f t="shared" si="20"/>
        <v>-2.943424999830313E-2</v>
      </c>
      <c r="J153" s="11">
        <f>G153</f>
        <v>-2.943424999830313E-2</v>
      </c>
      <c r="Q153" s="110">
        <f t="shared" si="21"/>
        <v>35731.984900000003</v>
      </c>
      <c r="S153" s="11">
        <f>G153</f>
        <v>-2.943424999830313E-2</v>
      </c>
    </row>
    <row r="154" spans="1:19" s="11" customFormat="1" ht="12.95" customHeight="1">
      <c r="A154" s="108" t="s">
        <v>477</v>
      </c>
      <c r="B154" s="109" t="s">
        <v>28</v>
      </c>
      <c r="C154" s="108">
        <v>51184.355000000003</v>
      </c>
      <c r="D154" s="108" t="s">
        <v>71</v>
      </c>
      <c r="E154" s="81">
        <f t="shared" si="18"/>
        <v>3801.9846553056809</v>
      </c>
      <c r="F154" s="11">
        <f t="shared" si="19"/>
        <v>3802</v>
      </c>
      <c r="G154" s="11">
        <f t="shared" si="20"/>
        <v>-2.6790999996592291E-2</v>
      </c>
      <c r="I154" s="11">
        <f t="shared" ref="I154:I162" si="22">G154</f>
        <v>-2.6790999996592291E-2</v>
      </c>
      <c r="Q154" s="110">
        <f t="shared" si="21"/>
        <v>36165.855000000003</v>
      </c>
      <c r="R154" s="11">
        <f>G154</f>
        <v>-2.6790999996592291E-2</v>
      </c>
    </row>
    <row r="155" spans="1:19" s="11" customFormat="1" ht="12.95" customHeight="1">
      <c r="A155" s="108" t="s">
        <v>482</v>
      </c>
      <c r="B155" s="109" t="s">
        <v>28</v>
      </c>
      <c r="C155" s="108">
        <v>51397.368999999999</v>
      </c>
      <c r="D155" s="108" t="s">
        <v>71</v>
      </c>
      <c r="E155" s="81">
        <f t="shared" si="18"/>
        <v>3923.9896090685538</v>
      </c>
      <c r="F155" s="11">
        <f t="shared" si="19"/>
        <v>3924</v>
      </c>
      <c r="G155" s="11">
        <f t="shared" si="20"/>
        <v>-1.8142000000807457E-2</v>
      </c>
      <c r="I155" s="11">
        <f t="shared" si="22"/>
        <v>-1.8142000000807457E-2</v>
      </c>
      <c r="Q155" s="110">
        <f t="shared" si="21"/>
        <v>36378.868999999999</v>
      </c>
      <c r="R155" s="11">
        <f>G155</f>
        <v>-1.8142000000807457E-2</v>
      </c>
    </row>
    <row r="156" spans="1:19" s="11" customFormat="1" ht="12.95" customHeight="1">
      <c r="A156" s="108" t="s">
        <v>482</v>
      </c>
      <c r="B156" s="109" t="s">
        <v>26</v>
      </c>
      <c r="C156" s="108">
        <v>51459.317000000003</v>
      </c>
      <c r="D156" s="108" t="s">
        <v>71</v>
      </c>
      <c r="E156" s="81">
        <f t="shared" si="18"/>
        <v>3959.4706707626351</v>
      </c>
      <c r="F156" s="11">
        <f t="shared" si="19"/>
        <v>3959.5</v>
      </c>
      <c r="G156" s="11">
        <f t="shared" si="20"/>
        <v>-5.120724999869708E-2</v>
      </c>
      <c r="I156" s="11">
        <f t="shared" si="22"/>
        <v>-5.120724999869708E-2</v>
      </c>
      <c r="Q156" s="110">
        <f t="shared" si="21"/>
        <v>36440.817000000003</v>
      </c>
      <c r="S156" s="11">
        <f>G156</f>
        <v>-5.120724999869708E-2</v>
      </c>
    </row>
    <row r="157" spans="1:19" s="11" customFormat="1" ht="12.95" customHeight="1">
      <c r="A157" s="108" t="s">
        <v>491</v>
      </c>
      <c r="B157" s="109" t="s">
        <v>26</v>
      </c>
      <c r="C157" s="108">
        <v>51747.423999999999</v>
      </c>
      <c r="D157" s="108" t="s">
        <v>71</v>
      </c>
      <c r="E157" s="81">
        <f t="shared" si="18"/>
        <v>4124.4855581116371</v>
      </c>
      <c r="F157" s="11">
        <f t="shared" si="19"/>
        <v>4124.5</v>
      </c>
      <c r="G157" s="11">
        <f t="shared" si="20"/>
        <v>-2.521474999957718E-2</v>
      </c>
      <c r="I157" s="11">
        <f t="shared" si="22"/>
        <v>-2.521474999957718E-2</v>
      </c>
      <c r="Q157" s="110">
        <f t="shared" si="21"/>
        <v>36728.923999999999</v>
      </c>
      <c r="S157" s="11">
        <f>G157</f>
        <v>-2.521474999957718E-2</v>
      </c>
    </row>
    <row r="158" spans="1:19" s="11" customFormat="1" ht="12.95" customHeight="1">
      <c r="A158" s="108" t="s">
        <v>491</v>
      </c>
      <c r="B158" s="109" t="s">
        <v>28</v>
      </c>
      <c r="C158" s="108">
        <v>51816.362999999998</v>
      </c>
      <c r="D158" s="108" t="s">
        <v>71</v>
      </c>
      <c r="E158" s="81">
        <f t="shared" si="18"/>
        <v>4163.9707539553783</v>
      </c>
      <c r="F158" s="11">
        <f t="shared" si="19"/>
        <v>4164</v>
      </c>
      <c r="G158" s="11">
        <f t="shared" si="20"/>
        <v>-5.1061999998637475E-2</v>
      </c>
      <c r="I158" s="11">
        <f t="shared" si="22"/>
        <v>-5.1061999998637475E-2</v>
      </c>
      <c r="Q158" s="110">
        <f t="shared" si="21"/>
        <v>36797.862999999998</v>
      </c>
      <c r="R158" s="11">
        <f>G158</f>
        <v>-5.1061999998637475E-2</v>
      </c>
    </row>
    <row r="159" spans="1:19" s="11" customFormat="1" ht="12.95" customHeight="1">
      <c r="A159" s="108" t="s">
        <v>491</v>
      </c>
      <c r="B159" s="109" t="s">
        <v>26</v>
      </c>
      <c r="C159" s="108">
        <v>51899.298000000003</v>
      </c>
      <c r="D159" s="108" t="s">
        <v>71</v>
      </c>
      <c r="E159" s="81">
        <f t="shared" si="18"/>
        <v>4211.4722366763481</v>
      </c>
      <c r="F159" s="11">
        <f t="shared" si="19"/>
        <v>4211.5</v>
      </c>
      <c r="G159" s="11">
        <f t="shared" si="20"/>
        <v>-4.847324999718694E-2</v>
      </c>
      <c r="I159" s="11">
        <f t="shared" si="22"/>
        <v>-4.847324999718694E-2</v>
      </c>
      <c r="Q159" s="110">
        <f t="shared" si="21"/>
        <v>36880.798000000003</v>
      </c>
      <c r="S159" s="11">
        <f>G159</f>
        <v>-4.847324999718694E-2</v>
      </c>
    </row>
    <row r="160" spans="1:19" s="11" customFormat="1" ht="12.95" customHeight="1">
      <c r="A160" s="108" t="s">
        <v>504</v>
      </c>
      <c r="B160" s="109" t="s">
        <v>26</v>
      </c>
      <c r="C160" s="108">
        <v>52648.322999999997</v>
      </c>
      <c r="D160" s="108" t="s">
        <v>71</v>
      </c>
      <c r="E160" s="81">
        <f t="shared" si="18"/>
        <v>4640.4804731877357</v>
      </c>
      <c r="F160" s="11">
        <f t="shared" si="19"/>
        <v>4640.5</v>
      </c>
      <c r="G160" s="11">
        <f t="shared" si="20"/>
        <v>-3.4092750000127126E-2</v>
      </c>
      <c r="I160" s="11">
        <f t="shared" si="22"/>
        <v>-3.4092750000127126E-2</v>
      </c>
      <c r="Q160" s="110">
        <f t="shared" si="21"/>
        <v>37629.822999999997</v>
      </c>
      <c r="S160" s="11">
        <f>G160</f>
        <v>-3.4092750000127126E-2</v>
      </c>
    </row>
    <row r="161" spans="1:19" s="11" customFormat="1" ht="12.95" customHeight="1">
      <c r="A161" s="108" t="s">
        <v>504</v>
      </c>
      <c r="B161" s="109" t="s">
        <v>28</v>
      </c>
      <c r="C161" s="108">
        <v>52682.349000000002</v>
      </c>
      <c r="D161" s="108" t="s">
        <v>71</v>
      </c>
      <c r="E161" s="81">
        <f t="shared" si="18"/>
        <v>4659.9690540168658</v>
      </c>
      <c r="F161" s="11">
        <f t="shared" si="19"/>
        <v>4660</v>
      </c>
      <c r="G161" s="11">
        <f t="shared" si="20"/>
        <v>-5.4029999999329448E-2</v>
      </c>
      <c r="I161" s="11">
        <f t="shared" si="22"/>
        <v>-5.4029999999329448E-2</v>
      </c>
      <c r="Q161" s="110">
        <f t="shared" si="21"/>
        <v>37663.849000000002</v>
      </c>
      <c r="R161" s="11">
        <f>G161</f>
        <v>-5.4029999999329448E-2</v>
      </c>
    </row>
    <row r="162" spans="1:19" s="11" customFormat="1" ht="12.95" customHeight="1">
      <c r="A162" s="108" t="s">
        <v>504</v>
      </c>
      <c r="B162" s="109" t="s">
        <v>28</v>
      </c>
      <c r="C162" s="108">
        <v>52689.343000000001</v>
      </c>
      <c r="D162" s="108" t="s">
        <v>71</v>
      </c>
      <c r="E162" s="81">
        <f t="shared" si="18"/>
        <v>4663.9749064332209</v>
      </c>
      <c r="F162" s="11">
        <f t="shared" si="19"/>
        <v>4664</v>
      </c>
      <c r="G162" s="11">
        <f t="shared" si="20"/>
        <v>-4.3811999996250961E-2</v>
      </c>
      <c r="I162" s="11">
        <f t="shared" si="22"/>
        <v>-4.3811999996250961E-2</v>
      </c>
      <c r="Q162" s="110">
        <f t="shared" si="21"/>
        <v>37670.843000000001</v>
      </c>
      <c r="R162" s="11">
        <f>G162</f>
        <v>-4.3811999996250961E-2</v>
      </c>
    </row>
    <row r="163" spans="1:19" s="11" customFormat="1" ht="12.95" customHeight="1">
      <c r="A163" s="27" t="s">
        <v>32</v>
      </c>
      <c r="B163" s="113"/>
      <c r="C163" s="112">
        <v>52839.501900000003</v>
      </c>
      <c r="D163" s="112">
        <v>1.2999999999999999E-3</v>
      </c>
      <c r="E163" s="27">
        <f t="shared" si="18"/>
        <v>4749.979251929688</v>
      </c>
      <c r="F163" s="27">
        <f t="shared" si="19"/>
        <v>4750</v>
      </c>
      <c r="G163" s="27">
        <f t="shared" si="20"/>
        <v>-3.6224999996193219E-2</v>
      </c>
      <c r="J163" s="11">
        <f>G163</f>
        <v>-3.6224999996193219E-2</v>
      </c>
      <c r="Q163" s="110">
        <f t="shared" si="21"/>
        <v>37821.001900000003</v>
      </c>
      <c r="R163" s="11">
        <f>G163</f>
        <v>-3.6224999996193219E-2</v>
      </c>
    </row>
    <row r="164" spans="1:19" s="11" customFormat="1" ht="12.95" customHeight="1">
      <c r="A164" s="108" t="s">
        <v>523</v>
      </c>
      <c r="B164" s="109" t="s">
        <v>28</v>
      </c>
      <c r="C164" s="108">
        <v>52867.434999999998</v>
      </c>
      <c r="D164" s="108" t="s">
        <v>71</v>
      </c>
      <c r="E164" s="81">
        <f t="shared" si="18"/>
        <v>4765.9780903814008</v>
      </c>
      <c r="F164" s="11">
        <f t="shared" si="19"/>
        <v>4766</v>
      </c>
      <c r="G164" s="11">
        <f t="shared" si="20"/>
        <v>-3.8252999998803716E-2</v>
      </c>
      <c r="I164" s="11">
        <f>G164</f>
        <v>-3.8252999998803716E-2</v>
      </c>
      <c r="Q164" s="110">
        <f t="shared" si="21"/>
        <v>37848.934999999998</v>
      </c>
      <c r="R164" s="11">
        <f>G164</f>
        <v>-3.8252999998803716E-2</v>
      </c>
    </row>
    <row r="165" spans="1:19" s="11" customFormat="1" ht="12.95" customHeight="1">
      <c r="A165" s="27" t="s">
        <v>29</v>
      </c>
      <c r="B165" s="111" t="s">
        <v>28</v>
      </c>
      <c r="C165" s="112">
        <v>52968.701099999998</v>
      </c>
      <c r="D165" s="112">
        <v>5.0000000000000001E-4</v>
      </c>
      <c r="E165" s="27">
        <f t="shared" si="18"/>
        <v>4823.9788126261674</v>
      </c>
      <c r="F165" s="27">
        <f t="shared" si="19"/>
        <v>4824</v>
      </c>
      <c r="G165" s="27">
        <f t="shared" si="20"/>
        <v>-3.6992000001191627E-2</v>
      </c>
      <c r="K165" s="11">
        <f t="shared" ref="K165:K172" si="23">G165</f>
        <v>-3.6992000001191627E-2</v>
      </c>
      <c r="Q165" s="110">
        <f t="shared" si="21"/>
        <v>37950.201099999998</v>
      </c>
      <c r="R165" s="11">
        <f>G165</f>
        <v>-3.6992000001191627E-2</v>
      </c>
    </row>
    <row r="166" spans="1:19" s="11" customFormat="1" ht="12.95" customHeight="1">
      <c r="A166" s="27" t="s">
        <v>31</v>
      </c>
      <c r="B166" s="114" t="s">
        <v>26</v>
      </c>
      <c r="C166" s="115">
        <v>52990.550320000002</v>
      </c>
      <c r="D166" s="115">
        <v>1.2999999999999999E-4</v>
      </c>
      <c r="E166" s="27">
        <f t="shared" si="18"/>
        <v>4836.4930749556634</v>
      </c>
      <c r="F166" s="27">
        <f t="shared" si="19"/>
        <v>4836.5</v>
      </c>
      <c r="G166" s="27">
        <f t="shared" si="20"/>
        <v>-1.2090749994968064E-2</v>
      </c>
      <c r="K166" s="11">
        <f t="shared" si="23"/>
        <v>-1.2090749994968064E-2</v>
      </c>
      <c r="Q166" s="110">
        <f t="shared" si="21"/>
        <v>37972.050320000002</v>
      </c>
      <c r="S166" s="11">
        <f>G166</f>
        <v>-1.2090749994968064E-2</v>
      </c>
    </row>
    <row r="167" spans="1:19" s="11" customFormat="1" ht="12.95" customHeight="1">
      <c r="A167" s="27" t="s">
        <v>31</v>
      </c>
      <c r="B167" s="114" t="s">
        <v>28</v>
      </c>
      <c r="C167" s="115">
        <v>53003.619749999998</v>
      </c>
      <c r="D167" s="115">
        <v>2.5000000000000001E-4</v>
      </c>
      <c r="E167" s="27">
        <f t="shared" si="18"/>
        <v>4843.9786637097204</v>
      </c>
      <c r="F167" s="27">
        <f t="shared" si="19"/>
        <v>4844</v>
      </c>
      <c r="G167" s="27">
        <f t="shared" si="20"/>
        <v>-3.7252000001899432E-2</v>
      </c>
      <c r="K167" s="11">
        <f t="shared" si="23"/>
        <v>-3.7252000001899432E-2</v>
      </c>
      <c r="Q167" s="110">
        <f t="shared" si="21"/>
        <v>37985.119749999998</v>
      </c>
      <c r="R167" s="11">
        <f>G167</f>
        <v>-3.7252000001899432E-2</v>
      </c>
    </row>
    <row r="168" spans="1:19" s="11" customFormat="1" ht="12.95" customHeight="1">
      <c r="A168" s="11" t="s">
        <v>35</v>
      </c>
      <c r="B168" s="85" t="s">
        <v>26</v>
      </c>
      <c r="C168" s="116">
        <v>53592.903299999998</v>
      </c>
      <c r="D168" s="116">
        <v>1.1000000000000001E-3</v>
      </c>
      <c r="E168" s="11">
        <f t="shared" si="18"/>
        <v>5181.4940958924544</v>
      </c>
      <c r="F168" s="11">
        <f t="shared" si="19"/>
        <v>5181.5</v>
      </c>
      <c r="G168" s="11">
        <f t="shared" si="20"/>
        <v>-1.030824999907054E-2</v>
      </c>
      <c r="K168" s="11">
        <f t="shared" si="23"/>
        <v>-1.030824999907054E-2</v>
      </c>
      <c r="Q168" s="110">
        <f t="shared" si="21"/>
        <v>38574.403299999998</v>
      </c>
      <c r="S168" s="11">
        <f>G168</f>
        <v>-1.030824999907054E-2</v>
      </c>
    </row>
    <row r="169" spans="1:19" s="11" customFormat="1" ht="12.95" customHeight="1">
      <c r="A169" s="81" t="s">
        <v>47</v>
      </c>
      <c r="B169" s="34" t="s">
        <v>28</v>
      </c>
      <c r="C169" s="33">
        <v>53670.568919999998</v>
      </c>
      <c r="D169" s="33">
        <v>3.5000000000000001E-3</v>
      </c>
      <c r="E169" s="11">
        <f t="shared" si="18"/>
        <v>5225.9775118982807</v>
      </c>
      <c r="F169" s="11">
        <f t="shared" si="19"/>
        <v>5226</v>
      </c>
      <c r="G169" s="11">
        <f t="shared" si="20"/>
        <v>-3.9262999998754822E-2</v>
      </c>
      <c r="K169" s="11">
        <f t="shared" si="23"/>
        <v>-3.9262999998754822E-2</v>
      </c>
      <c r="Q169" s="110">
        <f t="shared" si="21"/>
        <v>38652.068919999998</v>
      </c>
      <c r="R169" s="11">
        <f>G169</f>
        <v>-3.9262999998754822E-2</v>
      </c>
    </row>
    <row r="170" spans="1:19" s="11" customFormat="1" ht="12.95" customHeight="1">
      <c r="A170" s="81" t="s">
        <v>47</v>
      </c>
      <c r="B170" s="34" t="s">
        <v>28</v>
      </c>
      <c r="C170" s="33">
        <v>53670.569620000002</v>
      </c>
      <c r="D170" s="33">
        <v>3.3999999999999998E-3</v>
      </c>
      <c r="E170" s="11">
        <f t="shared" si="18"/>
        <v>5225.9779128271784</v>
      </c>
      <c r="F170" s="11">
        <f t="shared" si="19"/>
        <v>5226</v>
      </c>
      <c r="G170" s="11">
        <f t="shared" si="20"/>
        <v>-3.8562999994610436E-2</v>
      </c>
      <c r="K170" s="11">
        <f t="shared" si="23"/>
        <v>-3.8562999994610436E-2</v>
      </c>
      <c r="Q170" s="110">
        <f t="shared" si="21"/>
        <v>38652.069620000002</v>
      </c>
      <c r="R170" s="11">
        <f>G170</f>
        <v>-3.8562999994610436E-2</v>
      </c>
    </row>
    <row r="171" spans="1:19" s="11" customFormat="1" ht="12.95" customHeight="1">
      <c r="A171" s="81" t="s">
        <v>47</v>
      </c>
      <c r="B171" s="34" t="s">
        <v>28</v>
      </c>
      <c r="C171" s="33">
        <v>53670.569620000002</v>
      </c>
      <c r="D171" s="33">
        <v>3.5000000000000001E-3</v>
      </c>
      <c r="E171" s="11">
        <f t="shared" si="18"/>
        <v>5225.9779128271784</v>
      </c>
      <c r="F171" s="11">
        <f t="shared" si="19"/>
        <v>5226</v>
      </c>
      <c r="G171" s="11">
        <f t="shared" si="20"/>
        <v>-3.8562999994610436E-2</v>
      </c>
      <c r="K171" s="11">
        <f t="shared" si="23"/>
        <v>-3.8562999994610436E-2</v>
      </c>
      <c r="Q171" s="110">
        <f t="shared" si="21"/>
        <v>38652.069620000002</v>
      </c>
      <c r="R171" s="11">
        <f>G171</f>
        <v>-3.8562999994610436E-2</v>
      </c>
    </row>
    <row r="172" spans="1:19" s="11" customFormat="1" ht="12.95" customHeight="1">
      <c r="A172" s="86" t="s">
        <v>34</v>
      </c>
      <c r="B172" s="85"/>
      <c r="C172" s="103">
        <v>53717.709499999997</v>
      </c>
      <c r="D172" s="103">
        <v>2.0000000000000001E-4</v>
      </c>
      <c r="E172" s="11">
        <f t="shared" si="18"/>
        <v>5252.977541395192</v>
      </c>
      <c r="F172" s="11">
        <f t="shared" si="19"/>
        <v>5253</v>
      </c>
      <c r="G172" s="11">
        <f t="shared" si="20"/>
        <v>-3.9211499999510124E-2</v>
      </c>
      <c r="K172" s="11">
        <f t="shared" si="23"/>
        <v>-3.9211499999510124E-2</v>
      </c>
      <c r="Q172" s="110">
        <f t="shared" si="21"/>
        <v>38699.209499999997</v>
      </c>
      <c r="R172" s="11">
        <f>G172</f>
        <v>-3.9211499999510124E-2</v>
      </c>
    </row>
    <row r="173" spans="1:19" s="11" customFormat="1" ht="12.95" customHeight="1">
      <c r="A173" s="117" t="s">
        <v>44</v>
      </c>
      <c r="B173" s="85" t="s">
        <v>26</v>
      </c>
      <c r="C173" s="103">
        <v>54029.390299999999</v>
      </c>
      <c r="D173" s="103">
        <v>1.2999999999999999E-3</v>
      </c>
      <c r="E173" s="11">
        <f t="shared" si="18"/>
        <v>5431.4944538646832</v>
      </c>
      <c r="F173" s="11">
        <f t="shared" si="19"/>
        <v>5431.5</v>
      </c>
      <c r="G173" s="11">
        <f t="shared" si="20"/>
        <v>-9.6832499984884635E-3</v>
      </c>
      <c r="J173" s="11">
        <f>G173</f>
        <v>-9.6832499984884635E-3</v>
      </c>
      <c r="Q173" s="110">
        <f t="shared" si="21"/>
        <v>39010.890299999999</v>
      </c>
      <c r="S173" s="11">
        <f>G173</f>
        <v>-9.6832499984884635E-3</v>
      </c>
    </row>
    <row r="174" spans="1:19" s="11" customFormat="1" ht="12.95" customHeight="1">
      <c r="A174" s="33" t="s">
        <v>45</v>
      </c>
      <c r="B174" s="118"/>
      <c r="C174" s="103">
        <v>54084.358200000002</v>
      </c>
      <c r="D174" s="103">
        <v>5.0000000000000001E-4</v>
      </c>
      <c r="E174" s="11">
        <f t="shared" si="18"/>
        <v>5462.9776244447512</v>
      </c>
      <c r="F174" s="11">
        <f t="shared" si="19"/>
        <v>5463</v>
      </c>
      <c r="G174" s="11">
        <f t="shared" si="20"/>
        <v>-3.9066499994078185E-2</v>
      </c>
      <c r="J174" s="11">
        <f>G174</f>
        <v>-3.9066499994078185E-2</v>
      </c>
      <c r="Q174" s="110">
        <f t="shared" si="21"/>
        <v>39065.858200000002</v>
      </c>
      <c r="R174" s="11">
        <f>G174</f>
        <v>-3.9066499994078185E-2</v>
      </c>
    </row>
    <row r="175" spans="1:19" s="11" customFormat="1" ht="12.95" customHeight="1">
      <c r="A175" s="117" t="s">
        <v>44</v>
      </c>
      <c r="B175" s="118" t="s">
        <v>28</v>
      </c>
      <c r="C175" s="103">
        <v>54084.358500000002</v>
      </c>
      <c r="D175" s="103">
        <v>1.4E-3</v>
      </c>
      <c r="E175" s="11">
        <f t="shared" si="18"/>
        <v>5462.9777962714206</v>
      </c>
      <c r="F175" s="11">
        <f t="shared" si="19"/>
        <v>5463</v>
      </c>
      <c r="G175" s="11">
        <f t="shared" si="20"/>
        <v>-3.8766499994380865E-2</v>
      </c>
      <c r="J175" s="11">
        <f>G175</f>
        <v>-3.8766499994380865E-2</v>
      </c>
      <c r="Q175" s="110">
        <f t="shared" si="21"/>
        <v>39065.858500000002</v>
      </c>
      <c r="R175" s="11">
        <f>G175</f>
        <v>-3.8766499994380865E-2</v>
      </c>
    </row>
    <row r="176" spans="1:19" s="11" customFormat="1" ht="12.95" customHeight="1">
      <c r="A176" s="33" t="s">
        <v>45</v>
      </c>
      <c r="B176" s="118"/>
      <c r="C176" s="103">
        <v>54091.342600000004</v>
      </c>
      <c r="D176" s="103">
        <v>1E-3</v>
      </c>
      <c r="E176" s="11">
        <f t="shared" si="18"/>
        <v>5466.9779784076909</v>
      </c>
      <c r="F176" s="11">
        <f t="shared" si="19"/>
        <v>5467</v>
      </c>
      <c r="G176" s="11">
        <f t="shared" si="20"/>
        <v>-3.8448499995865859E-2</v>
      </c>
      <c r="J176" s="11">
        <f>G176</f>
        <v>-3.8448499995865859E-2</v>
      </c>
      <c r="Q176" s="110">
        <f t="shared" si="21"/>
        <v>39072.842600000004</v>
      </c>
      <c r="R176" s="11">
        <f>G176</f>
        <v>-3.8448499995865859E-2</v>
      </c>
    </row>
    <row r="177" spans="1:19" s="11" customFormat="1" ht="12.95" customHeight="1">
      <c r="A177" s="117" t="s">
        <v>44</v>
      </c>
      <c r="B177" s="118" t="s">
        <v>28</v>
      </c>
      <c r="C177" s="103">
        <v>54126.263500000001</v>
      </c>
      <c r="D177" s="103">
        <v>2.9999999999999997E-4</v>
      </c>
      <c r="E177" s="11">
        <f t="shared" si="18"/>
        <v>5486.9791181912624</v>
      </c>
      <c r="F177" s="11">
        <f t="shared" si="19"/>
        <v>5487</v>
      </c>
      <c r="G177" s="11">
        <f t="shared" si="20"/>
        <v>-3.6458499998843763E-2</v>
      </c>
      <c r="J177" s="11">
        <f>G177</f>
        <v>-3.6458499998843763E-2</v>
      </c>
      <c r="Q177" s="110">
        <f t="shared" si="21"/>
        <v>39107.763500000001</v>
      </c>
      <c r="R177" s="11">
        <f>G177</f>
        <v>-3.6458499998843763E-2</v>
      </c>
    </row>
    <row r="178" spans="1:19" s="11" customFormat="1" ht="12.95" customHeight="1">
      <c r="A178" s="108" t="s">
        <v>578</v>
      </c>
      <c r="B178" s="109" t="s">
        <v>26</v>
      </c>
      <c r="C178" s="108">
        <v>54317.465700000001</v>
      </c>
      <c r="D178" s="108" t="s">
        <v>71</v>
      </c>
      <c r="E178" s="81">
        <f t="shared" si="18"/>
        <v>5596.4912421378576</v>
      </c>
      <c r="F178" s="11">
        <f t="shared" si="19"/>
        <v>5596.5</v>
      </c>
      <c r="G178" s="11">
        <f t="shared" si="20"/>
        <v>-1.5290750001440756E-2</v>
      </c>
      <c r="K178" s="11">
        <f t="shared" ref="K178:K194" si="24">G178</f>
        <v>-1.5290750001440756E-2</v>
      </c>
      <c r="Q178" s="110">
        <f t="shared" si="21"/>
        <v>39298.965700000001</v>
      </c>
      <c r="S178" s="11">
        <f t="shared" ref="S178:S185" si="25">G178</f>
        <v>-1.5290750001440756E-2</v>
      </c>
    </row>
    <row r="179" spans="1:19" s="11" customFormat="1" ht="12.95" customHeight="1">
      <c r="A179" s="108" t="s">
        <v>722</v>
      </c>
      <c r="B179" s="109" t="s">
        <v>26</v>
      </c>
      <c r="C179" s="108">
        <v>54334.924700000003</v>
      </c>
      <c r="D179" s="108" t="s">
        <v>71</v>
      </c>
      <c r="E179" s="81">
        <f t="shared" si="18"/>
        <v>5606.490981534077</v>
      </c>
      <c r="F179" s="11">
        <f t="shared" si="19"/>
        <v>5606.5</v>
      </c>
      <c r="G179" s="11">
        <f t="shared" si="20"/>
        <v>-1.5745749995403457E-2</v>
      </c>
      <c r="K179" s="11">
        <f t="shared" si="24"/>
        <v>-1.5745749995403457E-2</v>
      </c>
      <c r="Q179" s="110">
        <f t="shared" si="21"/>
        <v>39316.424700000003</v>
      </c>
      <c r="S179" s="11">
        <f t="shared" si="25"/>
        <v>-1.5745749995403457E-2</v>
      </c>
    </row>
    <row r="180" spans="1:19" s="11" customFormat="1" ht="12.95" customHeight="1">
      <c r="A180" s="108" t="s">
        <v>578</v>
      </c>
      <c r="B180" s="109" t="s">
        <v>26</v>
      </c>
      <c r="C180" s="108">
        <v>54366.350700000003</v>
      </c>
      <c r="D180" s="108" t="s">
        <v>71</v>
      </c>
      <c r="E180" s="81">
        <f t="shared" si="18"/>
        <v>5624.4903978961565</v>
      </c>
      <c r="F180" s="11">
        <f t="shared" si="19"/>
        <v>5624.5</v>
      </c>
      <c r="G180" s="11">
        <f t="shared" si="20"/>
        <v>-1.6764749998401385E-2</v>
      </c>
      <c r="K180" s="11">
        <f t="shared" si="24"/>
        <v>-1.6764749998401385E-2</v>
      </c>
      <c r="Q180" s="110">
        <f t="shared" si="21"/>
        <v>39347.850700000003</v>
      </c>
      <c r="S180" s="11">
        <f t="shared" si="25"/>
        <v>-1.6764749998401385E-2</v>
      </c>
    </row>
    <row r="181" spans="1:19" s="11" customFormat="1" ht="12.95" customHeight="1">
      <c r="A181" s="108" t="s">
        <v>578</v>
      </c>
      <c r="B181" s="109" t="s">
        <v>26</v>
      </c>
      <c r="C181" s="108">
        <v>54455.392800000001</v>
      </c>
      <c r="D181" s="108" t="s">
        <v>71</v>
      </c>
      <c r="E181" s="81">
        <f t="shared" si="18"/>
        <v>5675.4897561235466</v>
      </c>
      <c r="F181" s="11">
        <f t="shared" si="19"/>
        <v>5675.5</v>
      </c>
      <c r="G181" s="11">
        <f t="shared" si="20"/>
        <v>-1.7885249995742925E-2</v>
      </c>
      <c r="K181" s="11">
        <f t="shared" si="24"/>
        <v>-1.7885249995742925E-2</v>
      </c>
      <c r="Q181" s="110">
        <f t="shared" si="21"/>
        <v>39436.892800000001</v>
      </c>
      <c r="S181" s="11">
        <f t="shared" si="25"/>
        <v>-1.7885249995742925E-2</v>
      </c>
    </row>
    <row r="182" spans="1:19" s="11" customFormat="1" ht="12.95" customHeight="1">
      <c r="A182" s="108" t="s">
        <v>723</v>
      </c>
      <c r="B182" s="109" t="s">
        <v>26</v>
      </c>
      <c r="C182" s="108">
        <v>54469.363599999997</v>
      </c>
      <c r="D182" s="108" t="s">
        <v>71</v>
      </c>
      <c r="E182" s="81">
        <f t="shared" si="18"/>
        <v>5683.4916095605495</v>
      </c>
      <c r="F182" s="11">
        <f t="shared" si="19"/>
        <v>5683.5</v>
      </c>
      <c r="G182" s="11">
        <f t="shared" si="20"/>
        <v>-1.4649249998910818E-2</v>
      </c>
      <c r="K182" s="11">
        <f t="shared" si="24"/>
        <v>-1.4649249998910818E-2</v>
      </c>
      <c r="Q182" s="110">
        <f t="shared" si="21"/>
        <v>39450.863599999997</v>
      </c>
      <c r="S182" s="11">
        <f t="shared" si="25"/>
        <v>-1.4649249998910818E-2</v>
      </c>
    </row>
    <row r="183" spans="1:19" s="11" customFormat="1" ht="12.95" customHeight="1">
      <c r="A183" s="81" t="s">
        <v>723</v>
      </c>
      <c r="B183" s="34" t="s">
        <v>26</v>
      </c>
      <c r="C183" s="33">
        <v>54469.363689999998</v>
      </c>
      <c r="D183" s="33">
        <v>5.9999999999999995E-4</v>
      </c>
      <c r="E183" s="11">
        <f t="shared" si="18"/>
        <v>5683.4916611085509</v>
      </c>
      <c r="F183" s="11">
        <f t="shared" si="19"/>
        <v>5683.5</v>
      </c>
      <c r="G183" s="11">
        <f t="shared" si="20"/>
        <v>-1.4559249997546431E-2</v>
      </c>
      <c r="K183" s="11">
        <f t="shared" si="24"/>
        <v>-1.4559249997546431E-2</v>
      </c>
      <c r="Q183" s="110">
        <f t="shared" si="21"/>
        <v>39450.863689999998</v>
      </c>
      <c r="S183" s="11">
        <f t="shared" si="25"/>
        <v>-1.4559249997546431E-2</v>
      </c>
    </row>
    <row r="184" spans="1:19" s="11" customFormat="1" ht="12.95" customHeight="1">
      <c r="A184" s="108" t="s">
        <v>723</v>
      </c>
      <c r="B184" s="109" t="s">
        <v>26</v>
      </c>
      <c r="C184" s="108">
        <v>54469.364200000004</v>
      </c>
      <c r="D184" s="108" t="s">
        <v>71</v>
      </c>
      <c r="E184" s="81">
        <f t="shared" si="18"/>
        <v>5683.491953213892</v>
      </c>
      <c r="F184" s="11">
        <f t="shared" si="19"/>
        <v>5683.5</v>
      </c>
      <c r="G184" s="11">
        <f t="shared" si="20"/>
        <v>-1.404924999224022E-2</v>
      </c>
      <c r="K184" s="11">
        <f t="shared" si="24"/>
        <v>-1.404924999224022E-2</v>
      </c>
      <c r="Q184" s="110">
        <f t="shared" si="21"/>
        <v>39450.864200000004</v>
      </c>
      <c r="S184" s="11">
        <f t="shared" si="25"/>
        <v>-1.404924999224022E-2</v>
      </c>
    </row>
    <row r="185" spans="1:19" s="11" customFormat="1" ht="12.95" customHeight="1">
      <c r="A185" s="81" t="s">
        <v>723</v>
      </c>
      <c r="B185" s="34" t="s">
        <v>26</v>
      </c>
      <c r="C185" s="33">
        <v>54469.364289999998</v>
      </c>
      <c r="D185" s="33">
        <v>2.9999999999999997E-4</v>
      </c>
      <c r="E185" s="11">
        <f t="shared" si="18"/>
        <v>5683.4920047618898</v>
      </c>
      <c r="F185" s="11">
        <f t="shared" si="19"/>
        <v>5683.5</v>
      </c>
      <c r="G185" s="11">
        <f t="shared" si="20"/>
        <v>-1.395924999815179E-2</v>
      </c>
      <c r="K185" s="11">
        <f t="shared" si="24"/>
        <v>-1.395924999815179E-2</v>
      </c>
      <c r="Q185" s="110">
        <f t="shared" si="21"/>
        <v>39450.864289999998</v>
      </c>
      <c r="S185" s="11">
        <f t="shared" si="25"/>
        <v>-1.395924999815179E-2</v>
      </c>
    </row>
    <row r="186" spans="1:19" s="11" customFormat="1" ht="12.95" customHeight="1">
      <c r="A186" s="108" t="s">
        <v>602</v>
      </c>
      <c r="B186" s="109" t="s">
        <v>28</v>
      </c>
      <c r="C186" s="108">
        <v>54492.912600000003</v>
      </c>
      <c r="D186" s="108" t="s">
        <v>71</v>
      </c>
      <c r="E186" s="81">
        <f t="shared" si="18"/>
        <v>5696.9794303430463</v>
      </c>
      <c r="F186" s="11">
        <f t="shared" si="19"/>
        <v>5697</v>
      </c>
      <c r="G186" s="11">
        <f t="shared" si="20"/>
        <v>-3.5913499996240716E-2</v>
      </c>
      <c r="K186" s="11">
        <f t="shared" si="24"/>
        <v>-3.5913499996240716E-2</v>
      </c>
      <c r="Q186" s="110">
        <f t="shared" si="21"/>
        <v>39474.412600000003</v>
      </c>
      <c r="R186" s="11">
        <f>G186</f>
        <v>-3.5913499996240716E-2</v>
      </c>
    </row>
    <row r="187" spans="1:19" s="11" customFormat="1" ht="12.95" customHeight="1">
      <c r="A187" s="108" t="s">
        <v>723</v>
      </c>
      <c r="B187" s="109" t="s">
        <v>26</v>
      </c>
      <c r="C187" s="108">
        <v>54497.2981</v>
      </c>
      <c r="D187" s="108" t="s">
        <v>71</v>
      </c>
      <c r="E187" s="81">
        <f t="shared" si="18"/>
        <v>5699.4912498700569</v>
      </c>
      <c r="F187" s="11">
        <f t="shared" si="19"/>
        <v>5699.5</v>
      </c>
      <c r="G187" s="11">
        <f t="shared" si="20"/>
        <v>-1.5277250000508502E-2</v>
      </c>
      <c r="K187" s="11">
        <f t="shared" si="24"/>
        <v>-1.5277250000508502E-2</v>
      </c>
      <c r="Q187" s="110">
        <f t="shared" si="21"/>
        <v>39478.7981</v>
      </c>
      <c r="S187" s="11">
        <f t="shared" ref="S187:S194" si="26">G187</f>
        <v>-1.5277250000508502E-2</v>
      </c>
    </row>
    <row r="188" spans="1:19" s="11" customFormat="1" ht="12.95" customHeight="1">
      <c r="A188" s="81" t="s">
        <v>723</v>
      </c>
      <c r="B188" s="34" t="s">
        <v>26</v>
      </c>
      <c r="C188" s="33">
        <v>54497.298159999998</v>
      </c>
      <c r="D188" s="33">
        <v>2.9999999999999997E-4</v>
      </c>
      <c r="E188" s="81">
        <f t="shared" si="18"/>
        <v>5699.4912842353897</v>
      </c>
      <c r="F188" s="11">
        <f t="shared" si="19"/>
        <v>5699.5</v>
      </c>
      <c r="G188" s="11">
        <f t="shared" si="20"/>
        <v>-1.521725000202423E-2</v>
      </c>
      <c r="K188" s="11">
        <f t="shared" si="24"/>
        <v>-1.521725000202423E-2</v>
      </c>
      <c r="Q188" s="110">
        <f t="shared" si="21"/>
        <v>39478.798159999998</v>
      </c>
      <c r="S188" s="11">
        <f t="shared" si="26"/>
        <v>-1.521725000202423E-2</v>
      </c>
    </row>
    <row r="189" spans="1:19" s="11" customFormat="1" ht="12.95" customHeight="1">
      <c r="A189" s="108" t="s">
        <v>723</v>
      </c>
      <c r="B189" s="109" t="s">
        <v>26</v>
      </c>
      <c r="C189" s="108">
        <v>54497.299500000001</v>
      </c>
      <c r="D189" s="108" t="s">
        <v>71</v>
      </c>
      <c r="E189" s="81">
        <f t="shared" si="18"/>
        <v>5699.4920517278479</v>
      </c>
      <c r="F189" s="11">
        <f t="shared" si="19"/>
        <v>5699.5</v>
      </c>
      <c r="G189" s="11">
        <f t="shared" si="20"/>
        <v>-1.3877249999495689E-2</v>
      </c>
      <c r="K189" s="11">
        <f t="shared" si="24"/>
        <v>-1.3877249999495689E-2</v>
      </c>
      <c r="Q189" s="110">
        <f t="shared" si="21"/>
        <v>39478.799500000001</v>
      </c>
      <c r="S189" s="11">
        <f t="shared" si="26"/>
        <v>-1.3877249999495689E-2</v>
      </c>
    </row>
    <row r="190" spans="1:19" s="11" customFormat="1" ht="12.95" customHeight="1">
      <c r="A190" s="81" t="s">
        <v>723</v>
      </c>
      <c r="B190" s="34" t="s">
        <v>26</v>
      </c>
      <c r="C190" s="33">
        <v>54497.299559999999</v>
      </c>
      <c r="D190" s="33">
        <v>4.0000000000000002E-4</v>
      </c>
      <c r="E190" s="81">
        <f t="shared" si="18"/>
        <v>5699.4920860931807</v>
      </c>
      <c r="F190" s="11">
        <f t="shared" si="19"/>
        <v>5699.5</v>
      </c>
      <c r="G190" s="11">
        <f t="shared" si="20"/>
        <v>-1.3817250001011416E-2</v>
      </c>
      <c r="K190" s="11">
        <f t="shared" si="24"/>
        <v>-1.3817250001011416E-2</v>
      </c>
      <c r="Q190" s="110">
        <f t="shared" si="21"/>
        <v>39478.799559999999</v>
      </c>
      <c r="S190" s="11">
        <f t="shared" si="26"/>
        <v>-1.3817250001011416E-2</v>
      </c>
    </row>
    <row r="191" spans="1:19" s="11" customFormat="1" ht="12.95" customHeight="1">
      <c r="A191" s="33" t="s">
        <v>46</v>
      </c>
      <c r="B191" s="34" t="s">
        <v>26</v>
      </c>
      <c r="C191" s="33">
        <v>54783.628700000001</v>
      </c>
      <c r="D191" s="33">
        <v>2.9999999999999997E-4</v>
      </c>
      <c r="E191" s="81">
        <f t="shared" si="18"/>
        <v>5863.4886942347302</v>
      </c>
      <c r="F191" s="11">
        <f t="shared" si="19"/>
        <v>5863.5</v>
      </c>
      <c r="G191" s="11">
        <f t="shared" si="20"/>
        <v>-1.9739249997655861E-2</v>
      </c>
      <c r="K191" s="11">
        <f t="shared" si="24"/>
        <v>-1.9739249997655861E-2</v>
      </c>
      <c r="Q191" s="110">
        <f t="shared" si="21"/>
        <v>39765.128700000001</v>
      </c>
      <c r="S191" s="11">
        <f t="shared" si="26"/>
        <v>-1.9739249997655861E-2</v>
      </c>
    </row>
    <row r="192" spans="1:19" s="11" customFormat="1" ht="12.95" customHeight="1">
      <c r="A192" s="108" t="s">
        <v>617</v>
      </c>
      <c r="B192" s="109" t="s">
        <v>26</v>
      </c>
      <c r="C192" s="108">
        <v>54827.2768</v>
      </c>
      <c r="D192" s="108" t="s">
        <v>71</v>
      </c>
      <c r="E192" s="81">
        <f t="shared" si="18"/>
        <v>5888.4883863786135</v>
      </c>
      <c r="F192" s="11">
        <f t="shared" si="19"/>
        <v>5888.5</v>
      </c>
      <c r="G192" s="11">
        <f t="shared" si="20"/>
        <v>-2.0276749994081911E-2</v>
      </c>
      <c r="K192" s="11">
        <f t="shared" si="24"/>
        <v>-2.0276749994081911E-2</v>
      </c>
      <c r="Q192" s="110">
        <f t="shared" si="21"/>
        <v>39808.7768</v>
      </c>
      <c r="S192" s="11">
        <f t="shared" si="26"/>
        <v>-2.0276749994081911E-2</v>
      </c>
    </row>
    <row r="193" spans="1:19" s="11" customFormat="1" ht="12.95" customHeight="1">
      <c r="A193" s="108" t="s">
        <v>49</v>
      </c>
      <c r="B193" s="109" t="s">
        <v>26</v>
      </c>
      <c r="C193" s="108">
        <v>54841.2451</v>
      </c>
      <c r="D193" s="108" t="s">
        <v>71</v>
      </c>
      <c r="E193" s="81">
        <f t="shared" si="18"/>
        <v>5896.4888079267093</v>
      </c>
      <c r="F193" s="11">
        <f t="shared" si="19"/>
        <v>5896.5</v>
      </c>
      <c r="G193" s="11">
        <f t="shared" si="20"/>
        <v>-1.9540749999578111E-2</v>
      </c>
      <c r="K193" s="11">
        <f t="shared" si="24"/>
        <v>-1.9540749999578111E-2</v>
      </c>
      <c r="Q193" s="110">
        <f t="shared" si="21"/>
        <v>39822.7451</v>
      </c>
      <c r="S193" s="11">
        <f t="shared" si="26"/>
        <v>-1.9540749999578111E-2</v>
      </c>
    </row>
    <row r="194" spans="1:19" s="11" customFormat="1" ht="12.95" customHeight="1">
      <c r="A194" s="81" t="s">
        <v>49</v>
      </c>
      <c r="B194" s="34" t="s">
        <v>26</v>
      </c>
      <c r="C194" s="33">
        <v>54841.245139999999</v>
      </c>
      <c r="D194" s="33">
        <v>2.0000000000000001E-4</v>
      </c>
      <c r="E194" s="81">
        <f t="shared" si="18"/>
        <v>5896.4888308369309</v>
      </c>
      <c r="F194" s="11">
        <f t="shared" si="19"/>
        <v>5896.5</v>
      </c>
      <c r="G194" s="11">
        <f t="shared" si="20"/>
        <v>-1.9500750000588596E-2</v>
      </c>
      <c r="K194" s="11">
        <f t="shared" si="24"/>
        <v>-1.9500750000588596E-2</v>
      </c>
      <c r="Q194" s="110">
        <f t="shared" si="21"/>
        <v>39822.745139999999</v>
      </c>
      <c r="S194" s="11">
        <f t="shared" si="26"/>
        <v>-1.9500750000588596E-2</v>
      </c>
    </row>
    <row r="195" spans="1:19" s="11" customFormat="1" ht="12.95" customHeight="1">
      <c r="A195" s="33" t="s">
        <v>52</v>
      </c>
      <c r="B195" s="34" t="s">
        <v>28</v>
      </c>
      <c r="C195" s="33">
        <v>54861.308700000001</v>
      </c>
      <c r="D195" s="33">
        <v>8.9999999999999998E-4</v>
      </c>
      <c r="E195" s="81">
        <f t="shared" si="18"/>
        <v>5907.9803464655706</v>
      </c>
      <c r="F195" s="11">
        <f t="shared" si="19"/>
        <v>5908</v>
      </c>
      <c r="G195" s="11">
        <f t="shared" si="20"/>
        <v>-3.4313999996811617E-2</v>
      </c>
      <c r="J195" s="11">
        <f>G195</f>
        <v>-3.4313999996811617E-2</v>
      </c>
      <c r="Q195" s="110">
        <f t="shared" si="21"/>
        <v>39842.808700000001</v>
      </c>
      <c r="R195" s="11">
        <f t="shared" ref="R195:R201" si="27">G195</f>
        <v>-3.4313999996811617E-2</v>
      </c>
    </row>
    <row r="196" spans="1:19" s="11" customFormat="1" ht="12.95" customHeight="1">
      <c r="A196" s="108" t="s">
        <v>632</v>
      </c>
      <c r="B196" s="109" t="s">
        <v>28</v>
      </c>
      <c r="C196" s="108">
        <v>55193.045400000003</v>
      </c>
      <c r="D196" s="108" t="s">
        <v>71</v>
      </c>
      <c r="E196" s="81">
        <f t="shared" si="18"/>
        <v>6097.9843872560768</v>
      </c>
      <c r="F196" s="11">
        <f t="shared" si="19"/>
        <v>6098</v>
      </c>
      <c r="G196" s="11">
        <f t="shared" si="20"/>
        <v>-2.7258999994955957E-2</v>
      </c>
      <c r="K196" s="11">
        <f t="shared" ref="K196:K201" si="28">G196</f>
        <v>-2.7258999994955957E-2</v>
      </c>
      <c r="O196" s="11">
        <f t="shared" ref="O196:O235" ca="1" si="29">+C$11+C$12*$F196</f>
        <v>-5.4891694765523802E-2</v>
      </c>
      <c r="P196" s="11">
        <f t="shared" ref="P196:P235" ca="1" si="30">+D$11+D$12*$F196</f>
        <v>-5.8258082675286676E-2</v>
      </c>
      <c r="Q196" s="110">
        <f t="shared" si="21"/>
        <v>40174.545400000003</v>
      </c>
      <c r="R196" s="11">
        <f t="shared" si="27"/>
        <v>-2.7258999994955957E-2</v>
      </c>
    </row>
    <row r="197" spans="1:19" s="11" customFormat="1" ht="12.95" customHeight="1">
      <c r="A197" s="108" t="s">
        <v>637</v>
      </c>
      <c r="B197" s="109" t="s">
        <v>28</v>
      </c>
      <c r="C197" s="108">
        <v>55432.239399999999</v>
      </c>
      <c r="D197" s="108" t="s">
        <v>71</v>
      </c>
      <c r="E197" s="81">
        <f t="shared" si="18"/>
        <v>6234.9840816909809</v>
      </c>
      <c r="F197" s="11">
        <f t="shared" si="19"/>
        <v>6235</v>
      </c>
      <c r="G197" s="11">
        <f t="shared" si="20"/>
        <v>-2.7792499997303821E-2</v>
      </c>
      <c r="K197" s="11">
        <f t="shared" si="28"/>
        <v>-2.7792499997303821E-2</v>
      </c>
      <c r="O197" s="11">
        <f t="shared" ca="1" si="29"/>
        <v>-5.0104534811005963E-2</v>
      </c>
      <c r="P197" s="11">
        <f t="shared" ca="1" si="30"/>
        <v>-5.6808742124318551E-2</v>
      </c>
      <c r="Q197" s="110">
        <f t="shared" si="21"/>
        <v>40413.739399999999</v>
      </c>
      <c r="R197" s="11">
        <f t="shared" si="27"/>
        <v>-2.7792499997303821E-2</v>
      </c>
    </row>
    <row r="198" spans="1:19" s="11" customFormat="1" ht="12.95" customHeight="1">
      <c r="A198" s="119" t="s">
        <v>50</v>
      </c>
      <c r="B198" s="120" t="s">
        <v>28</v>
      </c>
      <c r="C198" s="121">
        <v>55435.731699999997</v>
      </c>
      <c r="D198" s="121">
        <v>2.0000000000000001E-4</v>
      </c>
      <c r="E198" s="81">
        <f t="shared" si="18"/>
        <v>6236.9843159480051</v>
      </c>
      <c r="F198" s="11">
        <f t="shared" si="19"/>
        <v>6237</v>
      </c>
      <c r="G198" s="11">
        <f t="shared" si="20"/>
        <v>-2.7383500004361849E-2</v>
      </c>
      <c r="K198" s="11">
        <f t="shared" si="28"/>
        <v>-2.7383500004361849E-2</v>
      </c>
      <c r="O198" s="11">
        <f t="shared" ca="1" si="29"/>
        <v>-5.0034649264224684E-2</v>
      </c>
      <c r="P198" s="11">
        <f t="shared" ca="1" si="30"/>
        <v>-5.6787583868100039E-2</v>
      </c>
      <c r="Q198" s="110">
        <f t="shared" si="21"/>
        <v>40417.231699999997</v>
      </c>
      <c r="R198" s="11">
        <f t="shared" si="27"/>
        <v>-2.7383500004361849E-2</v>
      </c>
    </row>
    <row r="199" spans="1:19" s="11" customFormat="1" ht="12.95" customHeight="1">
      <c r="A199" s="119" t="s">
        <v>50</v>
      </c>
      <c r="B199" s="120" t="s">
        <v>28</v>
      </c>
      <c r="C199" s="121">
        <v>55468.903400000003</v>
      </c>
      <c r="D199" s="121">
        <v>2.0000000000000001E-4</v>
      </c>
      <c r="E199" s="81">
        <f t="shared" si="18"/>
        <v>6255.9835916985985</v>
      </c>
      <c r="F199" s="11">
        <f t="shared" si="19"/>
        <v>6256</v>
      </c>
      <c r="G199" s="11">
        <f t="shared" si="20"/>
        <v>-2.8647999999520835E-2</v>
      </c>
      <c r="K199" s="11">
        <f t="shared" si="28"/>
        <v>-2.8647999999520835E-2</v>
      </c>
      <c r="O199" s="11">
        <f t="shared" ca="1" si="29"/>
        <v>-4.9370736569802509E-2</v>
      </c>
      <c r="P199" s="11">
        <f t="shared" ca="1" si="30"/>
        <v>-5.6586580434024161E-2</v>
      </c>
      <c r="Q199" s="110">
        <f t="shared" si="21"/>
        <v>40450.403400000003</v>
      </c>
      <c r="R199" s="11">
        <f t="shared" si="27"/>
        <v>-2.8647999999520835E-2</v>
      </c>
    </row>
    <row r="200" spans="1:19" s="11" customFormat="1" ht="12.95" customHeight="1">
      <c r="A200" s="119" t="s">
        <v>50</v>
      </c>
      <c r="B200" s="120" t="s">
        <v>28</v>
      </c>
      <c r="C200" s="121">
        <v>55468.904399999999</v>
      </c>
      <c r="D200" s="121">
        <v>2.0000000000000001E-4</v>
      </c>
      <c r="E200" s="81">
        <f t="shared" si="18"/>
        <v>6255.9841644541602</v>
      </c>
      <c r="F200" s="11">
        <f t="shared" si="19"/>
        <v>6256</v>
      </c>
      <c r="G200" s="11">
        <f t="shared" si="20"/>
        <v>-2.7648000002955087E-2</v>
      </c>
      <c r="K200" s="11">
        <f t="shared" si="28"/>
        <v>-2.7648000002955087E-2</v>
      </c>
      <c r="O200" s="11">
        <f t="shared" ca="1" si="29"/>
        <v>-4.9370736569802509E-2</v>
      </c>
      <c r="P200" s="11">
        <f t="shared" ca="1" si="30"/>
        <v>-5.6586580434024161E-2</v>
      </c>
      <c r="Q200" s="110">
        <f t="shared" si="21"/>
        <v>40450.404399999999</v>
      </c>
      <c r="R200" s="11">
        <f t="shared" si="27"/>
        <v>-2.7648000002955087E-2</v>
      </c>
    </row>
    <row r="201" spans="1:19" s="11" customFormat="1" ht="12.95" customHeight="1">
      <c r="A201" s="119" t="s">
        <v>50</v>
      </c>
      <c r="B201" s="120" t="s">
        <v>28</v>
      </c>
      <c r="C201" s="121">
        <v>55470.650900000001</v>
      </c>
      <c r="D201" s="121">
        <v>2.0000000000000001E-4</v>
      </c>
      <c r="E201" s="81">
        <f t="shared" si="18"/>
        <v>6256.9844820471217</v>
      </c>
      <c r="F201" s="11">
        <f t="shared" si="19"/>
        <v>6257</v>
      </c>
      <c r="G201" s="11">
        <f t="shared" si="20"/>
        <v>-2.7093499993497971E-2</v>
      </c>
      <c r="K201" s="11">
        <f t="shared" si="28"/>
        <v>-2.7093499993497971E-2</v>
      </c>
      <c r="O201" s="11">
        <f t="shared" ca="1" si="29"/>
        <v>-4.933579379641187E-2</v>
      </c>
      <c r="P201" s="11">
        <f t="shared" ca="1" si="30"/>
        <v>-5.6576001305914905E-2</v>
      </c>
      <c r="Q201" s="110">
        <f t="shared" si="21"/>
        <v>40452.150900000001</v>
      </c>
      <c r="R201" s="11">
        <f t="shared" si="27"/>
        <v>-2.7093499993497971E-2</v>
      </c>
    </row>
    <row r="202" spans="1:19" s="11" customFormat="1" ht="12.95" customHeight="1">
      <c r="A202" s="122" t="s">
        <v>57</v>
      </c>
      <c r="B202" s="122"/>
      <c r="C202" s="123">
        <v>55478.508800000003</v>
      </c>
      <c r="D202" s="123">
        <v>7.4000000000000003E-3</v>
      </c>
      <c r="E202" s="81">
        <f t="shared" si="18"/>
        <v>6261.4851379954325</v>
      </c>
      <c r="F202" s="11">
        <f t="shared" si="19"/>
        <v>6261.5</v>
      </c>
      <c r="G202" s="11">
        <f t="shared" si="20"/>
        <v>-2.5948249996872619E-2</v>
      </c>
      <c r="J202" s="11">
        <f>G202</f>
        <v>-2.5948249996872619E-2</v>
      </c>
      <c r="O202" s="11">
        <f t="shared" ca="1" si="29"/>
        <v>-4.9178551316153979E-2</v>
      </c>
      <c r="P202" s="11">
        <f t="shared" ca="1" si="30"/>
        <v>-5.6528395229423253E-2</v>
      </c>
      <c r="Q202" s="110">
        <f t="shared" si="21"/>
        <v>40460.008800000003</v>
      </c>
      <c r="S202" s="11">
        <f>G202</f>
        <v>-2.5948249996872619E-2</v>
      </c>
    </row>
    <row r="203" spans="1:19" s="11" customFormat="1" ht="12.95" customHeight="1">
      <c r="A203" s="122" t="s">
        <v>57</v>
      </c>
      <c r="B203" s="122"/>
      <c r="C203" s="123">
        <v>55479.380700000002</v>
      </c>
      <c r="D203" s="123">
        <v>1.5E-3</v>
      </c>
      <c r="E203" s="81">
        <f t="shared" si="18"/>
        <v>6261.9845235719004</v>
      </c>
      <c r="F203" s="11">
        <f t="shared" si="19"/>
        <v>6262</v>
      </c>
      <c r="G203" s="11">
        <f t="shared" si="20"/>
        <v>-2.7020999994419981E-2</v>
      </c>
      <c r="J203" s="11">
        <f>G203</f>
        <v>-2.7020999994419981E-2</v>
      </c>
      <c r="O203" s="11">
        <f t="shared" ca="1" si="29"/>
        <v>-4.9161079929458645E-2</v>
      </c>
      <c r="P203" s="11">
        <f t="shared" ca="1" si="30"/>
        <v>-5.6523105665368625E-2</v>
      </c>
      <c r="Q203" s="110">
        <f t="shared" si="21"/>
        <v>40460.880700000002</v>
      </c>
      <c r="R203" s="11">
        <f>G203</f>
        <v>-2.7020999994419981E-2</v>
      </c>
    </row>
    <row r="204" spans="1:19" s="11" customFormat="1" ht="12.95" customHeight="1">
      <c r="A204" s="81" t="s">
        <v>51</v>
      </c>
      <c r="B204" s="34" t="s">
        <v>26</v>
      </c>
      <c r="C204" s="33">
        <v>55511.678599999999</v>
      </c>
      <c r="D204" s="33">
        <v>5.9999999999999995E-4</v>
      </c>
      <c r="E204" s="81">
        <f t="shared" si="18"/>
        <v>6280.4833255104477</v>
      </c>
      <c r="F204" s="11">
        <f t="shared" si="19"/>
        <v>6280.5</v>
      </c>
      <c r="G204" s="11">
        <f t="shared" si="20"/>
        <v>-2.911274999496527E-2</v>
      </c>
      <c r="K204" s="11">
        <f t="shared" ref="K204:K210" si="31">G204</f>
        <v>-2.911274999496527E-2</v>
      </c>
      <c r="O204" s="11">
        <f t="shared" ca="1" si="29"/>
        <v>-4.8514638621731804E-2</v>
      </c>
      <c r="P204" s="11">
        <f t="shared" ca="1" si="30"/>
        <v>-5.632739179534739E-2</v>
      </c>
      <c r="Q204" s="110">
        <f t="shared" si="21"/>
        <v>40493.178599999999</v>
      </c>
      <c r="S204" s="11">
        <f>G204</f>
        <v>-2.911274999496527E-2</v>
      </c>
    </row>
    <row r="205" spans="1:19" s="11" customFormat="1" ht="12.95" customHeight="1">
      <c r="A205" s="119" t="s">
        <v>50</v>
      </c>
      <c r="B205" s="120" t="s">
        <v>26</v>
      </c>
      <c r="C205" s="121">
        <v>55539.613700000002</v>
      </c>
      <c r="D205" s="121">
        <v>2.0000000000000001E-4</v>
      </c>
      <c r="E205" s="81">
        <f t="shared" si="18"/>
        <v>6296.483309473293</v>
      </c>
      <c r="F205" s="11">
        <f t="shared" si="19"/>
        <v>6296.5</v>
      </c>
      <c r="G205" s="11">
        <f t="shared" si="20"/>
        <v>-2.9140749997168314E-2</v>
      </c>
      <c r="K205" s="11">
        <f t="shared" si="31"/>
        <v>-2.9140749997168314E-2</v>
      </c>
      <c r="O205" s="11">
        <f t="shared" ca="1" si="29"/>
        <v>-4.7955554247481547E-2</v>
      </c>
      <c r="P205" s="11">
        <f t="shared" ca="1" si="30"/>
        <v>-5.615812574559928E-2</v>
      </c>
      <c r="Q205" s="110">
        <f t="shared" si="21"/>
        <v>40521.113700000002</v>
      </c>
      <c r="S205" s="11">
        <f>G205</f>
        <v>-2.9140749997168314E-2</v>
      </c>
    </row>
    <row r="206" spans="1:19" s="11" customFormat="1" ht="12.95" customHeight="1">
      <c r="A206" s="119" t="s">
        <v>50</v>
      </c>
      <c r="B206" s="120" t="s">
        <v>28</v>
      </c>
      <c r="C206" s="121">
        <v>55566.679600000003</v>
      </c>
      <c r="D206" s="121">
        <v>2.0000000000000001E-4</v>
      </c>
      <c r="E206" s="81">
        <f t="shared" si="18"/>
        <v>6311.9854542996927</v>
      </c>
      <c r="F206" s="11">
        <f t="shared" si="19"/>
        <v>6312</v>
      </c>
      <c r="G206" s="11">
        <f t="shared" si="20"/>
        <v>-2.5395999997272156E-2</v>
      </c>
      <c r="K206" s="11">
        <f t="shared" si="31"/>
        <v>-2.5395999997272156E-2</v>
      </c>
      <c r="O206" s="11">
        <f t="shared" ca="1" si="29"/>
        <v>-4.7413941259926595E-2</v>
      </c>
      <c r="P206" s="11">
        <f t="shared" ca="1" si="30"/>
        <v>-5.5994149259905812E-2</v>
      </c>
      <c r="Q206" s="110">
        <f t="shared" si="21"/>
        <v>40548.179600000003</v>
      </c>
      <c r="R206" s="11">
        <f>G206</f>
        <v>-2.5395999997272156E-2</v>
      </c>
    </row>
    <row r="207" spans="1:19" s="11" customFormat="1" ht="12.95" customHeight="1">
      <c r="A207" s="119" t="s">
        <v>50</v>
      </c>
      <c r="B207" s="120" t="s">
        <v>26</v>
      </c>
      <c r="C207" s="121">
        <v>55574.5311</v>
      </c>
      <c r="D207" s="121">
        <v>5.0000000000000001E-4</v>
      </c>
      <c r="E207" s="81">
        <f t="shared" si="18"/>
        <v>6316.4824446123903</v>
      </c>
      <c r="F207" s="11">
        <f t="shared" si="19"/>
        <v>6316.5</v>
      </c>
      <c r="G207" s="11">
        <f t="shared" si="20"/>
        <v>-3.0650749999040272E-2</v>
      </c>
      <c r="K207" s="11">
        <f t="shared" si="31"/>
        <v>-3.0650749999040272E-2</v>
      </c>
      <c r="O207" s="11">
        <f t="shared" ca="1" si="29"/>
        <v>-4.7256698779668704E-2</v>
      </c>
      <c r="P207" s="11">
        <f t="shared" ca="1" si="30"/>
        <v>-5.5946543183414146E-2</v>
      </c>
      <c r="Q207" s="110">
        <f t="shared" si="21"/>
        <v>40556.0311</v>
      </c>
      <c r="S207" s="11">
        <f>G207</f>
        <v>-3.0650749999040272E-2</v>
      </c>
    </row>
    <row r="208" spans="1:19" s="11" customFormat="1" ht="12.95" customHeight="1">
      <c r="A208" s="108" t="s">
        <v>672</v>
      </c>
      <c r="B208" s="109" t="s">
        <v>26</v>
      </c>
      <c r="C208" s="108">
        <v>55794.517399999997</v>
      </c>
      <c r="D208" s="108" t="s">
        <v>71</v>
      </c>
      <c r="E208" s="81">
        <f t="shared" si="18"/>
        <v>6442.480821995875</v>
      </c>
      <c r="F208" s="11">
        <f t="shared" si="19"/>
        <v>6442.5</v>
      </c>
      <c r="G208" s="11">
        <f t="shared" si="20"/>
        <v>-3.3483749997685663E-2</v>
      </c>
      <c r="K208" s="11">
        <f t="shared" si="31"/>
        <v>-3.3483749997685663E-2</v>
      </c>
      <c r="O208" s="11">
        <f t="shared" ca="1" si="29"/>
        <v>-4.2853909332447926E-2</v>
      </c>
      <c r="P208" s="11">
        <f t="shared" ca="1" si="30"/>
        <v>-5.4613573041647837E-2</v>
      </c>
      <c r="Q208" s="110">
        <f t="shared" si="21"/>
        <v>40776.017399999997</v>
      </c>
      <c r="S208" s="11">
        <f>G208</f>
        <v>-3.3483749997685663E-2</v>
      </c>
    </row>
    <row r="209" spans="1:19" s="11" customFormat="1" ht="12.95" customHeight="1">
      <c r="A209" s="33" t="s">
        <v>53</v>
      </c>
      <c r="B209" s="34" t="s">
        <v>28</v>
      </c>
      <c r="C209" s="33">
        <v>55825.945599999999</v>
      </c>
      <c r="D209" s="33">
        <v>4.0000000000000002E-4</v>
      </c>
      <c r="E209" s="81">
        <f t="shared" si="18"/>
        <v>6460.4814984201976</v>
      </c>
      <c r="F209" s="11">
        <f t="shared" si="19"/>
        <v>6460.5</v>
      </c>
      <c r="G209" s="11">
        <f t="shared" si="20"/>
        <v>-3.2302749998052604E-2</v>
      </c>
      <c r="K209" s="11">
        <f t="shared" si="31"/>
        <v>-3.2302749998052604E-2</v>
      </c>
      <c r="O209" s="11">
        <f t="shared" ca="1" si="29"/>
        <v>-4.222493941141639E-2</v>
      </c>
      <c r="P209" s="11">
        <f t="shared" ca="1" si="30"/>
        <v>-5.4423148735681229E-2</v>
      </c>
      <c r="Q209" s="110">
        <f t="shared" si="21"/>
        <v>40807.445599999999</v>
      </c>
      <c r="S209" s="11">
        <f>G209</f>
        <v>-3.2302749998052604E-2</v>
      </c>
    </row>
    <row r="210" spans="1:19" s="11" customFormat="1" ht="12.95" customHeight="1">
      <c r="A210" s="33" t="s">
        <v>53</v>
      </c>
      <c r="B210" s="34" t="s">
        <v>28</v>
      </c>
      <c r="C210" s="33">
        <v>55862.608699999997</v>
      </c>
      <c r="D210" s="33">
        <v>4.0000000000000002E-4</v>
      </c>
      <c r="E210" s="81">
        <f t="shared" si="18"/>
        <v>6481.4804929478032</v>
      </c>
      <c r="F210" s="11">
        <f t="shared" si="19"/>
        <v>6481.5</v>
      </c>
      <c r="G210" s="11">
        <f t="shared" si="20"/>
        <v>-3.4058249999361578E-2</v>
      </c>
      <c r="K210" s="11">
        <f t="shared" si="31"/>
        <v>-3.4058249999361578E-2</v>
      </c>
      <c r="O210" s="11">
        <f t="shared" ca="1" si="29"/>
        <v>-4.1491141170212936E-2</v>
      </c>
      <c r="P210" s="11">
        <f t="shared" ca="1" si="30"/>
        <v>-5.4200987045386839E-2</v>
      </c>
      <c r="Q210" s="110">
        <f t="shared" si="21"/>
        <v>40844.108699999997</v>
      </c>
      <c r="S210" s="11">
        <f>G210</f>
        <v>-3.4058249999361578E-2</v>
      </c>
    </row>
    <row r="211" spans="1:19" s="11" customFormat="1" ht="12.95" customHeight="1">
      <c r="A211" s="81" t="s">
        <v>54</v>
      </c>
      <c r="B211" s="34" t="s">
        <v>26</v>
      </c>
      <c r="C211" s="33">
        <v>56159.4159</v>
      </c>
      <c r="D211" s="33">
        <v>2.3999999999999998E-3</v>
      </c>
      <c r="E211" s="81">
        <f t="shared" si="18"/>
        <v>6651.4784682568852</v>
      </c>
      <c r="F211" s="11">
        <f t="shared" si="19"/>
        <v>6651.5</v>
      </c>
      <c r="G211" s="11">
        <f t="shared" si="20"/>
        <v>-3.7593249995552469E-2</v>
      </c>
      <c r="J211" s="11">
        <f>G211</f>
        <v>-3.7593249995552469E-2</v>
      </c>
      <c r="O211" s="11">
        <f t="shared" ca="1" si="29"/>
        <v>-3.5550869693803944E-2</v>
      </c>
      <c r="P211" s="11">
        <f t="shared" ca="1" si="30"/>
        <v>-5.2402535266813252E-2</v>
      </c>
      <c r="Q211" s="110">
        <f t="shared" si="21"/>
        <v>41140.9159</v>
      </c>
      <c r="S211" s="11">
        <f>G211</f>
        <v>-3.7593249995552469E-2</v>
      </c>
    </row>
    <row r="212" spans="1:19" s="11" customFormat="1" ht="12.95" customHeight="1">
      <c r="A212" s="124" t="s">
        <v>55</v>
      </c>
      <c r="B212" s="125" t="s">
        <v>28</v>
      </c>
      <c r="C212" s="124">
        <v>56582.828200000004</v>
      </c>
      <c r="D212" s="124">
        <v>1E-4</v>
      </c>
      <c r="E212" s="81">
        <f t="shared" si="18"/>
        <v>6893.9902190532321</v>
      </c>
      <c r="F212" s="11">
        <f t="shared" si="19"/>
        <v>6894</v>
      </c>
      <c r="G212" s="11">
        <f t="shared" si="20"/>
        <v>-1.70769999967888E-2</v>
      </c>
      <c r="K212" s="11">
        <f>G212</f>
        <v>-1.70769999967888E-2</v>
      </c>
      <c r="O212" s="11">
        <f t="shared" ca="1" si="29"/>
        <v>-2.7077247146573447E-2</v>
      </c>
      <c r="P212" s="11">
        <f t="shared" ca="1" si="30"/>
        <v>-4.9837096700318564E-2</v>
      </c>
      <c r="Q212" s="110">
        <f t="shared" si="21"/>
        <v>41564.328200000004</v>
      </c>
      <c r="R212" s="11">
        <f t="shared" ref="R212:R219" si="32">G212</f>
        <v>-1.70769999967888E-2</v>
      </c>
    </row>
    <row r="213" spans="1:19" s="11" customFormat="1" ht="12.95" customHeight="1">
      <c r="A213" s="126" t="s">
        <v>56</v>
      </c>
      <c r="B213" s="127" t="s">
        <v>28</v>
      </c>
      <c r="C213" s="124">
        <v>56584.580399999999</v>
      </c>
      <c r="D213" s="128">
        <v>2.5999999999999999E-3</v>
      </c>
      <c r="E213" s="81">
        <f t="shared" ref="E213:E235" si="33">+(C213-C$7)/C$8</f>
        <v>6894.9938013529063</v>
      </c>
      <c r="F213" s="11">
        <f t="shared" ref="F213:F276" si="34">ROUND(2*E213,0)/2</f>
        <v>6895</v>
      </c>
      <c r="G213" s="11">
        <f t="shared" ref="G213:G276" si="35">+C213-(C$7+F213*C$8)</f>
        <v>-1.0822500000358559E-2</v>
      </c>
      <c r="J213" s="11">
        <f>G213</f>
        <v>-1.0822500000358559E-2</v>
      </c>
      <c r="O213" s="11">
        <f t="shared" ca="1" si="29"/>
        <v>-2.7042304373182807E-2</v>
      </c>
      <c r="P213" s="11">
        <f t="shared" ca="1" si="30"/>
        <v>-4.9826517572209308E-2</v>
      </c>
      <c r="Q213" s="110">
        <f t="shared" ref="Q213:Q235" si="36">+C213-15018.5</f>
        <v>41566.080399999999</v>
      </c>
      <c r="R213" s="11">
        <f t="shared" si="32"/>
        <v>-1.0822500000358559E-2</v>
      </c>
    </row>
    <row r="214" spans="1:19" s="11" customFormat="1" ht="12.95" customHeight="1">
      <c r="A214" s="126" t="s">
        <v>56</v>
      </c>
      <c r="B214" s="127" t="s">
        <v>28</v>
      </c>
      <c r="C214" s="124">
        <v>56647.428399999997</v>
      </c>
      <c r="D214" s="128">
        <v>1.5E-3</v>
      </c>
      <c r="E214" s="81">
        <f t="shared" si="33"/>
        <v>6930.9903430548084</v>
      </c>
      <c r="F214" s="11">
        <f t="shared" si="34"/>
        <v>6931</v>
      </c>
      <c r="G214" s="11">
        <f t="shared" si="35"/>
        <v>-1.6860499999893364E-2</v>
      </c>
      <c r="J214" s="11">
        <f>G214</f>
        <v>-1.6860499999893364E-2</v>
      </c>
      <c r="O214" s="11">
        <f t="shared" ca="1" si="29"/>
        <v>-2.5784364531119736E-2</v>
      </c>
      <c r="P214" s="11">
        <f t="shared" ca="1" si="30"/>
        <v>-4.9445668960276079E-2</v>
      </c>
      <c r="Q214" s="110">
        <f t="shared" si="36"/>
        <v>41628.928399999997</v>
      </c>
      <c r="R214" s="11">
        <f t="shared" si="32"/>
        <v>-1.6860499999893364E-2</v>
      </c>
    </row>
    <row r="215" spans="1:19" s="11" customFormat="1" ht="12.95" customHeight="1">
      <c r="A215" s="124" t="s">
        <v>59</v>
      </c>
      <c r="B215" s="125" t="s">
        <v>28</v>
      </c>
      <c r="C215" s="129">
        <v>56895.352980000003</v>
      </c>
      <c r="D215" s="124">
        <v>2.9999999999999997E-4</v>
      </c>
      <c r="E215" s="81">
        <f t="shared" si="33"/>
        <v>7072.9905257638366</v>
      </c>
      <c r="F215" s="11">
        <f t="shared" si="34"/>
        <v>7073</v>
      </c>
      <c r="G215" s="11">
        <f t="shared" si="35"/>
        <v>-1.6541499993763864E-2</v>
      </c>
      <c r="K215" s="11">
        <f>G215</f>
        <v>-1.6541499993763864E-2</v>
      </c>
      <c r="O215" s="11">
        <f t="shared" ca="1" si="29"/>
        <v>-2.08224907096487E-2</v>
      </c>
      <c r="P215" s="11">
        <f t="shared" ca="1" si="30"/>
        <v>-4.7943432768761673E-2</v>
      </c>
      <c r="Q215" s="110">
        <f t="shared" si="36"/>
        <v>41876.852980000003</v>
      </c>
      <c r="R215" s="11">
        <f t="shared" si="32"/>
        <v>-1.6541499993763864E-2</v>
      </c>
    </row>
    <row r="216" spans="1:19" s="11" customFormat="1" ht="12.95" customHeight="1">
      <c r="A216" s="124" t="s">
        <v>59</v>
      </c>
      <c r="B216" s="125" t="s">
        <v>28</v>
      </c>
      <c r="C216" s="129">
        <v>56895.356549999997</v>
      </c>
      <c r="D216" s="124">
        <v>5.0000000000000001E-4</v>
      </c>
      <c r="E216" s="81">
        <f t="shared" si="33"/>
        <v>7072.9925705011974</v>
      </c>
      <c r="F216" s="11">
        <f t="shared" si="34"/>
        <v>7073</v>
      </c>
      <c r="G216" s="11">
        <f t="shared" si="35"/>
        <v>-1.2971500000276137E-2</v>
      </c>
      <c r="K216" s="11">
        <f>G216</f>
        <v>-1.2971500000276137E-2</v>
      </c>
      <c r="O216" s="11">
        <f t="shared" ca="1" si="29"/>
        <v>-2.08224907096487E-2</v>
      </c>
      <c r="P216" s="11">
        <f t="shared" ca="1" si="30"/>
        <v>-4.7943432768761673E-2</v>
      </c>
      <c r="Q216" s="110">
        <f t="shared" si="36"/>
        <v>41876.856549999997</v>
      </c>
      <c r="R216" s="11">
        <f t="shared" si="32"/>
        <v>-1.2971500000276137E-2</v>
      </c>
    </row>
    <row r="217" spans="1:19" s="11" customFormat="1" ht="12.95" customHeight="1">
      <c r="A217" s="124" t="s">
        <v>59</v>
      </c>
      <c r="B217" s="125" t="s">
        <v>28</v>
      </c>
      <c r="C217" s="129">
        <v>56895.357609999999</v>
      </c>
      <c r="D217" s="124">
        <v>5.9999999999999995E-4</v>
      </c>
      <c r="E217" s="81">
        <f t="shared" si="33"/>
        <v>7072.9931776220974</v>
      </c>
      <c r="F217" s="11">
        <f t="shared" si="34"/>
        <v>7073</v>
      </c>
      <c r="G217" s="11">
        <f t="shared" si="35"/>
        <v>-1.1911499997950159E-2</v>
      </c>
      <c r="K217" s="11">
        <f>G217</f>
        <v>-1.1911499997950159E-2</v>
      </c>
      <c r="O217" s="11">
        <f t="shared" ca="1" si="29"/>
        <v>-2.08224907096487E-2</v>
      </c>
      <c r="P217" s="11">
        <f t="shared" ca="1" si="30"/>
        <v>-4.7943432768761673E-2</v>
      </c>
      <c r="Q217" s="110">
        <f t="shared" si="36"/>
        <v>41876.857609999999</v>
      </c>
      <c r="R217" s="11">
        <f t="shared" si="32"/>
        <v>-1.1911499997950159E-2</v>
      </c>
    </row>
    <row r="218" spans="1:19" s="11" customFormat="1" ht="12.95" customHeight="1">
      <c r="A218" s="128" t="s">
        <v>58</v>
      </c>
      <c r="B218" s="125"/>
      <c r="C218" s="128">
        <v>56907.578099999999</v>
      </c>
      <c r="D218" s="128">
        <v>4.7000000000000002E-3</v>
      </c>
      <c r="E218" s="81">
        <f t="shared" si="33"/>
        <v>7079.9925312674422</v>
      </c>
      <c r="F218" s="11">
        <f t="shared" si="34"/>
        <v>7080</v>
      </c>
      <c r="G218" s="11">
        <f t="shared" si="35"/>
        <v>-1.3039999997999985E-2</v>
      </c>
      <c r="J218" s="11">
        <f>G218</f>
        <v>-1.3039999997999985E-2</v>
      </c>
      <c r="O218" s="11">
        <f t="shared" ca="1" si="29"/>
        <v>-2.0577891295914197E-2</v>
      </c>
      <c r="P218" s="11">
        <f t="shared" ca="1" si="30"/>
        <v>-4.7869378871996882E-2</v>
      </c>
      <c r="Q218" s="110">
        <f t="shared" si="36"/>
        <v>41889.078099999999</v>
      </c>
      <c r="R218" s="11">
        <f t="shared" si="32"/>
        <v>-1.3039999997999985E-2</v>
      </c>
    </row>
    <row r="219" spans="1:19" s="11" customFormat="1" ht="12.95" customHeight="1">
      <c r="A219" s="128" t="s">
        <v>58</v>
      </c>
      <c r="B219" s="125"/>
      <c r="C219" s="128">
        <v>56970.434300000001</v>
      </c>
      <c r="D219" s="128">
        <v>3.0000000000000001E-3</v>
      </c>
      <c r="E219" s="81">
        <f t="shared" si="33"/>
        <v>7115.9937695649733</v>
      </c>
      <c r="F219" s="11">
        <f t="shared" si="34"/>
        <v>7116</v>
      </c>
      <c r="G219" s="11">
        <f t="shared" si="35"/>
        <v>-1.0877999993681442E-2</v>
      </c>
      <c r="J219" s="11">
        <f>G219</f>
        <v>-1.0877999993681442E-2</v>
      </c>
      <c r="O219" s="11">
        <f t="shared" ca="1" si="29"/>
        <v>-1.9319951453851125E-2</v>
      </c>
      <c r="P219" s="11">
        <f t="shared" ca="1" si="30"/>
        <v>-4.7488530260063638E-2</v>
      </c>
      <c r="Q219" s="110">
        <f t="shared" si="36"/>
        <v>41951.934300000001</v>
      </c>
      <c r="R219" s="11">
        <f t="shared" si="32"/>
        <v>-1.0877999993681442E-2</v>
      </c>
    </row>
    <row r="220" spans="1:19" s="11" customFormat="1" ht="12.95" customHeight="1">
      <c r="A220" s="33" t="s">
        <v>724</v>
      </c>
      <c r="B220" s="34"/>
      <c r="C220" s="33">
        <v>57238.404999999999</v>
      </c>
      <c r="D220" s="33">
        <v>2.2000000000000001E-3</v>
      </c>
      <c r="E220" s="81">
        <f t="shared" si="33"/>
        <v>7269.4754790455945</v>
      </c>
      <c r="F220" s="11">
        <f t="shared" si="34"/>
        <v>7269.5</v>
      </c>
      <c r="G220" s="11">
        <f t="shared" si="35"/>
        <v>-4.2812250001588836E-2</v>
      </c>
      <c r="K220" s="11">
        <f t="shared" ref="K220:K235" si="37">G220</f>
        <v>-4.2812250001588836E-2</v>
      </c>
      <c r="O220" s="11">
        <f t="shared" ca="1" si="29"/>
        <v>-1.3956235738387723E-2</v>
      </c>
      <c r="P220" s="11">
        <f t="shared" ca="1" si="30"/>
        <v>-4.5864634095292789E-2</v>
      </c>
      <c r="Q220" s="110">
        <f t="shared" si="36"/>
        <v>42219.904999999999</v>
      </c>
      <c r="S220" s="11">
        <f>G220</f>
        <v>-4.2812250001588836E-2</v>
      </c>
    </row>
    <row r="221" spans="1:19" s="11" customFormat="1" ht="12.95" customHeight="1">
      <c r="A221" s="130" t="s">
        <v>2</v>
      </c>
      <c r="B221" s="131" t="s">
        <v>28</v>
      </c>
      <c r="C221" s="132">
        <v>57244.543700000002</v>
      </c>
      <c r="D221" s="132">
        <v>6.4000000000000003E-3</v>
      </c>
      <c r="E221" s="81">
        <f t="shared" si="33"/>
        <v>7272.9914536278502</v>
      </c>
      <c r="F221" s="11">
        <f t="shared" si="34"/>
        <v>7273</v>
      </c>
      <c r="G221" s="11">
        <f t="shared" si="35"/>
        <v>-1.4921499998308718E-2</v>
      </c>
      <c r="K221" s="11">
        <f t="shared" si="37"/>
        <v>-1.4921499998308718E-2</v>
      </c>
      <c r="O221" s="11">
        <f t="shared" ca="1" si="29"/>
        <v>-1.3833936031520444E-2</v>
      </c>
      <c r="P221" s="11">
        <f t="shared" ca="1" si="30"/>
        <v>-4.5827607146910393E-2</v>
      </c>
      <c r="Q221" s="110">
        <f t="shared" si="36"/>
        <v>42226.043700000002</v>
      </c>
      <c r="R221" s="11">
        <f>G221</f>
        <v>-1.4921499998308718E-2</v>
      </c>
    </row>
    <row r="222" spans="1:19" s="11" customFormat="1" ht="12.95" customHeight="1">
      <c r="A222" s="130" t="s">
        <v>2</v>
      </c>
      <c r="B222" s="131" t="s">
        <v>28</v>
      </c>
      <c r="C222" s="132">
        <v>57245.386100000003</v>
      </c>
      <c r="D222" s="132">
        <v>3.5000000000000001E-3</v>
      </c>
      <c r="E222" s="81">
        <f t="shared" si="33"/>
        <v>7273.4739429151741</v>
      </c>
      <c r="F222" s="11">
        <f t="shared" si="34"/>
        <v>7273.5</v>
      </c>
      <c r="G222" s="11">
        <f t="shared" si="35"/>
        <v>-4.5494249992771074E-2</v>
      </c>
      <c r="K222" s="11">
        <f t="shared" si="37"/>
        <v>-4.5494249992771074E-2</v>
      </c>
      <c r="O222" s="11">
        <f t="shared" ca="1" si="29"/>
        <v>-1.3816464644825166E-2</v>
      </c>
      <c r="P222" s="11">
        <f t="shared" ca="1" si="30"/>
        <v>-4.5822317582855765E-2</v>
      </c>
      <c r="Q222" s="110">
        <f t="shared" si="36"/>
        <v>42226.886100000003</v>
      </c>
      <c r="S222" s="11">
        <f>G222</f>
        <v>-4.5494249992771074E-2</v>
      </c>
    </row>
    <row r="223" spans="1:19" s="11" customFormat="1" ht="12.95" customHeight="1">
      <c r="A223" s="130" t="s">
        <v>2</v>
      </c>
      <c r="B223" s="131" t="s">
        <v>28</v>
      </c>
      <c r="C223" s="132">
        <v>57265.495000000003</v>
      </c>
      <c r="D223" s="132">
        <v>7.4000000000000003E-3</v>
      </c>
      <c r="E223" s="81">
        <f t="shared" si="33"/>
        <v>7284.9914272810947</v>
      </c>
      <c r="F223" s="11">
        <f t="shared" si="34"/>
        <v>7285</v>
      </c>
      <c r="G223" s="11">
        <f t="shared" si="35"/>
        <v>-1.496749999205349E-2</v>
      </c>
      <c r="K223" s="11">
        <f t="shared" si="37"/>
        <v>-1.496749999205349E-2</v>
      </c>
      <c r="O223" s="11">
        <f t="shared" ca="1" si="29"/>
        <v>-1.3414622750832772E-2</v>
      </c>
      <c r="P223" s="11">
        <f t="shared" ca="1" si="30"/>
        <v>-4.5700657609599307E-2</v>
      </c>
      <c r="Q223" s="110">
        <f t="shared" si="36"/>
        <v>42246.995000000003</v>
      </c>
      <c r="R223" s="11">
        <f>G223</f>
        <v>-1.496749999205349E-2</v>
      </c>
    </row>
    <row r="224" spans="1:19" s="11" customFormat="1" ht="12.95" customHeight="1">
      <c r="A224" s="130" t="s">
        <v>2</v>
      </c>
      <c r="B224" s="131" t="s">
        <v>28</v>
      </c>
      <c r="C224" s="132">
        <v>57266.337699999996</v>
      </c>
      <c r="D224" s="132">
        <v>2E-3</v>
      </c>
      <c r="E224" s="81">
        <f t="shared" si="33"/>
        <v>7285.4740883950835</v>
      </c>
      <c r="F224" s="11">
        <f t="shared" si="34"/>
        <v>7285.5</v>
      </c>
      <c r="G224" s="11">
        <f t="shared" si="35"/>
        <v>-4.5240250001370441E-2</v>
      </c>
      <c r="K224" s="11">
        <f t="shared" si="37"/>
        <v>-4.5240250001370441E-2</v>
      </c>
      <c r="O224" s="11">
        <f t="shared" ca="1" si="29"/>
        <v>-1.3397151364137438E-2</v>
      </c>
      <c r="P224" s="11">
        <f t="shared" ca="1" si="30"/>
        <v>-4.5695368045544679E-2</v>
      </c>
      <c r="Q224" s="110">
        <f t="shared" si="36"/>
        <v>42247.837699999996</v>
      </c>
      <c r="S224" s="11">
        <f>G224</f>
        <v>-4.5240250001370441E-2</v>
      </c>
    </row>
    <row r="225" spans="1:19" s="11" customFormat="1" ht="12.95" customHeight="1">
      <c r="A225" s="130" t="s">
        <v>2</v>
      </c>
      <c r="B225" s="131" t="s">
        <v>28</v>
      </c>
      <c r="C225" s="132">
        <v>57307.397199999999</v>
      </c>
      <c r="D225" s="132">
        <v>1.4E-3</v>
      </c>
      <c r="E225" s="81">
        <f t="shared" si="33"/>
        <v>7308.9911454853554</v>
      </c>
      <c r="F225" s="11">
        <f t="shared" si="34"/>
        <v>7309</v>
      </c>
      <c r="G225" s="11">
        <f t="shared" si="35"/>
        <v>-1.5459499998542015E-2</v>
      </c>
      <c r="K225" s="11">
        <f t="shared" si="37"/>
        <v>-1.5459499998542015E-2</v>
      </c>
      <c r="O225" s="11">
        <f t="shared" ca="1" si="29"/>
        <v>-1.2575996189457372E-2</v>
      </c>
      <c r="P225" s="11">
        <f t="shared" ca="1" si="30"/>
        <v>-4.544675853497715E-2</v>
      </c>
      <c r="Q225" s="110">
        <f t="shared" si="36"/>
        <v>42288.897199999999</v>
      </c>
      <c r="R225" s="11">
        <f>G225</f>
        <v>-1.5459499998542015E-2</v>
      </c>
    </row>
    <row r="226" spans="1:19" s="11" customFormat="1" ht="12.95" customHeight="1">
      <c r="A226" s="130" t="s">
        <v>725</v>
      </c>
      <c r="B226" s="131" t="s">
        <v>28</v>
      </c>
      <c r="C226" s="132">
        <v>57330.094700000001</v>
      </c>
      <c r="D226" s="132">
        <v>1E-4</v>
      </c>
      <c r="E226" s="81">
        <f t="shared" si="33"/>
        <v>7321.991264904892</v>
      </c>
      <c r="F226" s="11">
        <f t="shared" si="34"/>
        <v>7322</v>
      </c>
      <c r="G226" s="11">
        <f t="shared" si="35"/>
        <v>-1.5250999997078907E-2</v>
      </c>
      <c r="K226" s="11">
        <f t="shared" si="37"/>
        <v>-1.5250999997078907E-2</v>
      </c>
      <c r="O226" s="11">
        <f t="shared" ca="1" si="29"/>
        <v>-1.2121740135379033E-2</v>
      </c>
      <c r="P226" s="11">
        <f t="shared" ca="1" si="30"/>
        <v>-4.5309229869556822E-2</v>
      </c>
      <c r="Q226" s="110">
        <f t="shared" si="36"/>
        <v>42311.594700000001</v>
      </c>
      <c r="R226" s="11">
        <f>G226</f>
        <v>-1.5250999997078907E-2</v>
      </c>
    </row>
    <row r="227" spans="1:19" s="11" customFormat="1" ht="12.95" customHeight="1">
      <c r="A227" s="130" t="s">
        <v>1</v>
      </c>
      <c r="B227" s="131" t="s">
        <v>28</v>
      </c>
      <c r="C227" s="132">
        <v>57354.538</v>
      </c>
      <c r="D227" s="132">
        <v>4.0000000000000002E-4</v>
      </c>
      <c r="E227" s="81">
        <f t="shared" si="33"/>
        <v>7335.9913009884913</v>
      </c>
      <c r="F227" s="11">
        <f t="shared" si="34"/>
        <v>7336</v>
      </c>
      <c r="G227" s="11">
        <f t="shared" si="35"/>
        <v>-1.5187999997579027E-2</v>
      </c>
      <c r="K227" s="11">
        <f t="shared" si="37"/>
        <v>-1.5187999997579027E-2</v>
      </c>
      <c r="O227" s="11">
        <f t="shared" ca="1" si="29"/>
        <v>-1.1632541307910083E-2</v>
      </c>
      <c r="P227" s="11">
        <f t="shared" ca="1" si="30"/>
        <v>-4.5161122076027238E-2</v>
      </c>
      <c r="Q227" s="110">
        <f t="shared" si="36"/>
        <v>42336.038</v>
      </c>
      <c r="R227" s="11">
        <f>G227</f>
        <v>-1.5187999997579027E-2</v>
      </c>
    </row>
    <row r="228" spans="1:19" s="11" customFormat="1" ht="12.95" customHeight="1">
      <c r="A228" s="130" t="s">
        <v>1</v>
      </c>
      <c r="B228" s="131" t="s">
        <v>26</v>
      </c>
      <c r="C228" s="132">
        <v>57388.5507</v>
      </c>
      <c r="D228" s="132">
        <v>4.0000000000000002E-4</v>
      </c>
      <c r="E228" s="81">
        <f t="shared" si="33"/>
        <v>7355.472264168613</v>
      </c>
      <c r="F228" s="11">
        <f t="shared" si="34"/>
        <v>7355.5</v>
      </c>
      <c r="G228" s="11">
        <f t="shared" si="35"/>
        <v>-4.8425249995489139E-2</v>
      </c>
      <c r="K228" s="11">
        <f t="shared" si="37"/>
        <v>-4.8425249995489139E-2</v>
      </c>
      <c r="O228" s="11">
        <f t="shared" ca="1" si="29"/>
        <v>-1.0951157226792574E-2</v>
      </c>
      <c r="P228" s="11">
        <f t="shared" ca="1" si="30"/>
        <v>-4.4954829077896732E-2</v>
      </c>
      <c r="Q228" s="110">
        <f t="shared" si="36"/>
        <v>42370.0507</v>
      </c>
      <c r="S228" s="11">
        <f>G228</f>
        <v>-4.8425249995489139E-2</v>
      </c>
    </row>
    <row r="229" spans="1:19" s="11" customFormat="1" ht="12.95" customHeight="1">
      <c r="A229" s="133" t="s">
        <v>727</v>
      </c>
      <c r="B229" s="134" t="s">
        <v>28</v>
      </c>
      <c r="C229" s="135">
        <v>57705.460969999898</v>
      </c>
      <c r="D229" s="135">
        <v>4.0000000000000002E-4</v>
      </c>
      <c r="E229" s="81">
        <f t="shared" si="33"/>
        <v>7536.9843846786171</v>
      </c>
      <c r="F229" s="11">
        <f t="shared" si="34"/>
        <v>7537</v>
      </c>
      <c r="G229" s="11">
        <f t="shared" si="35"/>
        <v>-2.7263500101980753E-2</v>
      </c>
      <c r="K229" s="11">
        <f t="shared" si="37"/>
        <v>-2.7263500101980753E-2</v>
      </c>
      <c r="O229" s="11">
        <f t="shared" ca="1" si="29"/>
        <v>-4.6090438563912151E-3</v>
      </c>
      <c r="P229" s="11">
        <f t="shared" ca="1" si="30"/>
        <v>-4.3034717326066688E-2</v>
      </c>
      <c r="Q229" s="110">
        <f t="shared" si="36"/>
        <v>42686.960969999898</v>
      </c>
      <c r="R229" s="11">
        <f>G229</f>
        <v>-2.7263500101980753E-2</v>
      </c>
    </row>
    <row r="230" spans="1:19" s="11" customFormat="1" ht="12.95" customHeight="1">
      <c r="A230" s="136" t="s">
        <v>0</v>
      </c>
      <c r="B230" s="137" t="s">
        <v>28</v>
      </c>
      <c r="C230" s="138">
        <v>57980.431900000003</v>
      </c>
      <c r="D230" s="138">
        <v>6.9999999999999999E-4</v>
      </c>
      <c r="E230" s="81">
        <f t="shared" si="33"/>
        <v>7694.4755148428203</v>
      </c>
      <c r="F230" s="11">
        <f t="shared" si="34"/>
        <v>7694.5</v>
      </c>
      <c r="G230" s="11">
        <f t="shared" si="35"/>
        <v>-4.2749749998620246E-2</v>
      </c>
      <c r="K230" s="11">
        <f t="shared" si="37"/>
        <v>-4.2749749998620246E-2</v>
      </c>
      <c r="O230" s="11">
        <f t="shared" ca="1" si="29"/>
        <v>8.9444295263479967E-4</v>
      </c>
      <c r="P230" s="11">
        <f t="shared" ca="1" si="30"/>
        <v>-4.13685046488588E-2</v>
      </c>
      <c r="Q230" s="110">
        <f t="shared" si="36"/>
        <v>42961.931900000003</v>
      </c>
      <c r="S230" s="11">
        <f>G230</f>
        <v>-4.2749749998620246E-2</v>
      </c>
    </row>
    <row r="231" spans="1:19" s="11" customFormat="1" ht="12.95" customHeight="1">
      <c r="A231" s="133" t="s">
        <v>726</v>
      </c>
      <c r="B231" s="134" t="s">
        <v>26</v>
      </c>
      <c r="C231" s="135">
        <v>58745.163059999999</v>
      </c>
      <c r="D231" s="135">
        <v>4.6000000000000001E-4</v>
      </c>
      <c r="E231" s="81">
        <f t="shared" si="33"/>
        <v>8132.47954188719</v>
      </c>
      <c r="F231" s="11">
        <f t="shared" si="34"/>
        <v>8132.5</v>
      </c>
      <c r="G231" s="11">
        <f t="shared" si="35"/>
        <v>-3.5718749997613486E-2</v>
      </c>
      <c r="K231" s="11">
        <f t="shared" si="37"/>
        <v>-3.5718749997613486E-2</v>
      </c>
      <c r="O231" s="11">
        <f t="shared" ca="1" si="29"/>
        <v>1.6199377697735606E-2</v>
      </c>
      <c r="P231" s="11">
        <f t="shared" ca="1" si="30"/>
        <v>-3.6734846537004498E-2</v>
      </c>
      <c r="Q231" s="110">
        <f t="shared" si="36"/>
        <v>43726.663059999999</v>
      </c>
      <c r="S231" s="11">
        <f>G231</f>
        <v>-3.5718749997613486E-2</v>
      </c>
    </row>
    <row r="232" spans="1:19" s="11" customFormat="1" ht="12.95" customHeight="1">
      <c r="A232" s="78" t="s">
        <v>729</v>
      </c>
      <c r="B232" s="79" t="s">
        <v>28</v>
      </c>
      <c r="C232" s="82">
        <v>59113.560599999997</v>
      </c>
      <c r="D232" s="83">
        <v>1.1999999999999999E-3</v>
      </c>
      <c r="E232" s="81">
        <f t="shared" si="33"/>
        <v>8343.4812827777259</v>
      </c>
      <c r="F232" s="11">
        <f t="shared" si="34"/>
        <v>8343.5</v>
      </c>
      <c r="G232" s="11">
        <f t="shared" si="35"/>
        <v>-3.2679249998182058E-2</v>
      </c>
      <c r="K232" s="11">
        <f t="shared" si="37"/>
        <v>-3.2679249998182058E-2</v>
      </c>
      <c r="O232" s="11">
        <f t="shared" ca="1" si="29"/>
        <v>2.3572302883160867E-2</v>
      </c>
      <c r="P232" s="11">
        <f t="shared" ca="1" si="30"/>
        <v>-3.4502650505951388E-2</v>
      </c>
      <c r="Q232" s="110">
        <f t="shared" si="36"/>
        <v>44095.060599999997</v>
      </c>
      <c r="R232" s="11">
        <f>G232</f>
        <v>-3.2679249998182058E-2</v>
      </c>
    </row>
    <row r="233" spans="1:19" s="11" customFormat="1" ht="12.95" customHeight="1">
      <c r="A233" s="78" t="s">
        <v>729</v>
      </c>
      <c r="B233" s="79" t="s">
        <v>28</v>
      </c>
      <c r="C233" s="82">
        <v>59463.619700000003</v>
      </c>
      <c r="D233" s="83">
        <v>2.9999999999999997E-4</v>
      </c>
      <c r="E233" s="81">
        <f t="shared" si="33"/>
        <v>8543.9795801186265</v>
      </c>
      <c r="F233" s="11">
        <f t="shared" si="34"/>
        <v>8544</v>
      </c>
      <c r="G233" s="11">
        <f t="shared" si="35"/>
        <v>-3.5651999998663086E-2</v>
      </c>
      <c r="K233" s="11">
        <f t="shared" si="37"/>
        <v>-3.5651999998663086E-2</v>
      </c>
      <c r="O233" s="11">
        <f t="shared" ca="1" si="29"/>
        <v>3.0578328947984401E-2</v>
      </c>
      <c r="P233" s="11">
        <f t="shared" ca="1" si="30"/>
        <v>-3.2381535320045479E-2</v>
      </c>
      <c r="Q233" s="110">
        <f t="shared" si="36"/>
        <v>44445.119700000003</v>
      </c>
      <c r="R233" s="11">
        <f>G233</f>
        <v>-3.5651999998663086E-2</v>
      </c>
    </row>
    <row r="234" spans="1:19" s="11" customFormat="1" ht="12.95" customHeight="1">
      <c r="A234" s="80" t="s">
        <v>730</v>
      </c>
      <c r="B234" s="139" t="s">
        <v>28</v>
      </c>
      <c r="C234" s="140">
        <v>59546.808100000002</v>
      </c>
      <c r="D234" s="141">
        <v>2.0000000000000001E-4</v>
      </c>
      <c r="E234" s="81">
        <f t="shared" si="33"/>
        <v>8591.6261990995736</v>
      </c>
      <c r="F234" s="11">
        <f t="shared" si="34"/>
        <v>8591.5</v>
      </c>
      <c r="G234" s="11">
        <f t="shared" si="35"/>
        <v>0.22033675000420772</v>
      </c>
      <c r="K234" s="11">
        <f t="shared" si="37"/>
        <v>0.22033675000420772</v>
      </c>
      <c r="O234" s="11">
        <f t="shared" ca="1" si="29"/>
        <v>3.2238110684039867E-2</v>
      </c>
      <c r="P234" s="11">
        <f t="shared" ca="1" si="30"/>
        <v>-3.1879026734855806E-2</v>
      </c>
      <c r="Q234" s="110">
        <f t="shared" si="36"/>
        <v>44528.308100000002</v>
      </c>
      <c r="R234" s="11">
        <f>G234</f>
        <v>0.22033675000420772</v>
      </c>
    </row>
    <row r="235" spans="1:19" s="11" customFormat="1" ht="12.95" customHeight="1">
      <c r="A235" s="33" t="s">
        <v>728</v>
      </c>
      <c r="B235" s="109"/>
      <c r="C235" s="77">
        <v>59566.631000000001</v>
      </c>
      <c r="D235" s="33">
        <v>1E-3</v>
      </c>
      <c r="E235" s="81">
        <f t="shared" si="33"/>
        <v>8602.9798753741179</v>
      </c>
      <c r="F235" s="11">
        <f t="shared" si="34"/>
        <v>8603</v>
      </c>
      <c r="G235" s="11">
        <f t="shared" si="35"/>
        <v>-3.5136499995132908E-2</v>
      </c>
      <c r="K235" s="11">
        <f t="shared" si="37"/>
        <v>-3.5136499995132908E-2</v>
      </c>
      <c r="O235" s="11">
        <f t="shared" ca="1" si="29"/>
        <v>3.2639952578032261E-2</v>
      </c>
      <c r="P235" s="11">
        <f t="shared" ca="1" si="30"/>
        <v>-3.1757366761599348E-2</v>
      </c>
      <c r="Q235" s="110">
        <f t="shared" si="36"/>
        <v>44548.131000000001</v>
      </c>
      <c r="R235" s="11">
        <f>G235</f>
        <v>-3.5136499995132908E-2</v>
      </c>
    </row>
    <row r="236" spans="1:19" s="11" customFormat="1" ht="12.95" customHeight="1">
      <c r="A236" s="108"/>
      <c r="B236" s="109"/>
      <c r="C236" s="108"/>
      <c r="D236" s="108"/>
      <c r="E236" s="81"/>
      <c r="Q236" s="110"/>
    </row>
    <row r="237" spans="1:19" s="11" customFormat="1" ht="12.95" customHeight="1">
      <c r="B237" s="85"/>
      <c r="C237" s="103"/>
      <c r="D237" s="103"/>
      <c r="E237" s="81"/>
      <c r="Q237" s="110"/>
    </row>
    <row r="238" spans="1:19" s="11" customFormat="1" ht="12.95" customHeight="1">
      <c r="B238" s="85"/>
      <c r="C238" s="103"/>
      <c r="D238" s="103"/>
      <c r="E238" s="81"/>
      <c r="Q238" s="110"/>
    </row>
    <row r="239" spans="1:19" s="11" customFormat="1" ht="12.95" customHeight="1">
      <c r="B239" s="85"/>
      <c r="E239" s="81"/>
      <c r="Q239" s="110"/>
    </row>
    <row r="240" spans="1:19" s="11" customFormat="1" ht="12.95" customHeight="1">
      <c r="B240" s="85"/>
      <c r="E240" s="81"/>
      <c r="Q240" s="110"/>
    </row>
    <row r="241" spans="2:17" s="11" customFormat="1" ht="12.95" customHeight="1">
      <c r="B241" s="85"/>
      <c r="E241" s="81"/>
      <c r="Q241" s="110"/>
    </row>
    <row r="242" spans="2:17" s="11" customFormat="1" ht="12.95" customHeight="1">
      <c r="B242" s="85"/>
      <c r="E242" s="81"/>
      <c r="Q242" s="110"/>
    </row>
    <row r="243" spans="2:17" s="11" customFormat="1" ht="12.95" customHeight="1">
      <c r="B243" s="85"/>
      <c r="E243" s="81"/>
      <c r="Q243" s="110"/>
    </row>
    <row r="244" spans="2:17" s="11" customFormat="1" ht="12.95" customHeight="1">
      <c r="B244" s="85"/>
      <c r="E244" s="81"/>
      <c r="Q244" s="110"/>
    </row>
    <row r="245" spans="2:17" s="11" customFormat="1" ht="12.95" customHeight="1">
      <c r="B245" s="85"/>
      <c r="E245" s="81"/>
      <c r="Q245" s="110"/>
    </row>
    <row r="246" spans="2:17" s="11" customFormat="1" ht="12.95" customHeight="1">
      <c r="B246" s="85"/>
      <c r="E246" s="81"/>
      <c r="Q246" s="110"/>
    </row>
    <row r="247" spans="2:17" s="11" customFormat="1" ht="12.95" customHeight="1">
      <c r="B247" s="85"/>
      <c r="E247" s="81"/>
      <c r="Q247" s="110"/>
    </row>
    <row r="248" spans="2:17" s="11" customFormat="1" ht="12.95" customHeight="1">
      <c r="B248" s="85"/>
      <c r="E248" s="81"/>
      <c r="Q248" s="110"/>
    </row>
    <row r="249" spans="2:17" s="11" customFormat="1" ht="12.95" customHeight="1">
      <c r="B249" s="85"/>
      <c r="E249" s="81"/>
      <c r="Q249" s="110"/>
    </row>
    <row r="250" spans="2:17" s="11" customFormat="1" ht="12.95" customHeight="1">
      <c r="B250" s="85"/>
      <c r="E250" s="81"/>
      <c r="Q250" s="110"/>
    </row>
    <row r="251" spans="2:17" s="11" customFormat="1" ht="12.95" customHeight="1">
      <c r="B251" s="85"/>
      <c r="E251" s="81"/>
      <c r="Q251" s="110"/>
    </row>
    <row r="252" spans="2:17" s="11" customFormat="1" ht="12.95" customHeight="1">
      <c r="B252" s="85"/>
      <c r="E252" s="81"/>
      <c r="Q252" s="110"/>
    </row>
    <row r="253" spans="2:17" s="11" customFormat="1" ht="12.95" customHeight="1">
      <c r="B253" s="85"/>
      <c r="E253" s="81"/>
      <c r="Q253" s="110"/>
    </row>
    <row r="254" spans="2:17" s="11" customFormat="1" ht="12.95" customHeight="1">
      <c r="B254" s="85"/>
      <c r="E254" s="81"/>
      <c r="Q254" s="110"/>
    </row>
    <row r="255" spans="2:17" s="11" customFormat="1" ht="12.95" customHeight="1">
      <c r="B255" s="85"/>
      <c r="E255" s="81"/>
      <c r="Q255" s="110"/>
    </row>
    <row r="256" spans="2:17" s="11" customFormat="1" ht="12.95" customHeight="1">
      <c r="B256" s="85"/>
      <c r="E256" s="81"/>
      <c r="Q256" s="110"/>
    </row>
    <row r="257" spans="2:17" s="11" customFormat="1" ht="12.95" customHeight="1">
      <c r="B257" s="85"/>
      <c r="E257" s="81"/>
      <c r="Q257" s="110"/>
    </row>
    <row r="258" spans="2:17" s="11" customFormat="1" ht="12.95" customHeight="1">
      <c r="B258" s="85"/>
      <c r="E258" s="81"/>
      <c r="Q258" s="110"/>
    </row>
    <row r="259" spans="2:17" s="11" customFormat="1" ht="12.95" customHeight="1">
      <c r="B259" s="85"/>
      <c r="E259" s="81"/>
      <c r="Q259" s="110"/>
    </row>
    <row r="260" spans="2:17" s="11" customFormat="1" ht="12.95" customHeight="1">
      <c r="B260" s="85"/>
      <c r="E260" s="81"/>
      <c r="Q260" s="110"/>
    </row>
    <row r="261" spans="2:17" s="11" customFormat="1" ht="12.95" customHeight="1">
      <c r="B261" s="85"/>
      <c r="E261" s="81"/>
      <c r="Q261" s="110"/>
    </row>
    <row r="262" spans="2:17" s="11" customFormat="1" ht="12.95" customHeight="1">
      <c r="B262" s="85"/>
      <c r="E262" s="81"/>
      <c r="Q262" s="110"/>
    </row>
    <row r="263" spans="2:17" s="11" customFormat="1" ht="12.95" customHeight="1">
      <c r="B263" s="85"/>
      <c r="E263" s="81"/>
      <c r="Q263" s="110"/>
    </row>
    <row r="264" spans="2:17" s="11" customFormat="1" ht="12.95" customHeight="1">
      <c r="B264" s="85"/>
      <c r="E264" s="81"/>
      <c r="Q264" s="110"/>
    </row>
    <row r="265" spans="2:17" s="11" customFormat="1" ht="12.95" customHeight="1">
      <c r="B265" s="85"/>
      <c r="E265" s="81"/>
      <c r="Q265" s="110"/>
    </row>
    <row r="266" spans="2:17" s="11" customFormat="1" ht="12.95" customHeight="1">
      <c r="B266" s="85"/>
      <c r="E266" s="81"/>
      <c r="Q266" s="110"/>
    </row>
    <row r="267" spans="2:17" s="11" customFormat="1" ht="12.95" customHeight="1">
      <c r="B267" s="85"/>
      <c r="E267" s="81"/>
      <c r="Q267" s="110"/>
    </row>
    <row r="268" spans="2:17" s="11" customFormat="1" ht="12.95" customHeight="1">
      <c r="B268" s="85"/>
      <c r="E268" s="81"/>
      <c r="Q268" s="110"/>
    </row>
    <row r="269" spans="2:17" s="11" customFormat="1" ht="12.95" customHeight="1">
      <c r="B269" s="85"/>
      <c r="E269" s="81"/>
      <c r="Q269" s="110"/>
    </row>
    <row r="270" spans="2:17" s="11" customFormat="1" ht="12.95" customHeight="1">
      <c r="B270" s="85"/>
      <c r="E270" s="81"/>
      <c r="Q270" s="110"/>
    </row>
    <row r="271" spans="2:17" s="11" customFormat="1" ht="12.95" customHeight="1">
      <c r="B271" s="85"/>
      <c r="E271" s="81"/>
      <c r="Q271" s="110"/>
    </row>
    <row r="272" spans="2:17" s="11" customFormat="1" ht="12.95" customHeight="1">
      <c r="B272" s="85"/>
      <c r="E272" s="81"/>
      <c r="Q272" s="110"/>
    </row>
    <row r="273" spans="2:17" s="11" customFormat="1" ht="12.95" customHeight="1">
      <c r="B273" s="85"/>
      <c r="E273" s="81"/>
      <c r="Q273" s="110"/>
    </row>
    <row r="274" spans="2:17" s="11" customFormat="1" ht="12.95" customHeight="1">
      <c r="B274" s="85"/>
      <c r="E274" s="81"/>
      <c r="Q274" s="110"/>
    </row>
    <row r="275" spans="2:17" s="11" customFormat="1" ht="12.95" customHeight="1">
      <c r="B275" s="85"/>
      <c r="E275" s="81"/>
      <c r="Q275" s="110"/>
    </row>
    <row r="276" spans="2:17" s="11" customFormat="1" ht="12.95" customHeight="1">
      <c r="B276" s="85"/>
      <c r="E276" s="81"/>
      <c r="Q276" s="110"/>
    </row>
    <row r="277" spans="2:17" s="11" customFormat="1" ht="12.95" customHeight="1">
      <c r="B277" s="85"/>
      <c r="E277" s="81"/>
      <c r="Q277" s="110"/>
    </row>
    <row r="278" spans="2:17" s="11" customFormat="1" ht="12.95" customHeight="1">
      <c r="B278" s="85"/>
      <c r="E278" s="81"/>
      <c r="Q278" s="110"/>
    </row>
    <row r="279" spans="2:17" s="11" customFormat="1" ht="12.95" customHeight="1">
      <c r="B279" s="85"/>
      <c r="E279" s="81"/>
      <c r="Q279" s="110"/>
    </row>
    <row r="280" spans="2:17" s="11" customFormat="1" ht="12.95" customHeight="1">
      <c r="B280" s="85"/>
      <c r="E280" s="81"/>
      <c r="Q280" s="110"/>
    </row>
    <row r="281" spans="2:17" s="11" customFormat="1" ht="12.95" customHeight="1">
      <c r="B281" s="85"/>
      <c r="E281" s="81"/>
      <c r="Q281" s="110"/>
    </row>
    <row r="282" spans="2:17" s="11" customFormat="1" ht="12.95" customHeight="1">
      <c r="B282" s="85"/>
      <c r="E282" s="81"/>
      <c r="Q282" s="110"/>
    </row>
    <row r="283" spans="2:17" s="11" customFormat="1" ht="12.95" customHeight="1">
      <c r="B283" s="85"/>
      <c r="E283" s="81"/>
      <c r="Q283" s="110"/>
    </row>
    <row r="284" spans="2:17" s="11" customFormat="1" ht="12.95" customHeight="1">
      <c r="B284" s="85"/>
      <c r="E284" s="81"/>
      <c r="Q284" s="110"/>
    </row>
    <row r="285" spans="2:17" s="11" customFormat="1" ht="12.95" customHeight="1">
      <c r="B285" s="85"/>
      <c r="E285" s="81"/>
      <c r="Q285" s="110"/>
    </row>
    <row r="286" spans="2:17" s="11" customFormat="1" ht="12.95" customHeight="1">
      <c r="B286" s="85"/>
      <c r="E286" s="81"/>
      <c r="Q286" s="110"/>
    </row>
    <row r="287" spans="2:17" s="11" customFormat="1" ht="12.95" customHeight="1">
      <c r="B287" s="85"/>
      <c r="E287" s="81"/>
      <c r="Q287" s="110"/>
    </row>
    <row r="288" spans="2:17" s="11" customFormat="1" ht="12.95" customHeight="1">
      <c r="B288" s="85"/>
      <c r="E288" s="81"/>
      <c r="Q288" s="110"/>
    </row>
    <row r="289" spans="2:17" s="11" customFormat="1" ht="12.95" customHeight="1">
      <c r="B289" s="85"/>
      <c r="E289" s="81"/>
      <c r="Q289" s="110"/>
    </row>
    <row r="290" spans="2:17" s="11" customFormat="1" ht="12.95" customHeight="1">
      <c r="B290" s="85"/>
      <c r="E290" s="81"/>
      <c r="Q290" s="110"/>
    </row>
    <row r="291" spans="2:17" s="11" customFormat="1" ht="12.95" customHeight="1">
      <c r="B291" s="85"/>
      <c r="E291" s="81"/>
      <c r="Q291" s="110"/>
    </row>
    <row r="292" spans="2:17" s="11" customFormat="1" ht="12.95" customHeight="1">
      <c r="B292" s="85"/>
      <c r="E292" s="81"/>
      <c r="Q292" s="110"/>
    </row>
    <row r="293" spans="2:17" s="11" customFormat="1" ht="12.95" customHeight="1">
      <c r="B293" s="85"/>
      <c r="E293" s="81"/>
      <c r="Q293" s="110"/>
    </row>
    <row r="294" spans="2:17" s="11" customFormat="1" ht="12.95" customHeight="1">
      <c r="B294" s="85"/>
      <c r="E294" s="81"/>
      <c r="Q294" s="110"/>
    </row>
    <row r="295" spans="2:17" s="11" customFormat="1" ht="12.95" customHeight="1">
      <c r="B295" s="85"/>
      <c r="E295" s="81"/>
      <c r="Q295" s="110"/>
    </row>
    <row r="296" spans="2:17" s="11" customFormat="1" ht="12.95" customHeight="1">
      <c r="B296" s="85"/>
      <c r="E296" s="81"/>
      <c r="Q296" s="110"/>
    </row>
    <row r="297" spans="2:17" s="11" customFormat="1" ht="12.95" customHeight="1">
      <c r="B297" s="85"/>
      <c r="E297" s="81"/>
      <c r="Q297" s="110"/>
    </row>
    <row r="298" spans="2:17" s="11" customFormat="1" ht="12.95" customHeight="1">
      <c r="B298" s="85"/>
      <c r="E298" s="81"/>
      <c r="Q298" s="110"/>
    </row>
    <row r="299" spans="2:17" s="11" customFormat="1" ht="12.95" customHeight="1">
      <c r="B299" s="85"/>
      <c r="E299" s="81"/>
      <c r="Q299" s="110"/>
    </row>
    <row r="300" spans="2:17" s="11" customFormat="1" ht="12.95" customHeight="1">
      <c r="B300" s="85"/>
      <c r="E300" s="81"/>
      <c r="Q300" s="110"/>
    </row>
    <row r="301" spans="2:17" s="11" customFormat="1" ht="12.95" customHeight="1">
      <c r="B301" s="85"/>
      <c r="E301" s="81"/>
      <c r="Q301" s="110"/>
    </row>
    <row r="302" spans="2:17" s="11" customFormat="1" ht="12.95" customHeight="1">
      <c r="B302" s="85"/>
      <c r="E302" s="81"/>
      <c r="Q302" s="110"/>
    </row>
    <row r="303" spans="2:17" s="11" customFormat="1" ht="12.95" customHeight="1">
      <c r="B303" s="85"/>
      <c r="E303" s="81"/>
      <c r="Q303" s="110"/>
    </row>
    <row r="304" spans="2:17" s="11" customFormat="1" ht="12.95" customHeight="1">
      <c r="B304" s="85"/>
      <c r="E304" s="81"/>
      <c r="Q304" s="110"/>
    </row>
    <row r="305" spans="2:17" s="11" customFormat="1" ht="12.95" customHeight="1">
      <c r="B305" s="85"/>
      <c r="E305" s="81"/>
      <c r="Q305" s="110"/>
    </row>
    <row r="306" spans="2:17" s="11" customFormat="1" ht="12.95" customHeight="1">
      <c r="B306" s="85"/>
      <c r="E306" s="81"/>
      <c r="Q306" s="110"/>
    </row>
    <row r="307" spans="2:17" s="11" customFormat="1" ht="12.95" customHeight="1">
      <c r="B307" s="85"/>
      <c r="E307" s="81"/>
      <c r="Q307" s="110"/>
    </row>
    <row r="308" spans="2:17" s="11" customFormat="1" ht="12.95" customHeight="1">
      <c r="B308" s="85"/>
      <c r="E308" s="81"/>
      <c r="Q308" s="110"/>
    </row>
    <row r="309" spans="2:17" s="11" customFormat="1" ht="12.95" customHeight="1">
      <c r="B309" s="85"/>
      <c r="E309" s="81"/>
      <c r="Q309" s="110"/>
    </row>
    <row r="310" spans="2:17" s="11" customFormat="1" ht="12.95" customHeight="1">
      <c r="B310" s="85"/>
      <c r="E310" s="81"/>
      <c r="Q310" s="110"/>
    </row>
    <row r="311" spans="2:17" s="11" customFormat="1" ht="12.95" customHeight="1">
      <c r="B311" s="85"/>
      <c r="E311" s="81"/>
      <c r="Q311" s="110"/>
    </row>
    <row r="312" spans="2:17" s="11" customFormat="1" ht="12.95" customHeight="1">
      <c r="B312" s="85"/>
      <c r="E312" s="81"/>
      <c r="Q312" s="110"/>
    </row>
    <row r="313" spans="2:17" s="11" customFormat="1" ht="12.95" customHeight="1">
      <c r="B313" s="85"/>
      <c r="E313" s="81"/>
      <c r="Q313" s="110"/>
    </row>
    <row r="314" spans="2:17" s="11" customFormat="1" ht="12.95" customHeight="1">
      <c r="B314" s="85"/>
      <c r="E314" s="81"/>
      <c r="Q314" s="110"/>
    </row>
    <row r="315" spans="2:17" s="11" customFormat="1" ht="12.95" customHeight="1">
      <c r="B315" s="85"/>
      <c r="E315" s="81"/>
      <c r="Q315" s="110"/>
    </row>
    <row r="316" spans="2:17" s="11" customFormat="1" ht="12.95" customHeight="1">
      <c r="B316" s="85"/>
      <c r="E316" s="81"/>
      <c r="Q316" s="110"/>
    </row>
    <row r="317" spans="2:17" s="11" customFormat="1" ht="12.95" customHeight="1">
      <c r="B317" s="85"/>
      <c r="E317" s="81"/>
      <c r="Q317" s="110"/>
    </row>
    <row r="318" spans="2:17" s="11" customFormat="1" ht="12.95" customHeight="1">
      <c r="B318" s="85"/>
      <c r="E318" s="81"/>
      <c r="Q318" s="110"/>
    </row>
    <row r="319" spans="2:17" s="11" customFormat="1" ht="12.95" customHeight="1">
      <c r="B319" s="85"/>
      <c r="E319" s="81"/>
      <c r="Q319" s="110"/>
    </row>
    <row r="320" spans="2:17" s="11" customFormat="1" ht="12.95" customHeight="1">
      <c r="B320" s="85"/>
      <c r="E320" s="81"/>
      <c r="Q320" s="110"/>
    </row>
    <row r="321" spans="2:17" s="11" customFormat="1" ht="12.95" customHeight="1">
      <c r="B321" s="85"/>
      <c r="E321" s="81"/>
      <c r="Q321" s="110"/>
    </row>
    <row r="322" spans="2:17" s="11" customFormat="1" ht="12.95" customHeight="1">
      <c r="B322" s="85"/>
      <c r="E322" s="81"/>
      <c r="Q322" s="110"/>
    </row>
    <row r="323" spans="2:17" s="11" customFormat="1" ht="12.95" customHeight="1">
      <c r="B323" s="85"/>
      <c r="E323" s="81"/>
      <c r="Q323" s="110"/>
    </row>
    <row r="324" spans="2:17" s="11" customFormat="1" ht="12.95" customHeight="1">
      <c r="B324" s="85"/>
      <c r="E324" s="81"/>
      <c r="Q324" s="110"/>
    </row>
    <row r="325" spans="2:17" s="11" customFormat="1" ht="12.95" customHeight="1">
      <c r="B325" s="85"/>
      <c r="E325" s="81"/>
      <c r="Q325" s="110"/>
    </row>
    <row r="326" spans="2:17" s="11" customFormat="1" ht="12.95" customHeight="1">
      <c r="B326" s="85"/>
      <c r="E326" s="81"/>
      <c r="Q326" s="110"/>
    </row>
    <row r="327" spans="2:17" s="11" customFormat="1" ht="12.95" customHeight="1">
      <c r="B327" s="85"/>
      <c r="E327" s="81"/>
      <c r="Q327" s="110"/>
    </row>
    <row r="328" spans="2:17" s="11" customFormat="1" ht="12.95" customHeight="1">
      <c r="B328" s="85"/>
      <c r="E328" s="81"/>
      <c r="Q328" s="110"/>
    </row>
    <row r="329" spans="2:17" s="11" customFormat="1" ht="12.95" customHeight="1">
      <c r="B329" s="85"/>
      <c r="E329" s="81"/>
      <c r="Q329" s="110"/>
    </row>
    <row r="330" spans="2:17" s="11" customFormat="1" ht="12.95" customHeight="1">
      <c r="B330" s="85"/>
      <c r="E330" s="81"/>
      <c r="Q330" s="110"/>
    </row>
    <row r="331" spans="2:17" s="11" customFormat="1" ht="12.95" customHeight="1">
      <c r="B331" s="85"/>
      <c r="E331" s="81"/>
      <c r="Q331" s="110"/>
    </row>
    <row r="332" spans="2:17" s="11" customFormat="1" ht="12.95" customHeight="1">
      <c r="B332" s="85"/>
      <c r="E332" s="81"/>
      <c r="Q332" s="110"/>
    </row>
    <row r="333" spans="2:17" s="11" customFormat="1" ht="12.95" customHeight="1">
      <c r="B333" s="85"/>
      <c r="E333" s="81"/>
      <c r="Q333" s="110"/>
    </row>
    <row r="334" spans="2:17" s="11" customFormat="1" ht="12.95" customHeight="1">
      <c r="B334" s="85"/>
      <c r="E334" s="81"/>
      <c r="Q334" s="110"/>
    </row>
    <row r="335" spans="2:17" s="11" customFormat="1" ht="12.95" customHeight="1">
      <c r="B335" s="85"/>
      <c r="E335" s="81"/>
      <c r="Q335" s="110"/>
    </row>
    <row r="336" spans="2:17" s="11" customFormat="1" ht="12.95" customHeight="1">
      <c r="B336" s="85"/>
      <c r="E336" s="81"/>
      <c r="Q336" s="110"/>
    </row>
    <row r="337" spans="2:17" s="11" customFormat="1" ht="12.95" customHeight="1">
      <c r="B337" s="85"/>
      <c r="E337" s="81"/>
      <c r="Q337" s="110"/>
    </row>
    <row r="338" spans="2:17" s="11" customFormat="1" ht="12.95" customHeight="1">
      <c r="B338" s="85"/>
      <c r="E338" s="81"/>
      <c r="Q338" s="110"/>
    </row>
    <row r="339" spans="2:17" s="11" customFormat="1" ht="12.95" customHeight="1">
      <c r="B339" s="85"/>
      <c r="E339" s="81"/>
      <c r="Q339" s="110"/>
    </row>
    <row r="340" spans="2:17" s="11" customFormat="1" ht="12.95" customHeight="1">
      <c r="B340" s="85"/>
      <c r="E340" s="81"/>
      <c r="Q340" s="110"/>
    </row>
    <row r="341" spans="2:17" s="11" customFormat="1" ht="12.95" customHeight="1">
      <c r="B341" s="85"/>
      <c r="E341" s="81"/>
      <c r="Q341" s="110"/>
    </row>
    <row r="342" spans="2:17" s="11" customFormat="1" ht="12.95" customHeight="1">
      <c r="B342" s="85"/>
      <c r="E342" s="81"/>
      <c r="Q342" s="110"/>
    </row>
    <row r="343" spans="2:17" s="11" customFormat="1" ht="12.95" customHeight="1">
      <c r="B343" s="85"/>
      <c r="E343" s="81"/>
      <c r="Q343" s="110"/>
    </row>
    <row r="344" spans="2:17" s="11" customFormat="1" ht="12.95" customHeight="1">
      <c r="B344" s="85"/>
      <c r="E344" s="81"/>
      <c r="Q344" s="110"/>
    </row>
    <row r="345" spans="2:17" s="11" customFormat="1" ht="12.95" customHeight="1">
      <c r="B345" s="85"/>
      <c r="E345" s="81"/>
      <c r="Q345" s="110"/>
    </row>
    <row r="346" spans="2:17" s="11" customFormat="1" ht="12.95" customHeight="1">
      <c r="B346" s="85"/>
      <c r="E346" s="81"/>
      <c r="Q346" s="110"/>
    </row>
    <row r="347" spans="2:17" s="11" customFormat="1" ht="12.95" customHeight="1">
      <c r="B347" s="85"/>
      <c r="E347" s="81"/>
      <c r="Q347" s="110"/>
    </row>
    <row r="348" spans="2:17" s="11" customFormat="1" ht="12.95" customHeight="1">
      <c r="B348" s="85"/>
      <c r="E348" s="81"/>
      <c r="Q348" s="110"/>
    </row>
    <row r="349" spans="2:17" s="11" customFormat="1" ht="12.95" customHeight="1">
      <c r="B349" s="85"/>
      <c r="E349" s="81"/>
      <c r="Q349" s="110"/>
    </row>
    <row r="350" spans="2:17" s="11" customFormat="1" ht="12.95" customHeight="1">
      <c r="B350" s="85"/>
      <c r="E350" s="81"/>
      <c r="Q350" s="110"/>
    </row>
    <row r="351" spans="2:17" s="11" customFormat="1" ht="12.95" customHeight="1">
      <c r="B351" s="85"/>
      <c r="E351" s="81"/>
      <c r="Q351" s="110"/>
    </row>
    <row r="352" spans="2:17" s="11" customFormat="1" ht="12.95" customHeight="1">
      <c r="B352" s="85"/>
      <c r="E352" s="81"/>
      <c r="Q352" s="110"/>
    </row>
    <row r="353" spans="2:17" s="11" customFormat="1" ht="12.95" customHeight="1">
      <c r="B353" s="85"/>
      <c r="E353" s="81"/>
      <c r="Q353" s="110"/>
    </row>
    <row r="354" spans="2:17" s="11" customFormat="1" ht="12.95" customHeight="1">
      <c r="B354" s="85"/>
      <c r="E354" s="81"/>
      <c r="Q354" s="110"/>
    </row>
    <row r="355" spans="2:17" s="11" customFormat="1" ht="12.95" customHeight="1">
      <c r="B355" s="85"/>
      <c r="E355" s="81"/>
      <c r="Q355" s="110"/>
    </row>
    <row r="356" spans="2:17" s="11" customFormat="1" ht="12.95" customHeight="1">
      <c r="B356" s="85"/>
      <c r="E356" s="81"/>
      <c r="Q356" s="110"/>
    </row>
    <row r="357" spans="2:17" s="11" customFormat="1" ht="12.95" customHeight="1">
      <c r="B357" s="85"/>
      <c r="E357" s="81"/>
      <c r="Q357" s="110"/>
    </row>
    <row r="358" spans="2:17" s="11" customFormat="1" ht="12.95" customHeight="1">
      <c r="B358" s="85"/>
      <c r="E358" s="81"/>
      <c r="Q358" s="110"/>
    </row>
    <row r="359" spans="2:17" s="11" customFormat="1" ht="12.95" customHeight="1">
      <c r="B359" s="85"/>
      <c r="E359" s="81"/>
      <c r="Q359" s="110"/>
    </row>
    <row r="360" spans="2:17">
      <c r="E360" s="32"/>
      <c r="Q360" s="2"/>
    </row>
    <row r="361" spans="2:17">
      <c r="E361" s="32"/>
      <c r="Q361" s="2"/>
    </row>
    <row r="362" spans="2:17">
      <c r="E362" s="32"/>
      <c r="Q362" s="2"/>
    </row>
    <row r="363" spans="2:17">
      <c r="E363" s="32"/>
      <c r="Q363" s="2"/>
    </row>
    <row r="364" spans="2:17">
      <c r="E364" s="32"/>
      <c r="Q364" s="2"/>
    </row>
    <row r="365" spans="2:17">
      <c r="E365" s="32"/>
      <c r="Q365" s="2"/>
    </row>
    <row r="366" spans="2:17">
      <c r="E366" s="32"/>
      <c r="Q366" s="2"/>
    </row>
    <row r="367" spans="2:17">
      <c r="E367" s="32"/>
      <c r="Q367" s="2"/>
    </row>
    <row r="368" spans="2:17">
      <c r="E368" s="32"/>
      <c r="Q368" s="2"/>
    </row>
    <row r="369" spans="5:17">
      <c r="E369" s="32"/>
      <c r="Q369" s="2"/>
    </row>
    <row r="370" spans="5:17">
      <c r="E370" s="32"/>
      <c r="Q370" s="2"/>
    </row>
    <row r="371" spans="5:17">
      <c r="E371" s="32"/>
      <c r="Q371" s="2"/>
    </row>
    <row r="372" spans="5:17">
      <c r="E372" s="32"/>
      <c r="Q372" s="2"/>
    </row>
    <row r="373" spans="5:17">
      <c r="E373" s="32"/>
      <c r="Q373" s="2"/>
    </row>
    <row r="374" spans="5:17">
      <c r="E374" s="32"/>
      <c r="Q374" s="2"/>
    </row>
    <row r="375" spans="5:17">
      <c r="E375" s="32"/>
      <c r="Q375" s="2"/>
    </row>
    <row r="376" spans="5:17">
      <c r="E376" s="32"/>
      <c r="Q376" s="2"/>
    </row>
    <row r="377" spans="5:17">
      <c r="E377" s="32"/>
      <c r="Q377" s="2"/>
    </row>
    <row r="378" spans="5:17">
      <c r="E378" s="32"/>
      <c r="Q378" s="2"/>
    </row>
    <row r="379" spans="5:17">
      <c r="E379" s="32"/>
      <c r="Q379" s="2"/>
    </row>
    <row r="380" spans="5:17">
      <c r="E380" s="32"/>
      <c r="Q380" s="2"/>
    </row>
  </sheetData>
  <protectedRanges>
    <protectedRange sqref="A230:D231" name="Range1"/>
  </protectedRanges>
  <sortState xmlns:xlrd2="http://schemas.microsoft.com/office/spreadsheetml/2017/richdata2" ref="A21:S235">
    <sortCondition ref="C21:C235"/>
  </sortState>
  <phoneticPr fontId="8" type="noConversion"/>
  <hyperlinks>
    <hyperlink ref="H2447" r:id="rId1" display="http://vsolj.cetus-net.org/bulletin.html" xr:uid="{00000000-0004-0000-0000-000000000000}"/>
    <hyperlink ref="H64776" r:id="rId2" display="http://vsolj.cetus-net.org/bulletin.html" xr:uid="{00000000-0004-0000-0000-000001000000}"/>
    <hyperlink ref="H64769" r:id="rId3" display="https://www.aavso.org/ejaavso" xr:uid="{00000000-0004-0000-0000-000002000000}"/>
    <hyperlink ref="AP1627" r:id="rId4" display="http://cdsbib.u-strasbg.fr/cgi-bin/cdsbib?1990RMxAA..21..381G" xr:uid="{00000000-0004-0000-0000-000003000000}"/>
    <hyperlink ref="AP1624" r:id="rId5" display="http://cdsbib.u-strasbg.fr/cgi-bin/cdsbib?1990RMxAA..21..381G" xr:uid="{00000000-0004-0000-0000-000004000000}"/>
    <hyperlink ref="AP1626" r:id="rId6" display="http://cdsbib.u-strasbg.fr/cgi-bin/cdsbib?1990RMxAA..21..381G" xr:uid="{00000000-0004-0000-0000-000005000000}"/>
    <hyperlink ref="AP1602" r:id="rId7" display="http://cdsbib.u-strasbg.fr/cgi-bin/cdsbib?1990RMxAA..21..381G" xr:uid="{00000000-0004-0000-0000-000006000000}"/>
    <hyperlink ref="I64776" r:id="rId8" display="http://vsolj.cetus-net.org/bulletin.html" xr:uid="{00000000-0004-0000-0000-000007000000}"/>
    <hyperlink ref="AQ1763" r:id="rId9" display="http://cdsbib.u-strasbg.fr/cgi-bin/cdsbib?1990RMxAA..21..381G" xr:uid="{00000000-0004-0000-0000-000008000000}"/>
    <hyperlink ref="AQ3407" r:id="rId10" display="http://cdsbib.u-strasbg.fr/cgi-bin/cdsbib?1990RMxAA..21..381G" xr:uid="{00000000-0004-0000-0000-000009000000}"/>
    <hyperlink ref="AQ1764" r:id="rId11" display="http://cdsbib.u-strasbg.fr/cgi-bin/cdsbib?1990RMxAA..21..381G" xr:uid="{00000000-0004-0000-0000-00000A000000}"/>
    <hyperlink ref="H64773" r:id="rId12" display="https://www.aavso.org/ejaavso" xr:uid="{00000000-0004-0000-0000-00000B000000}"/>
    <hyperlink ref="H2614" r:id="rId13" display="http://vsolj.cetus-net.org/bulletin.html" xr:uid="{00000000-0004-0000-0000-00000C000000}"/>
    <hyperlink ref="AP5852" r:id="rId14" display="http://cdsbib.u-strasbg.fr/cgi-bin/cdsbib?1990RMxAA..21..381G" xr:uid="{00000000-0004-0000-0000-00000D000000}"/>
    <hyperlink ref="AP5855" r:id="rId15" display="http://cdsbib.u-strasbg.fr/cgi-bin/cdsbib?1990RMxAA..21..381G" xr:uid="{00000000-0004-0000-0000-00000E000000}"/>
    <hyperlink ref="AP5853" r:id="rId16" display="http://cdsbib.u-strasbg.fr/cgi-bin/cdsbib?1990RMxAA..21..381G" xr:uid="{00000000-0004-0000-0000-00000F000000}"/>
    <hyperlink ref="AP5831" r:id="rId17" display="http://cdsbib.u-strasbg.fr/cgi-bin/cdsbib?1990RMxAA..21..381G" xr:uid="{00000000-0004-0000-0000-000010000000}"/>
    <hyperlink ref="I2614" r:id="rId18" display="http://vsolj.cetus-net.org/bulletin.html" xr:uid="{00000000-0004-0000-0000-000011000000}"/>
    <hyperlink ref="AQ5965" r:id="rId19" display="http://cdsbib.u-strasbg.fr/cgi-bin/cdsbib?1990RMxAA..21..381G" xr:uid="{00000000-0004-0000-0000-000012000000}"/>
    <hyperlink ref="AQ517" r:id="rId20" display="http://cdsbib.u-strasbg.fr/cgi-bin/cdsbib?1990RMxAA..21..381G" xr:uid="{00000000-0004-0000-0000-000013000000}"/>
    <hyperlink ref="AQ5966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71" workbookViewId="0">
      <selection activeCell="A45" sqref="A45:E216"/>
    </sheetView>
  </sheetViews>
  <sheetFormatPr defaultRowHeight="12.75"/>
  <cols>
    <col min="1" max="1" width="19.7109375" style="19" customWidth="1"/>
    <col min="2" max="2" width="4.42578125" style="49" customWidth="1"/>
    <col min="3" max="3" width="12.7109375" style="19" customWidth="1"/>
    <col min="4" max="4" width="5.42578125" style="49" customWidth="1"/>
    <col min="5" max="5" width="14.85546875" style="49" customWidth="1"/>
    <col min="6" max="6" width="9.140625" style="49"/>
    <col min="7" max="7" width="12" style="49" customWidth="1"/>
    <col min="8" max="8" width="14.140625" style="19" customWidth="1"/>
    <col min="9" max="9" width="22.5703125" style="49" customWidth="1"/>
    <col min="10" max="10" width="25.140625" style="49" customWidth="1"/>
    <col min="11" max="11" width="15.7109375" style="49" customWidth="1"/>
    <col min="12" max="12" width="14.140625" style="49" customWidth="1"/>
    <col min="13" max="13" width="9.5703125" style="49" customWidth="1"/>
    <col min="14" max="14" width="14.140625" style="49" customWidth="1"/>
    <col min="15" max="15" width="23.42578125" style="49" customWidth="1"/>
    <col min="16" max="16" width="16.5703125" style="49" customWidth="1"/>
    <col min="17" max="17" width="41" style="49" customWidth="1"/>
    <col min="18" max="16384" width="9.140625" style="49"/>
  </cols>
  <sheetData>
    <row r="1" spans="1:16" ht="15.75">
      <c r="A1" s="48" t="s">
        <v>61</v>
      </c>
      <c r="I1" s="50" t="s">
        <v>62</v>
      </c>
      <c r="J1" s="51" t="s">
        <v>63</v>
      </c>
    </row>
    <row r="2" spans="1:16">
      <c r="I2" s="52" t="s">
        <v>64</v>
      </c>
      <c r="J2" s="53" t="s">
        <v>65</v>
      </c>
    </row>
    <row r="3" spans="1:16">
      <c r="A3" s="54" t="s">
        <v>66</v>
      </c>
      <c r="I3" s="52" t="s">
        <v>67</v>
      </c>
      <c r="J3" s="53" t="s">
        <v>68</v>
      </c>
    </row>
    <row r="4" spans="1:16">
      <c r="I4" s="52" t="s">
        <v>69</v>
      </c>
      <c r="J4" s="53" t="s">
        <v>68</v>
      </c>
    </row>
    <row r="5" spans="1:16" ht="13.5" thickBot="1">
      <c r="I5" s="55" t="s">
        <v>70</v>
      </c>
      <c r="J5" s="56" t="s">
        <v>71</v>
      </c>
    </row>
    <row r="10" spans="1:16" ht="13.5" thickBot="1"/>
    <row r="11" spans="1:16" ht="12.75" customHeight="1" thickBot="1">
      <c r="A11" s="19" t="str">
        <f t="shared" ref="A11:A42" si="0">P11</f>
        <v>IBVS 2793 </v>
      </c>
      <c r="B11" s="5" t="str">
        <f t="shared" ref="B11:B42" si="1">IF(H11=INT(H11),"I","II")</f>
        <v>I</v>
      </c>
      <c r="C11" s="19">
        <f t="shared" ref="C11:C42" si="2">1*G11</f>
        <v>45562.413</v>
      </c>
      <c r="D11" s="49" t="str">
        <f t="shared" ref="D11:D42" si="3">VLOOKUP(F11,I$1:J$5,2,FALSE)</f>
        <v>vis</v>
      </c>
      <c r="E11" s="57">
        <f>VLOOKUP(C11,'A (old)'!C$21:E$973,3,FALSE)</f>
        <v>581.98609292214553</v>
      </c>
      <c r="F11" s="5" t="s">
        <v>70</v>
      </c>
      <c r="G11" s="49" t="str">
        <f t="shared" ref="G11:G42" si="4">MID(I11,3,LEN(I11)-3)</f>
        <v>45562.413</v>
      </c>
      <c r="H11" s="19">
        <f t="shared" ref="H11:H42" si="5">1*K11</f>
        <v>582</v>
      </c>
      <c r="I11" s="58" t="s">
        <v>431</v>
      </c>
      <c r="J11" s="59" t="s">
        <v>432</v>
      </c>
      <c r="K11" s="58">
        <v>582</v>
      </c>
      <c r="L11" s="58" t="s">
        <v>234</v>
      </c>
      <c r="M11" s="59" t="s">
        <v>412</v>
      </c>
      <c r="N11" s="59" t="s">
        <v>433</v>
      </c>
      <c r="O11" s="60" t="s">
        <v>434</v>
      </c>
      <c r="P11" s="61" t="s">
        <v>435</v>
      </c>
    </row>
    <row r="12" spans="1:16" ht="12.75" customHeight="1" thickBot="1">
      <c r="A12" s="19" t="str">
        <f t="shared" si="0"/>
        <v>BAVM 111 </v>
      </c>
      <c r="B12" s="5" t="str">
        <f t="shared" si="1"/>
        <v>II</v>
      </c>
      <c r="C12" s="19">
        <f t="shared" si="2"/>
        <v>50750.484900000003</v>
      </c>
      <c r="D12" s="49" t="str">
        <f t="shared" si="3"/>
        <v>vis</v>
      </c>
      <c r="E12" s="57">
        <f>VLOOKUP(C12,'A (old)'!C$21:E$973,3,FALSE)</f>
        <v>3553.4831413695356</v>
      </c>
      <c r="F12" s="5" t="s">
        <v>70</v>
      </c>
      <c r="G12" s="49" t="str">
        <f t="shared" si="4"/>
        <v>50750.4849</v>
      </c>
      <c r="H12" s="19">
        <f t="shared" si="5"/>
        <v>3553.5</v>
      </c>
      <c r="I12" s="58" t="s">
        <v>468</v>
      </c>
      <c r="J12" s="59" t="s">
        <v>469</v>
      </c>
      <c r="K12" s="58">
        <v>3553.5</v>
      </c>
      <c r="L12" s="58" t="s">
        <v>470</v>
      </c>
      <c r="M12" s="59" t="s">
        <v>412</v>
      </c>
      <c r="N12" s="59" t="s">
        <v>471</v>
      </c>
      <c r="O12" s="60" t="s">
        <v>472</v>
      </c>
      <c r="P12" s="61" t="s">
        <v>473</v>
      </c>
    </row>
    <row r="13" spans="1:16" ht="12.75" customHeight="1" thickBot="1">
      <c r="A13" s="19" t="str">
        <f t="shared" si="0"/>
        <v>BAVM 172 </v>
      </c>
      <c r="B13" s="5" t="str">
        <f t="shared" si="1"/>
        <v>I</v>
      </c>
      <c r="C13" s="19">
        <f t="shared" si="2"/>
        <v>52839.501900000003</v>
      </c>
      <c r="D13" s="49" t="str">
        <f t="shared" si="3"/>
        <v>vis</v>
      </c>
      <c r="E13" s="57">
        <f>VLOOKUP(C13,'A (old)'!C$21:E$973,3,FALSE)</f>
        <v>4749.979251929688</v>
      </c>
      <c r="F13" s="5" t="s">
        <v>70</v>
      </c>
      <c r="G13" s="49" t="str">
        <f t="shared" si="4"/>
        <v>52839.5019</v>
      </c>
      <c r="H13" s="19">
        <f t="shared" si="5"/>
        <v>4750</v>
      </c>
      <c r="I13" s="58" t="s">
        <v>512</v>
      </c>
      <c r="J13" s="59" t="s">
        <v>513</v>
      </c>
      <c r="K13" s="58" t="s">
        <v>514</v>
      </c>
      <c r="L13" s="58" t="s">
        <v>515</v>
      </c>
      <c r="M13" s="59" t="s">
        <v>412</v>
      </c>
      <c r="N13" s="59" t="s">
        <v>516</v>
      </c>
      <c r="O13" s="60" t="s">
        <v>517</v>
      </c>
      <c r="P13" s="61" t="s">
        <v>518</v>
      </c>
    </row>
    <row r="14" spans="1:16" ht="12.75" customHeight="1" thickBot="1">
      <c r="A14" s="19" t="str">
        <f t="shared" si="0"/>
        <v>IBVS 5577 </v>
      </c>
      <c r="B14" s="5" t="str">
        <f t="shared" si="1"/>
        <v>I</v>
      </c>
      <c r="C14" s="19">
        <f t="shared" si="2"/>
        <v>53003.619749999998</v>
      </c>
      <c r="D14" s="49" t="str">
        <f t="shared" si="3"/>
        <v>vis</v>
      </c>
      <c r="E14" s="57">
        <f>VLOOKUP(C14,'A (old)'!C$21:E$973,3,FALSE)</f>
        <v>4843.9786637097204</v>
      </c>
      <c r="F14" s="5" t="s">
        <v>70</v>
      </c>
      <c r="G14" s="49" t="str">
        <f t="shared" si="4"/>
        <v>53003.61975</v>
      </c>
      <c r="H14" s="19">
        <f t="shared" si="5"/>
        <v>4844</v>
      </c>
      <c r="I14" s="58" t="s">
        <v>530</v>
      </c>
      <c r="J14" s="59" t="s">
        <v>531</v>
      </c>
      <c r="K14" s="58" t="s">
        <v>532</v>
      </c>
      <c r="L14" s="58" t="s">
        <v>533</v>
      </c>
      <c r="M14" s="59" t="s">
        <v>412</v>
      </c>
      <c r="N14" s="59" t="s">
        <v>433</v>
      </c>
      <c r="O14" s="60" t="s">
        <v>528</v>
      </c>
      <c r="P14" s="61" t="s">
        <v>529</v>
      </c>
    </row>
    <row r="15" spans="1:16" ht="12.75" customHeight="1" thickBot="1">
      <c r="A15" s="19" t="str">
        <f t="shared" si="0"/>
        <v>IBVS 5670 </v>
      </c>
      <c r="B15" s="5" t="str">
        <f t="shared" si="1"/>
        <v>II</v>
      </c>
      <c r="C15" s="19">
        <f t="shared" si="2"/>
        <v>53592.903299999998</v>
      </c>
      <c r="D15" s="49" t="str">
        <f t="shared" si="3"/>
        <v>vis</v>
      </c>
      <c r="E15" s="57">
        <f>VLOOKUP(C15,'A (old)'!C$21:E$973,3,FALSE)</f>
        <v>5181.4940958924544</v>
      </c>
      <c r="F15" s="5" t="s">
        <v>70</v>
      </c>
      <c r="G15" s="49" t="str">
        <f t="shared" si="4"/>
        <v>53592.9033</v>
      </c>
      <c r="H15" s="19">
        <f t="shared" si="5"/>
        <v>5181.5</v>
      </c>
      <c r="I15" s="58" t="s">
        <v>534</v>
      </c>
      <c r="J15" s="59" t="s">
        <v>535</v>
      </c>
      <c r="K15" s="58" t="s">
        <v>536</v>
      </c>
      <c r="L15" s="58" t="s">
        <v>537</v>
      </c>
      <c r="M15" s="59" t="s">
        <v>412</v>
      </c>
      <c r="N15" s="59" t="s">
        <v>433</v>
      </c>
      <c r="O15" s="60" t="s">
        <v>528</v>
      </c>
      <c r="P15" s="61" t="s">
        <v>538</v>
      </c>
    </row>
    <row r="16" spans="1:16" ht="12.75" customHeight="1" thickBot="1">
      <c r="A16" s="19" t="str">
        <f t="shared" si="0"/>
        <v>OEJV 0074 </v>
      </c>
      <c r="B16" s="5" t="str">
        <f t="shared" si="1"/>
        <v>I</v>
      </c>
      <c r="C16" s="19">
        <f t="shared" si="2"/>
        <v>53670.568919999998</v>
      </c>
      <c r="D16" s="49" t="str">
        <f t="shared" si="3"/>
        <v>vis</v>
      </c>
      <c r="E16" s="57">
        <f>VLOOKUP(C16,'A (old)'!C$21:E$973,3,FALSE)</f>
        <v>5225.9775118982807</v>
      </c>
      <c r="F16" s="5" t="s">
        <v>70</v>
      </c>
      <c r="G16" s="49" t="str">
        <f t="shared" si="4"/>
        <v>53670.56892</v>
      </c>
      <c r="H16" s="19">
        <f t="shared" si="5"/>
        <v>5226</v>
      </c>
      <c r="I16" s="58" t="s">
        <v>539</v>
      </c>
      <c r="J16" s="59" t="s">
        <v>540</v>
      </c>
      <c r="K16" s="58" t="s">
        <v>541</v>
      </c>
      <c r="L16" s="58" t="s">
        <v>542</v>
      </c>
      <c r="M16" s="59" t="s">
        <v>543</v>
      </c>
      <c r="N16" s="59" t="s">
        <v>28</v>
      </c>
      <c r="O16" s="60" t="s">
        <v>544</v>
      </c>
      <c r="P16" s="61" t="s">
        <v>545</v>
      </c>
    </row>
    <row r="17" spans="1:16" ht="12.75" customHeight="1" thickBot="1">
      <c r="A17" s="19" t="str">
        <f t="shared" si="0"/>
        <v>OEJV 0074 </v>
      </c>
      <c r="B17" s="5" t="str">
        <f t="shared" si="1"/>
        <v>I</v>
      </c>
      <c r="C17" s="19">
        <f t="shared" si="2"/>
        <v>53670.569620000002</v>
      </c>
      <c r="D17" s="49" t="str">
        <f t="shared" si="3"/>
        <v>vis</v>
      </c>
      <c r="E17" s="57">
        <f>VLOOKUP(C17,'A (old)'!C$21:E$973,3,FALSE)</f>
        <v>5225.9779128271784</v>
      </c>
      <c r="F17" s="5" t="s">
        <v>70</v>
      </c>
      <c r="G17" s="49" t="str">
        <f t="shared" si="4"/>
        <v>53670.56962</v>
      </c>
      <c r="H17" s="19">
        <f t="shared" si="5"/>
        <v>5226</v>
      </c>
      <c r="I17" s="58" t="s">
        <v>546</v>
      </c>
      <c r="J17" s="59" t="s">
        <v>547</v>
      </c>
      <c r="K17" s="58" t="s">
        <v>541</v>
      </c>
      <c r="L17" s="58" t="s">
        <v>548</v>
      </c>
      <c r="M17" s="59" t="s">
        <v>543</v>
      </c>
      <c r="N17" s="59" t="s">
        <v>549</v>
      </c>
      <c r="O17" s="60" t="s">
        <v>544</v>
      </c>
      <c r="P17" s="61" t="s">
        <v>545</v>
      </c>
    </row>
    <row r="18" spans="1:16" ht="12.75" customHeight="1" thickBot="1">
      <c r="A18" s="19" t="str">
        <f t="shared" si="0"/>
        <v>OEJV 0074 </v>
      </c>
      <c r="B18" s="5" t="str">
        <f t="shared" si="1"/>
        <v>I</v>
      </c>
      <c r="C18" s="19">
        <f t="shared" si="2"/>
        <v>53670.569620000002</v>
      </c>
      <c r="D18" s="49" t="str">
        <f t="shared" si="3"/>
        <v>vis</v>
      </c>
      <c r="E18" s="57">
        <f>VLOOKUP(C18,'A (old)'!C$21:E$973,3,FALSE)</f>
        <v>5225.9779128271784</v>
      </c>
      <c r="F18" s="5" t="s">
        <v>70</v>
      </c>
      <c r="G18" s="49" t="str">
        <f t="shared" si="4"/>
        <v>53670.56962</v>
      </c>
      <c r="H18" s="19">
        <f t="shared" si="5"/>
        <v>5226</v>
      </c>
      <c r="I18" s="58" t="s">
        <v>546</v>
      </c>
      <c r="J18" s="59" t="s">
        <v>547</v>
      </c>
      <c r="K18" s="58" t="s">
        <v>541</v>
      </c>
      <c r="L18" s="58" t="s">
        <v>548</v>
      </c>
      <c r="M18" s="59" t="s">
        <v>543</v>
      </c>
      <c r="N18" s="59" t="s">
        <v>70</v>
      </c>
      <c r="O18" s="60" t="s">
        <v>544</v>
      </c>
      <c r="P18" s="61" t="s">
        <v>545</v>
      </c>
    </row>
    <row r="19" spans="1:16" ht="12.75" customHeight="1" thickBot="1">
      <c r="A19" s="19" t="str">
        <f t="shared" si="0"/>
        <v>IBVS 5672 </v>
      </c>
      <c r="B19" s="5" t="str">
        <f t="shared" si="1"/>
        <v>I</v>
      </c>
      <c r="C19" s="19">
        <f t="shared" si="2"/>
        <v>53717.709499999997</v>
      </c>
      <c r="D19" s="49" t="str">
        <f t="shared" si="3"/>
        <v>vis</v>
      </c>
      <c r="E19" s="57">
        <f>VLOOKUP(C19,'A (old)'!C$21:E$973,3,FALSE)</f>
        <v>5252.977541395192</v>
      </c>
      <c r="F19" s="5" t="s">
        <v>70</v>
      </c>
      <c r="G19" s="49" t="str">
        <f t="shared" si="4"/>
        <v>53717.7095</v>
      </c>
      <c r="H19" s="19">
        <f t="shared" si="5"/>
        <v>5253</v>
      </c>
      <c r="I19" s="58" t="s">
        <v>550</v>
      </c>
      <c r="J19" s="59" t="s">
        <v>551</v>
      </c>
      <c r="K19" s="58" t="s">
        <v>552</v>
      </c>
      <c r="L19" s="58" t="s">
        <v>553</v>
      </c>
      <c r="M19" s="59" t="s">
        <v>412</v>
      </c>
      <c r="N19" s="59" t="s">
        <v>433</v>
      </c>
      <c r="O19" s="60" t="s">
        <v>554</v>
      </c>
      <c r="P19" s="61" t="s">
        <v>555</v>
      </c>
    </row>
    <row r="20" spans="1:16" ht="12.75" customHeight="1" thickBot="1">
      <c r="A20" s="19" t="str">
        <f t="shared" si="0"/>
        <v>BAVM 183 </v>
      </c>
      <c r="B20" s="5" t="str">
        <f t="shared" si="1"/>
        <v>II</v>
      </c>
      <c r="C20" s="19">
        <f t="shared" si="2"/>
        <v>54029.390299999999</v>
      </c>
      <c r="D20" s="49" t="str">
        <f t="shared" si="3"/>
        <v>vis</v>
      </c>
      <c r="E20" s="57">
        <f>VLOOKUP(C20,'A (old)'!C$21:E$973,3,FALSE)</f>
        <v>5431.4944538646832</v>
      </c>
      <c r="F20" s="5" t="s">
        <v>70</v>
      </c>
      <c r="G20" s="49" t="str">
        <f t="shared" si="4"/>
        <v>54029.3903</v>
      </c>
      <c r="H20" s="19">
        <f t="shared" si="5"/>
        <v>5431.5</v>
      </c>
      <c r="I20" s="58" t="s">
        <v>556</v>
      </c>
      <c r="J20" s="59" t="s">
        <v>557</v>
      </c>
      <c r="K20" s="58" t="s">
        <v>558</v>
      </c>
      <c r="L20" s="58" t="s">
        <v>559</v>
      </c>
      <c r="M20" s="59" t="s">
        <v>543</v>
      </c>
      <c r="N20" s="59">
        <v>0</v>
      </c>
      <c r="O20" s="60" t="s">
        <v>413</v>
      </c>
      <c r="P20" s="61" t="s">
        <v>560</v>
      </c>
    </row>
    <row r="21" spans="1:16" ht="12.75" customHeight="1" thickBot="1">
      <c r="A21" s="19" t="str">
        <f t="shared" si="0"/>
        <v>BAVM 186 </v>
      </c>
      <c r="B21" s="5" t="str">
        <f t="shared" si="1"/>
        <v>I</v>
      </c>
      <c r="C21" s="19">
        <f t="shared" si="2"/>
        <v>54084.358200000002</v>
      </c>
      <c r="D21" s="49" t="str">
        <f t="shared" si="3"/>
        <v>vis</v>
      </c>
      <c r="E21" s="57">
        <f>VLOOKUP(C21,'A (old)'!C$21:E$973,3,FALSE)</f>
        <v>5462.9776244447512</v>
      </c>
      <c r="F21" s="5" t="s">
        <v>70</v>
      </c>
      <c r="G21" s="49" t="str">
        <f t="shared" si="4"/>
        <v>54084.3582</v>
      </c>
      <c r="H21" s="19">
        <f t="shared" si="5"/>
        <v>5463</v>
      </c>
      <c r="I21" s="58" t="s">
        <v>561</v>
      </c>
      <c r="J21" s="59" t="s">
        <v>562</v>
      </c>
      <c r="K21" s="58">
        <v>5463</v>
      </c>
      <c r="L21" s="58" t="s">
        <v>563</v>
      </c>
      <c r="M21" s="59" t="s">
        <v>543</v>
      </c>
      <c r="N21" s="59" t="s">
        <v>70</v>
      </c>
      <c r="O21" s="60" t="s">
        <v>472</v>
      </c>
      <c r="P21" s="61" t="s">
        <v>564</v>
      </c>
    </row>
    <row r="22" spans="1:16" ht="12.75" customHeight="1" thickBot="1">
      <c r="A22" s="19" t="str">
        <f t="shared" si="0"/>
        <v>BAVM 183 </v>
      </c>
      <c r="B22" s="5" t="str">
        <f t="shared" si="1"/>
        <v>I</v>
      </c>
      <c r="C22" s="19">
        <f t="shared" si="2"/>
        <v>54084.358500000002</v>
      </c>
      <c r="D22" s="49" t="str">
        <f t="shared" si="3"/>
        <v>vis</v>
      </c>
      <c r="E22" s="57">
        <f>VLOOKUP(C22,'A (old)'!C$21:E$973,3,FALSE)</f>
        <v>5462.9777962714206</v>
      </c>
      <c r="F22" s="5" t="s">
        <v>70</v>
      </c>
      <c r="G22" s="49" t="str">
        <f t="shared" si="4"/>
        <v>54084.3585</v>
      </c>
      <c r="H22" s="19">
        <f t="shared" si="5"/>
        <v>5463</v>
      </c>
      <c r="I22" s="58" t="s">
        <v>565</v>
      </c>
      <c r="J22" s="59" t="s">
        <v>566</v>
      </c>
      <c r="K22" s="58">
        <v>5463</v>
      </c>
      <c r="L22" s="58" t="s">
        <v>567</v>
      </c>
      <c r="M22" s="59" t="s">
        <v>543</v>
      </c>
      <c r="N22" s="59" t="s">
        <v>516</v>
      </c>
      <c r="O22" s="60" t="s">
        <v>517</v>
      </c>
      <c r="P22" s="61" t="s">
        <v>560</v>
      </c>
    </row>
    <row r="23" spans="1:16" ht="12.75" customHeight="1" thickBot="1">
      <c r="A23" s="19" t="str">
        <f t="shared" si="0"/>
        <v>BAVM 186 </v>
      </c>
      <c r="B23" s="5" t="str">
        <f t="shared" si="1"/>
        <v>I</v>
      </c>
      <c r="C23" s="19">
        <f t="shared" si="2"/>
        <v>54091.342600000004</v>
      </c>
      <c r="D23" s="49" t="str">
        <f t="shared" si="3"/>
        <v>vis</v>
      </c>
      <c r="E23" s="57">
        <f>VLOOKUP(C23,'A (old)'!C$21:E$973,3,FALSE)</f>
        <v>5466.9779784076909</v>
      </c>
      <c r="F23" s="5" t="s">
        <v>70</v>
      </c>
      <c r="G23" s="49" t="str">
        <f t="shared" si="4"/>
        <v>54091.3426</v>
      </c>
      <c r="H23" s="19">
        <f t="shared" si="5"/>
        <v>5467</v>
      </c>
      <c r="I23" s="58" t="s">
        <v>568</v>
      </c>
      <c r="J23" s="59" t="s">
        <v>569</v>
      </c>
      <c r="K23" s="58">
        <v>5467</v>
      </c>
      <c r="L23" s="58" t="s">
        <v>570</v>
      </c>
      <c r="M23" s="59" t="s">
        <v>543</v>
      </c>
      <c r="N23" s="59" t="s">
        <v>70</v>
      </c>
      <c r="O23" s="60" t="s">
        <v>472</v>
      </c>
      <c r="P23" s="61" t="s">
        <v>564</v>
      </c>
    </row>
    <row r="24" spans="1:16" ht="12.75" customHeight="1" thickBot="1">
      <c r="A24" s="19" t="str">
        <f t="shared" si="0"/>
        <v>BAVM 183 </v>
      </c>
      <c r="B24" s="5" t="str">
        <f t="shared" si="1"/>
        <v>I</v>
      </c>
      <c r="C24" s="19">
        <f t="shared" si="2"/>
        <v>54126.263500000001</v>
      </c>
      <c r="D24" s="49" t="str">
        <f t="shared" si="3"/>
        <v>vis</v>
      </c>
      <c r="E24" s="57">
        <f>VLOOKUP(C24,'A (old)'!C$21:E$973,3,FALSE)</f>
        <v>5486.9791181912624</v>
      </c>
      <c r="F24" s="5" t="s">
        <v>70</v>
      </c>
      <c r="G24" s="49" t="str">
        <f t="shared" si="4"/>
        <v>54126.2635</v>
      </c>
      <c r="H24" s="19">
        <f t="shared" si="5"/>
        <v>5487</v>
      </c>
      <c r="I24" s="58" t="s">
        <v>571</v>
      </c>
      <c r="J24" s="59" t="s">
        <v>572</v>
      </c>
      <c r="K24" s="58">
        <v>5487</v>
      </c>
      <c r="L24" s="58" t="s">
        <v>573</v>
      </c>
      <c r="M24" s="59" t="s">
        <v>543</v>
      </c>
      <c r="N24" s="59" t="s">
        <v>516</v>
      </c>
      <c r="O24" s="60" t="s">
        <v>574</v>
      </c>
      <c r="P24" s="61" t="s">
        <v>560</v>
      </c>
    </row>
    <row r="25" spans="1:16" ht="12.75" customHeight="1" thickBot="1">
      <c r="A25" s="19" t="str">
        <f t="shared" si="0"/>
        <v>IBVS 5871 </v>
      </c>
      <c r="B25" s="5" t="str">
        <f t="shared" si="1"/>
        <v>II</v>
      </c>
      <c r="C25" s="19">
        <f t="shared" si="2"/>
        <v>54783.628700000001</v>
      </c>
      <c r="D25" s="49" t="str">
        <f t="shared" si="3"/>
        <v>vis</v>
      </c>
      <c r="E25" s="57">
        <f>VLOOKUP(C25,'A (old)'!C$21:E$973,3,FALSE)</f>
        <v>5863.4886942347302</v>
      </c>
      <c r="F25" s="5" t="s">
        <v>70</v>
      </c>
      <c r="G25" s="49" t="str">
        <f t="shared" si="4"/>
        <v>54783.6287</v>
      </c>
      <c r="H25" s="19">
        <f t="shared" si="5"/>
        <v>5863.5</v>
      </c>
      <c r="I25" s="58" t="s">
        <v>609</v>
      </c>
      <c r="J25" s="59" t="s">
        <v>610</v>
      </c>
      <c r="K25" s="58">
        <v>5863.5</v>
      </c>
      <c r="L25" s="58" t="s">
        <v>611</v>
      </c>
      <c r="M25" s="59" t="s">
        <v>543</v>
      </c>
      <c r="N25" s="59" t="s">
        <v>70</v>
      </c>
      <c r="O25" s="60" t="s">
        <v>612</v>
      </c>
      <c r="P25" s="61" t="s">
        <v>613</v>
      </c>
    </row>
    <row r="26" spans="1:16" ht="12.75" customHeight="1" thickBot="1">
      <c r="A26" s="19" t="str">
        <f t="shared" si="0"/>
        <v>BAVM 209 </v>
      </c>
      <c r="B26" s="5" t="str">
        <f t="shared" si="1"/>
        <v>I</v>
      </c>
      <c r="C26" s="19">
        <f t="shared" si="2"/>
        <v>54861.308700000001</v>
      </c>
      <c r="D26" s="49" t="str">
        <f t="shared" si="3"/>
        <v>vis</v>
      </c>
      <c r="E26" s="57">
        <f>VLOOKUP(C26,'A (old)'!C$21:E$973,3,FALSE)</f>
        <v>5907.9803464655706</v>
      </c>
      <c r="F26" s="5" t="s">
        <v>70</v>
      </c>
      <c r="G26" s="49" t="str">
        <f t="shared" si="4"/>
        <v>54861.3087</v>
      </c>
      <c r="H26" s="19">
        <f t="shared" si="5"/>
        <v>5908</v>
      </c>
      <c r="I26" s="58" t="s">
        <v>623</v>
      </c>
      <c r="J26" s="59" t="s">
        <v>624</v>
      </c>
      <c r="K26" s="58">
        <v>5908</v>
      </c>
      <c r="L26" s="58" t="s">
        <v>625</v>
      </c>
      <c r="M26" s="59" t="s">
        <v>543</v>
      </c>
      <c r="N26" s="59" t="s">
        <v>516</v>
      </c>
      <c r="O26" s="60" t="s">
        <v>517</v>
      </c>
      <c r="P26" s="61" t="s">
        <v>626</v>
      </c>
    </row>
    <row r="27" spans="1:16" ht="12.75" customHeight="1" thickBot="1">
      <c r="A27" s="19" t="str">
        <f t="shared" si="0"/>
        <v>IBVS 5972 </v>
      </c>
      <c r="B27" s="5" t="str">
        <f t="shared" si="1"/>
        <v>I</v>
      </c>
      <c r="C27" s="19">
        <f t="shared" si="2"/>
        <v>55435.731699999997</v>
      </c>
      <c r="D27" s="49" t="str">
        <f t="shared" si="3"/>
        <v>vis</v>
      </c>
      <c r="E27" s="57">
        <f>VLOOKUP(C27,'A (old)'!C$21:E$973,3,FALSE)</f>
        <v>6236.9843159480051</v>
      </c>
      <c r="F27" s="5" t="s">
        <v>70</v>
      </c>
      <c r="G27" s="49" t="str">
        <f t="shared" si="4"/>
        <v>55435.7317</v>
      </c>
      <c r="H27" s="19">
        <f t="shared" si="5"/>
        <v>6237</v>
      </c>
      <c r="I27" s="58" t="s">
        <v>638</v>
      </c>
      <c r="J27" s="59" t="s">
        <v>639</v>
      </c>
      <c r="K27" s="58">
        <v>6237</v>
      </c>
      <c r="L27" s="58" t="s">
        <v>640</v>
      </c>
      <c r="M27" s="59" t="s">
        <v>543</v>
      </c>
      <c r="N27" s="59" t="s">
        <v>70</v>
      </c>
      <c r="O27" s="60" t="s">
        <v>528</v>
      </c>
      <c r="P27" s="61" t="s">
        <v>641</v>
      </c>
    </row>
    <row r="28" spans="1:16" ht="12.75" customHeight="1" thickBot="1">
      <c r="A28" s="19" t="str">
        <f t="shared" si="0"/>
        <v>IBVS 5972 </v>
      </c>
      <c r="B28" s="5" t="str">
        <f t="shared" si="1"/>
        <v>I</v>
      </c>
      <c r="C28" s="19">
        <f t="shared" si="2"/>
        <v>55468.903400000003</v>
      </c>
      <c r="D28" s="49" t="str">
        <f t="shared" si="3"/>
        <v>vis</v>
      </c>
      <c r="E28" s="57">
        <f>VLOOKUP(C28,'A (old)'!C$21:E$973,3,FALSE)</f>
        <v>6255.9835916985985</v>
      </c>
      <c r="F28" s="5" t="s">
        <v>70</v>
      </c>
      <c r="G28" s="49" t="str">
        <f t="shared" si="4"/>
        <v>55468.9034</v>
      </c>
      <c r="H28" s="19">
        <f t="shared" si="5"/>
        <v>6256</v>
      </c>
      <c r="I28" s="58" t="s">
        <v>642</v>
      </c>
      <c r="J28" s="59" t="s">
        <v>643</v>
      </c>
      <c r="K28" s="58">
        <v>6256</v>
      </c>
      <c r="L28" s="58" t="s">
        <v>644</v>
      </c>
      <c r="M28" s="59" t="s">
        <v>543</v>
      </c>
      <c r="N28" s="59" t="s">
        <v>70</v>
      </c>
      <c r="O28" s="60" t="s">
        <v>528</v>
      </c>
      <c r="P28" s="61" t="s">
        <v>641</v>
      </c>
    </row>
    <row r="29" spans="1:16" ht="12.75" customHeight="1" thickBot="1">
      <c r="A29" s="19" t="str">
        <f t="shared" si="0"/>
        <v>IBVS 5972 </v>
      </c>
      <c r="B29" s="5" t="str">
        <f t="shared" si="1"/>
        <v>I</v>
      </c>
      <c r="C29" s="19">
        <f t="shared" si="2"/>
        <v>55468.904399999999</v>
      </c>
      <c r="D29" s="49" t="str">
        <f t="shared" si="3"/>
        <v>vis</v>
      </c>
      <c r="E29" s="57">
        <f>VLOOKUP(C29,'A (old)'!C$21:E$973,3,FALSE)</f>
        <v>6255.9841644541602</v>
      </c>
      <c r="F29" s="5" t="s">
        <v>70</v>
      </c>
      <c r="G29" s="49" t="str">
        <f t="shared" si="4"/>
        <v>55468.9044</v>
      </c>
      <c r="H29" s="19">
        <f t="shared" si="5"/>
        <v>6256</v>
      </c>
      <c r="I29" s="58" t="s">
        <v>645</v>
      </c>
      <c r="J29" s="59" t="s">
        <v>646</v>
      </c>
      <c r="K29" s="58">
        <v>6256</v>
      </c>
      <c r="L29" s="58" t="s">
        <v>647</v>
      </c>
      <c r="M29" s="59" t="s">
        <v>543</v>
      </c>
      <c r="N29" s="59" t="s">
        <v>70</v>
      </c>
      <c r="O29" s="60" t="s">
        <v>528</v>
      </c>
      <c r="P29" s="61" t="s">
        <v>641</v>
      </c>
    </row>
    <row r="30" spans="1:16" ht="12.75" customHeight="1" thickBot="1">
      <c r="A30" s="19" t="str">
        <f t="shared" si="0"/>
        <v>IBVS 5972 </v>
      </c>
      <c r="B30" s="5" t="str">
        <f t="shared" si="1"/>
        <v>I</v>
      </c>
      <c r="C30" s="19">
        <f t="shared" si="2"/>
        <v>55470.650900000001</v>
      </c>
      <c r="D30" s="49" t="str">
        <f t="shared" si="3"/>
        <v>vis</v>
      </c>
      <c r="E30" s="57">
        <f>VLOOKUP(C30,'A (old)'!C$21:E$973,3,FALSE)</f>
        <v>6256.9844820471217</v>
      </c>
      <c r="F30" s="5" t="s">
        <v>70</v>
      </c>
      <c r="G30" s="49" t="str">
        <f t="shared" si="4"/>
        <v>55470.6509</v>
      </c>
      <c r="H30" s="19">
        <f t="shared" si="5"/>
        <v>6257</v>
      </c>
      <c r="I30" s="58" t="s">
        <v>648</v>
      </c>
      <c r="J30" s="59" t="s">
        <v>649</v>
      </c>
      <c r="K30" s="58">
        <v>6257</v>
      </c>
      <c r="L30" s="58" t="s">
        <v>650</v>
      </c>
      <c r="M30" s="59" t="s">
        <v>543</v>
      </c>
      <c r="N30" s="59" t="s">
        <v>70</v>
      </c>
      <c r="O30" s="60" t="s">
        <v>528</v>
      </c>
      <c r="P30" s="61" t="s">
        <v>641</v>
      </c>
    </row>
    <row r="31" spans="1:16" ht="12.75" customHeight="1" thickBot="1">
      <c r="A31" s="19" t="str">
        <f t="shared" si="0"/>
        <v>BAVM 215 </v>
      </c>
      <c r="B31" s="5" t="str">
        <f t="shared" si="1"/>
        <v>II</v>
      </c>
      <c r="C31" s="19">
        <f t="shared" si="2"/>
        <v>55478.508800000003</v>
      </c>
      <c r="D31" s="49" t="str">
        <f t="shared" si="3"/>
        <v>vis</v>
      </c>
      <c r="E31" s="57">
        <f>VLOOKUP(C31,'A (old)'!C$21:E$973,3,FALSE)</f>
        <v>6261.4851379954325</v>
      </c>
      <c r="F31" s="5" t="s">
        <v>70</v>
      </c>
      <c r="G31" s="49" t="str">
        <f t="shared" si="4"/>
        <v>55478.5088</v>
      </c>
      <c r="H31" s="19">
        <f t="shared" si="5"/>
        <v>6261.5</v>
      </c>
      <c r="I31" s="58" t="s">
        <v>651</v>
      </c>
      <c r="J31" s="59" t="s">
        <v>652</v>
      </c>
      <c r="K31" s="58">
        <v>6261.5</v>
      </c>
      <c r="L31" s="58" t="s">
        <v>653</v>
      </c>
      <c r="M31" s="59" t="s">
        <v>543</v>
      </c>
      <c r="N31" s="59" t="s">
        <v>471</v>
      </c>
      <c r="O31" s="60" t="s">
        <v>413</v>
      </c>
      <c r="P31" s="61" t="s">
        <v>654</v>
      </c>
    </row>
    <row r="32" spans="1:16" ht="12.75" customHeight="1" thickBot="1">
      <c r="A32" s="19" t="str">
        <f t="shared" si="0"/>
        <v>BAVM 215 </v>
      </c>
      <c r="B32" s="5" t="str">
        <f t="shared" si="1"/>
        <v>I</v>
      </c>
      <c r="C32" s="19">
        <f t="shared" si="2"/>
        <v>55479.380700000002</v>
      </c>
      <c r="D32" s="49" t="str">
        <f t="shared" si="3"/>
        <v>vis</v>
      </c>
      <c r="E32" s="57">
        <f>VLOOKUP(C32,'A (old)'!C$21:E$973,3,FALSE)</f>
        <v>6261.9845235719004</v>
      </c>
      <c r="F32" s="5" t="s">
        <v>70</v>
      </c>
      <c r="G32" s="49" t="str">
        <f t="shared" si="4"/>
        <v>55479.3807</v>
      </c>
      <c r="H32" s="19">
        <f t="shared" si="5"/>
        <v>6262</v>
      </c>
      <c r="I32" s="58" t="s">
        <v>655</v>
      </c>
      <c r="J32" s="59" t="s">
        <v>656</v>
      </c>
      <c r="K32" s="58">
        <v>6262</v>
      </c>
      <c r="L32" s="58" t="s">
        <v>657</v>
      </c>
      <c r="M32" s="59" t="s">
        <v>543</v>
      </c>
      <c r="N32" s="59" t="s">
        <v>516</v>
      </c>
      <c r="O32" s="60" t="s">
        <v>517</v>
      </c>
      <c r="P32" s="61" t="s">
        <v>654</v>
      </c>
    </row>
    <row r="33" spans="1:16" ht="12.75" customHeight="1" thickBot="1">
      <c r="A33" s="19" t="str">
        <f t="shared" si="0"/>
        <v>IBVS 5960 </v>
      </c>
      <c r="B33" s="5" t="str">
        <f t="shared" si="1"/>
        <v>II</v>
      </c>
      <c r="C33" s="19">
        <f t="shared" si="2"/>
        <v>55511.678599999999</v>
      </c>
      <c r="D33" s="49" t="str">
        <f t="shared" si="3"/>
        <v>vis</v>
      </c>
      <c r="E33" s="57">
        <f>VLOOKUP(C33,'A (old)'!C$21:E$973,3,FALSE)</f>
        <v>6280.4833255104477</v>
      </c>
      <c r="F33" s="5" t="s">
        <v>70</v>
      </c>
      <c r="G33" s="49" t="str">
        <f t="shared" si="4"/>
        <v>55511.6786</v>
      </c>
      <c r="H33" s="19">
        <f t="shared" si="5"/>
        <v>6280.5</v>
      </c>
      <c r="I33" s="58" t="s">
        <v>658</v>
      </c>
      <c r="J33" s="59" t="s">
        <v>659</v>
      </c>
      <c r="K33" s="58">
        <v>6280.5</v>
      </c>
      <c r="L33" s="58" t="s">
        <v>660</v>
      </c>
      <c r="M33" s="59" t="s">
        <v>543</v>
      </c>
      <c r="N33" s="59" t="s">
        <v>70</v>
      </c>
      <c r="O33" s="60" t="s">
        <v>612</v>
      </c>
      <c r="P33" s="61" t="s">
        <v>661</v>
      </c>
    </row>
    <row r="34" spans="1:16" ht="12.75" customHeight="1" thickBot="1">
      <c r="A34" s="19" t="str">
        <f t="shared" si="0"/>
        <v>IBVS 5972 </v>
      </c>
      <c r="B34" s="5" t="str">
        <f t="shared" si="1"/>
        <v>II</v>
      </c>
      <c r="C34" s="19">
        <f t="shared" si="2"/>
        <v>55539.613700000002</v>
      </c>
      <c r="D34" s="49" t="str">
        <f t="shared" si="3"/>
        <v>vis</v>
      </c>
      <c r="E34" s="57">
        <f>VLOOKUP(C34,'A (old)'!C$21:E$973,3,FALSE)</f>
        <v>6296.483309473293</v>
      </c>
      <c r="F34" s="5" t="s">
        <v>70</v>
      </c>
      <c r="G34" s="49" t="str">
        <f t="shared" si="4"/>
        <v>55539.6137</v>
      </c>
      <c r="H34" s="19">
        <f t="shared" si="5"/>
        <v>6296.5</v>
      </c>
      <c r="I34" s="58" t="s">
        <v>662</v>
      </c>
      <c r="J34" s="59" t="s">
        <v>663</v>
      </c>
      <c r="K34" s="58">
        <v>6296.5</v>
      </c>
      <c r="L34" s="58" t="s">
        <v>660</v>
      </c>
      <c r="M34" s="59" t="s">
        <v>543</v>
      </c>
      <c r="N34" s="59" t="s">
        <v>70</v>
      </c>
      <c r="O34" s="60" t="s">
        <v>528</v>
      </c>
      <c r="P34" s="61" t="s">
        <v>641</v>
      </c>
    </row>
    <row r="35" spans="1:16" ht="13.5" thickBot="1">
      <c r="A35" s="19" t="str">
        <f t="shared" si="0"/>
        <v>IBVS 5972 </v>
      </c>
      <c r="B35" s="5" t="str">
        <f t="shared" si="1"/>
        <v>I</v>
      </c>
      <c r="C35" s="19">
        <f t="shared" si="2"/>
        <v>55566.679600000003</v>
      </c>
      <c r="D35" s="49" t="str">
        <f t="shared" si="3"/>
        <v>vis</v>
      </c>
      <c r="E35" s="57">
        <f>VLOOKUP(C35,'A (old)'!C$21:E$973,3,FALSE)</f>
        <v>6311.9854542996927</v>
      </c>
      <c r="F35" s="5" t="s">
        <v>70</v>
      </c>
      <c r="G35" s="49" t="str">
        <f t="shared" si="4"/>
        <v>55566.6796</v>
      </c>
      <c r="H35" s="19">
        <f t="shared" si="5"/>
        <v>6312</v>
      </c>
      <c r="I35" s="58" t="s">
        <v>664</v>
      </c>
      <c r="J35" s="59" t="s">
        <v>665</v>
      </c>
      <c r="K35" s="58">
        <v>6312</v>
      </c>
      <c r="L35" s="58" t="s">
        <v>666</v>
      </c>
      <c r="M35" s="59" t="s">
        <v>543</v>
      </c>
      <c r="N35" s="59" t="s">
        <v>70</v>
      </c>
      <c r="O35" s="60" t="s">
        <v>528</v>
      </c>
      <c r="P35" s="61" t="s">
        <v>641</v>
      </c>
    </row>
    <row r="36" spans="1:16" ht="13.5" thickBot="1">
      <c r="A36" s="19" t="str">
        <f t="shared" si="0"/>
        <v>IBVS 5972 </v>
      </c>
      <c r="B36" s="5" t="str">
        <f t="shared" si="1"/>
        <v>II</v>
      </c>
      <c r="C36" s="19">
        <f t="shared" si="2"/>
        <v>55574.5311</v>
      </c>
      <c r="D36" s="49" t="str">
        <f t="shared" si="3"/>
        <v>vis</v>
      </c>
      <c r="E36" s="57">
        <f>VLOOKUP(C36,'A (old)'!C$21:E$973,3,FALSE)</f>
        <v>6316.4824446123903</v>
      </c>
      <c r="F36" s="5" t="s">
        <v>70</v>
      </c>
      <c r="G36" s="49" t="str">
        <f t="shared" si="4"/>
        <v>55574.5311</v>
      </c>
      <c r="H36" s="19">
        <f t="shared" si="5"/>
        <v>6316.5</v>
      </c>
      <c r="I36" s="58" t="s">
        <v>667</v>
      </c>
      <c r="J36" s="59" t="s">
        <v>668</v>
      </c>
      <c r="K36" s="58">
        <v>6316.5</v>
      </c>
      <c r="L36" s="58" t="s">
        <v>462</v>
      </c>
      <c r="M36" s="59" t="s">
        <v>543</v>
      </c>
      <c r="N36" s="59" t="s">
        <v>70</v>
      </c>
      <c r="O36" s="60" t="s">
        <v>528</v>
      </c>
      <c r="P36" s="61" t="s">
        <v>641</v>
      </c>
    </row>
    <row r="37" spans="1:16" ht="13.5" thickBot="1">
      <c r="A37" s="19" t="str">
        <f t="shared" si="0"/>
        <v>IBVS 6014 </v>
      </c>
      <c r="B37" s="5" t="str">
        <f t="shared" si="1"/>
        <v>II</v>
      </c>
      <c r="C37" s="19">
        <f t="shared" si="2"/>
        <v>55825.945599999999</v>
      </c>
      <c r="D37" s="49" t="str">
        <f t="shared" si="3"/>
        <v>vis</v>
      </c>
      <c r="E37" s="57">
        <f>VLOOKUP(C37,'A (old)'!C$21:E$973,3,FALSE)</f>
        <v>6460.4814984201976</v>
      </c>
      <c r="F37" s="5" t="s">
        <v>70</v>
      </c>
      <c r="G37" s="49" t="str">
        <f t="shared" si="4"/>
        <v>55825.9456</v>
      </c>
      <c r="H37" s="19">
        <f t="shared" si="5"/>
        <v>6460.5</v>
      </c>
      <c r="I37" s="58" t="s">
        <v>673</v>
      </c>
      <c r="J37" s="59" t="s">
        <v>674</v>
      </c>
      <c r="K37" s="58">
        <v>6460.5</v>
      </c>
      <c r="L37" s="58" t="s">
        <v>675</v>
      </c>
      <c r="M37" s="59" t="s">
        <v>543</v>
      </c>
      <c r="N37" s="59" t="s">
        <v>70</v>
      </c>
      <c r="O37" s="60" t="s">
        <v>528</v>
      </c>
      <c r="P37" s="61" t="s">
        <v>676</v>
      </c>
    </row>
    <row r="38" spans="1:16" ht="13.5" thickBot="1">
      <c r="A38" s="19" t="str">
        <f t="shared" si="0"/>
        <v>IBVS 6014 </v>
      </c>
      <c r="B38" s="5" t="str">
        <f t="shared" si="1"/>
        <v>II</v>
      </c>
      <c r="C38" s="19">
        <f t="shared" si="2"/>
        <v>55862.608699999997</v>
      </c>
      <c r="D38" s="49" t="str">
        <f t="shared" si="3"/>
        <v>vis</v>
      </c>
      <c r="E38" s="57">
        <f>VLOOKUP(C38,'A (old)'!C$21:E$973,3,FALSE)</f>
        <v>6481.4804929478032</v>
      </c>
      <c r="F38" s="5" t="s">
        <v>70</v>
      </c>
      <c r="G38" s="49" t="str">
        <f t="shared" si="4"/>
        <v>55862.6087</v>
      </c>
      <c r="H38" s="19">
        <f t="shared" si="5"/>
        <v>6481.5</v>
      </c>
      <c r="I38" s="58" t="s">
        <v>677</v>
      </c>
      <c r="J38" s="59" t="s">
        <v>678</v>
      </c>
      <c r="K38" s="58">
        <v>6481.5</v>
      </c>
      <c r="L38" s="58" t="s">
        <v>679</v>
      </c>
      <c r="M38" s="59" t="s">
        <v>543</v>
      </c>
      <c r="N38" s="59" t="s">
        <v>70</v>
      </c>
      <c r="O38" s="60" t="s">
        <v>528</v>
      </c>
      <c r="P38" s="61" t="s">
        <v>676</v>
      </c>
    </row>
    <row r="39" spans="1:16" ht="13.5" thickBot="1">
      <c r="A39" s="19" t="str">
        <f t="shared" si="0"/>
        <v>BAVM 231 </v>
      </c>
      <c r="B39" s="5" t="str">
        <f t="shared" si="1"/>
        <v>II</v>
      </c>
      <c r="C39" s="19">
        <f t="shared" si="2"/>
        <v>56159.4159</v>
      </c>
      <c r="D39" s="49" t="str">
        <f t="shared" si="3"/>
        <v>vis</v>
      </c>
      <c r="E39" s="57">
        <f>VLOOKUP(C39,'A (old)'!C$21:E$973,3,FALSE)</f>
        <v>6651.4784682568852</v>
      </c>
      <c r="F39" s="5" t="s">
        <v>70</v>
      </c>
      <c r="G39" s="49" t="str">
        <f t="shared" si="4"/>
        <v>56159.4159</v>
      </c>
      <c r="H39" s="19">
        <f t="shared" si="5"/>
        <v>6651.5</v>
      </c>
      <c r="I39" s="58" t="s">
        <v>680</v>
      </c>
      <c r="J39" s="59" t="s">
        <v>681</v>
      </c>
      <c r="K39" s="58">
        <v>6651.5</v>
      </c>
      <c r="L39" s="58" t="s">
        <v>682</v>
      </c>
      <c r="M39" s="59" t="s">
        <v>543</v>
      </c>
      <c r="N39" s="59" t="s">
        <v>471</v>
      </c>
      <c r="O39" s="60" t="s">
        <v>413</v>
      </c>
      <c r="P39" s="61" t="s">
        <v>683</v>
      </c>
    </row>
    <row r="40" spans="1:16" ht="13.5" thickBot="1">
      <c r="A40" s="19" t="str">
        <f t="shared" si="0"/>
        <v>IBVS 6093 </v>
      </c>
      <c r="B40" s="5" t="str">
        <f t="shared" si="1"/>
        <v>I</v>
      </c>
      <c r="C40" s="19">
        <f t="shared" si="2"/>
        <v>56582.828200000004</v>
      </c>
      <c r="D40" s="49" t="str">
        <f t="shared" si="3"/>
        <v>vis</v>
      </c>
      <c r="E40" s="57">
        <f>VLOOKUP(C40,'A (old)'!C$21:E$973,3,FALSE)</f>
        <v>6893.9902190532321</v>
      </c>
      <c r="F40" s="5" t="s">
        <v>70</v>
      </c>
      <c r="G40" s="49" t="str">
        <f t="shared" si="4"/>
        <v>56582.8282</v>
      </c>
      <c r="H40" s="19">
        <f t="shared" si="5"/>
        <v>6894</v>
      </c>
      <c r="I40" s="58" t="s">
        <v>684</v>
      </c>
      <c r="J40" s="59" t="s">
        <v>685</v>
      </c>
      <c r="K40" s="58">
        <v>6894</v>
      </c>
      <c r="L40" s="58" t="s">
        <v>686</v>
      </c>
      <c r="M40" s="59" t="s">
        <v>543</v>
      </c>
      <c r="N40" s="59" t="s">
        <v>70</v>
      </c>
      <c r="O40" s="60" t="s">
        <v>612</v>
      </c>
      <c r="P40" s="61" t="s">
        <v>687</v>
      </c>
    </row>
    <row r="41" spans="1:16" ht="13.5" thickBot="1">
      <c r="A41" s="19" t="str">
        <f t="shared" si="0"/>
        <v>BAVM 234 </v>
      </c>
      <c r="B41" s="5" t="str">
        <f t="shared" si="1"/>
        <v>I</v>
      </c>
      <c r="C41" s="19">
        <f t="shared" si="2"/>
        <v>56584.580399999999</v>
      </c>
      <c r="D41" s="49" t="str">
        <f t="shared" si="3"/>
        <v>vis</v>
      </c>
      <c r="E41" s="57">
        <f>VLOOKUP(C41,'A (old)'!C$21:E$973,3,FALSE)</f>
        <v>6894.9938013529063</v>
      </c>
      <c r="F41" s="5" t="s">
        <v>70</v>
      </c>
      <c r="G41" s="49" t="str">
        <f t="shared" si="4"/>
        <v>56584.5804</v>
      </c>
      <c r="H41" s="19">
        <f t="shared" si="5"/>
        <v>6895</v>
      </c>
      <c r="I41" s="58" t="s">
        <v>688</v>
      </c>
      <c r="J41" s="59" t="s">
        <v>689</v>
      </c>
      <c r="K41" s="58">
        <v>6895</v>
      </c>
      <c r="L41" s="58" t="s">
        <v>690</v>
      </c>
      <c r="M41" s="59" t="s">
        <v>543</v>
      </c>
      <c r="N41" s="59" t="s">
        <v>471</v>
      </c>
      <c r="O41" s="60" t="s">
        <v>413</v>
      </c>
      <c r="P41" s="61" t="s">
        <v>691</v>
      </c>
    </row>
    <row r="42" spans="1:16" ht="13.5" thickBot="1">
      <c r="A42" s="19" t="str">
        <f t="shared" si="0"/>
        <v>BAVM 234 </v>
      </c>
      <c r="B42" s="5" t="str">
        <f t="shared" si="1"/>
        <v>I</v>
      </c>
      <c r="C42" s="19">
        <f t="shared" si="2"/>
        <v>56647.428399999997</v>
      </c>
      <c r="D42" s="49" t="str">
        <f t="shared" si="3"/>
        <v>vis</v>
      </c>
      <c r="E42" s="57">
        <f>VLOOKUP(C42,'A (old)'!C$21:E$973,3,FALSE)</f>
        <v>6930.9903430548084</v>
      </c>
      <c r="F42" s="5" t="s">
        <v>70</v>
      </c>
      <c r="G42" s="49" t="str">
        <f t="shared" si="4"/>
        <v>56647.4284</v>
      </c>
      <c r="H42" s="19">
        <f t="shared" si="5"/>
        <v>6931</v>
      </c>
      <c r="I42" s="58" t="s">
        <v>692</v>
      </c>
      <c r="J42" s="59" t="s">
        <v>693</v>
      </c>
      <c r="K42" s="58">
        <v>6931</v>
      </c>
      <c r="L42" s="58" t="s">
        <v>694</v>
      </c>
      <c r="M42" s="59" t="s">
        <v>543</v>
      </c>
      <c r="N42" s="59" t="s">
        <v>516</v>
      </c>
      <c r="O42" s="60" t="s">
        <v>517</v>
      </c>
      <c r="P42" s="61" t="s">
        <v>691</v>
      </c>
    </row>
    <row r="43" spans="1:16" ht="13.5" thickBot="1">
      <c r="A43" s="19" t="str">
        <f t="shared" ref="A43:A74" si="6">P43</f>
        <v>BAVM 239 </v>
      </c>
      <c r="B43" s="5" t="str">
        <f t="shared" ref="B43:B74" si="7">IF(H43=INT(H43),"I","II")</f>
        <v>I</v>
      </c>
      <c r="C43" s="19">
        <f t="shared" ref="C43:C74" si="8">1*G43</f>
        <v>56907.578099999999</v>
      </c>
      <c r="D43" s="49" t="str">
        <f t="shared" ref="D43:D74" si="9">VLOOKUP(F43,I$1:J$5,2,FALSE)</f>
        <v>vis</v>
      </c>
      <c r="E43" s="57">
        <f>VLOOKUP(C43,'A (old)'!C$21:E$973,3,FALSE)</f>
        <v>7079.9925312674422</v>
      </c>
      <c r="F43" s="5" t="s">
        <v>70</v>
      </c>
      <c r="G43" s="49" t="str">
        <f t="shared" ref="G43:G74" si="10">MID(I43,3,LEN(I43)-3)</f>
        <v>56907.5781</v>
      </c>
      <c r="H43" s="19">
        <f t="shared" ref="H43:H74" si="11">1*K43</f>
        <v>7080</v>
      </c>
      <c r="I43" s="58" t="s">
        <v>695</v>
      </c>
      <c r="J43" s="59" t="s">
        <v>696</v>
      </c>
      <c r="K43" s="58">
        <v>7080</v>
      </c>
      <c r="L43" s="58" t="s">
        <v>697</v>
      </c>
      <c r="M43" s="59" t="s">
        <v>543</v>
      </c>
      <c r="N43" s="59" t="s">
        <v>471</v>
      </c>
      <c r="O43" s="60" t="s">
        <v>413</v>
      </c>
      <c r="P43" s="61" t="s">
        <v>698</v>
      </c>
    </row>
    <row r="44" spans="1:16" ht="13.5" thickBot="1">
      <c r="A44" s="19" t="str">
        <f t="shared" si="6"/>
        <v>BAVM 239 </v>
      </c>
      <c r="B44" s="5" t="str">
        <f t="shared" si="7"/>
        <v>I</v>
      </c>
      <c r="C44" s="19">
        <f t="shared" si="8"/>
        <v>56970.434300000001</v>
      </c>
      <c r="D44" s="49" t="str">
        <f t="shared" si="9"/>
        <v>vis</v>
      </c>
      <c r="E44" s="57">
        <f>VLOOKUP(C44,'A (old)'!C$21:E$973,3,FALSE)</f>
        <v>7115.9937695649733</v>
      </c>
      <c r="F44" s="5" t="s">
        <v>70</v>
      </c>
      <c r="G44" s="49" t="str">
        <f t="shared" si="10"/>
        <v>56970.4343</v>
      </c>
      <c r="H44" s="19">
        <f t="shared" si="11"/>
        <v>7116</v>
      </c>
      <c r="I44" s="58" t="s">
        <v>699</v>
      </c>
      <c r="J44" s="59" t="s">
        <v>700</v>
      </c>
      <c r="K44" s="58">
        <v>7116</v>
      </c>
      <c r="L44" s="58" t="s">
        <v>701</v>
      </c>
      <c r="M44" s="59" t="s">
        <v>543</v>
      </c>
      <c r="N44" s="59" t="s">
        <v>70</v>
      </c>
      <c r="O44" s="60" t="s">
        <v>702</v>
      </c>
      <c r="P44" s="61" t="s">
        <v>698</v>
      </c>
    </row>
    <row r="45" spans="1:16" ht="12.75" customHeight="1" thickBot="1">
      <c r="A45" s="19" t="str">
        <f t="shared" si="6"/>
        <v> VB 7.72 </v>
      </c>
      <c r="B45" s="5" t="str">
        <f t="shared" si="7"/>
        <v>II</v>
      </c>
      <c r="C45" s="19">
        <f t="shared" si="8"/>
        <v>15693.653</v>
      </c>
      <c r="D45" s="49" t="str">
        <f t="shared" si="9"/>
        <v>vis</v>
      </c>
      <c r="E45" s="57" t="e">
        <f>VLOOKUP(C45,'A (old)'!C$21:E$973,3,FALSE)</f>
        <v>#N/A</v>
      </c>
      <c r="F45" s="5" t="s">
        <v>70</v>
      </c>
      <c r="G45" s="49" t="str">
        <f t="shared" si="10"/>
        <v>15693.653</v>
      </c>
      <c r="H45" s="19">
        <f t="shared" si="11"/>
        <v>-16525.5</v>
      </c>
      <c r="I45" s="58" t="s">
        <v>73</v>
      </c>
      <c r="J45" s="59" t="s">
        <v>74</v>
      </c>
      <c r="K45" s="58">
        <v>-16525.5</v>
      </c>
      <c r="L45" s="58" t="s">
        <v>75</v>
      </c>
      <c r="M45" s="59" t="s">
        <v>76</v>
      </c>
      <c r="N45" s="59"/>
      <c r="O45" s="60" t="s">
        <v>77</v>
      </c>
      <c r="P45" s="60" t="s">
        <v>78</v>
      </c>
    </row>
    <row r="46" spans="1:16" ht="12.75" customHeight="1" thickBot="1">
      <c r="A46" s="19" t="str">
        <f t="shared" si="6"/>
        <v> VB 7.72 </v>
      </c>
      <c r="B46" s="5" t="str">
        <f t="shared" si="7"/>
        <v>I</v>
      </c>
      <c r="C46" s="19">
        <f t="shared" si="8"/>
        <v>15961.736999999999</v>
      </c>
      <c r="D46" s="49" t="str">
        <f t="shared" si="9"/>
        <v>vis</v>
      </c>
      <c r="E46" s="57" t="e">
        <f>VLOOKUP(C46,'A (old)'!C$21:E$973,3,FALSE)</f>
        <v>#N/A</v>
      </c>
      <c r="F46" s="5" t="s">
        <v>70</v>
      </c>
      <c r="G46" s="49" t="str">
        <f t="shared" si="10"/>
        <v>15961.737</v>
      </c>
      <c r="H46" s="19">
        <f t="shared" si="11"/>
        <v>-16372</v>
      </c>
      <c r="I46" s="58" t="s">
        <v>79</v>
      </c>
      <c r="J46" s="59" t="s">
        <v>80</v>
      </c>
      <c r="K46" s="58">
        <v>-16372</v>
      </c>
      <c r="L46" s="58" t="s">
        <v>81</v>
      </c>
      <c r="M46" s="59" t="s">
        <v>76</v>
      </c>
      <c r="N46" s="59"/>
      <c r="O46" s="60" t="s">
        <v>77</v>
      </c>
      <c r="P46" s="60" t="s">
        <v>78</v>
      </c>
    </row>
    <row r="47" spans="1:16" ht="12.75" customHeight="1" thickBot="1">
      <c r="A47" s="19" t="str">
        <f t="shared" si="6"/>
        <v> VB 7.72 </v>
      </c>
      <c r="B47" s="5" t="str">
        <f t="shared" si="7"/>
        <v>II</v>
      </c>
      <c r="C47" s="19">
        <f t="shared" si="8"/>
        <v>15974.772999999999</v>
      </c>
      <c r="D47" s="49" t="str">
        <f t="shared" si="9"/>
        <v>vis</v>
      </c>
      <c r="E47" s="57" t="e">
        <f>VLOOKUP(C47,'A (old)'!C$21:E$973,3,FALSE)</f>
        <v>#N/A</v>
      </c>
      <c r="F47" s="5" t="s">
        <v>70</v>
      </c>
      <c r="G47" s="49" t="str">
        <f t="shared" si="10"/>
        <v>15974.773</v>
      </c>
      <c r="H47" s="19">
        <f t="shared" si="11"/>
        <v>-16364.5</v>
      </c>
      <c r="I47" s="58" t="s">
        <v>82</v>
      </c>
      <c r="J47" s="59" t="s">
        <v>83</v>
      </c>
      <c r="K47" s="58">
        <v>-16364.5</v>
      </c>
      <c r="L47" s="58" t="s">
        <v>84</v>
      </c>
      <c r="M47" s="59" t="s">
        <v>76</v>
      </c>
      <c r="N47" s="59"/>
      <c r="O47" s="60" t="s">
        <v>77</v>
      </c>
      <c r="P47" s="60" t="s">
        <v>78</v>
      </c>
    </row>
    <row r="48" spans="1:16" ht="12.75" customHeight="1" thickBot="1">
      <c r="A48" s="19" t="str">
        <f t="shared" si="6"/>
        <v> VB 7.72 </v>
      </c>
      <c r="B48" s="5" t="str">
        <f t="shared" si="7"/>
        <v>II</v>
      </c>
      <c r="C48" s="19">
        <f t="shared" si="8"/>
        <v>16051.686</v>
      </c>
      <c r="D48" s="49" t="str">
        <f t="shared" si="9"/>
        <v>vis</v>
      </c>
      <c r="E48" s="57" t="e">
        <f>VLOOKUP(C48,'A (old)'!C$21:E$973,3,FALSE)</f>
        <v>#N/A</v>
      </c>
      <c r="F48" s="5" t="s">
        <v>70</v>
      </c>
      <c r="G48" s="49" t="str">
        <f t="shared" si="10"/>
        <v>16051.686</v>
      </c>
      <c r="H48" s="19">
        <f t="shared" si="11"/>
        <v>-16320.5</v>
      </c>
      <c r="I48" s="58" t="s">
        <v>85</v>
      </c>
      <c r="J48" s="59" t="s">
        <v>86</v>
      </c>
      <c r="K48" s="58">
        <v>-16320.5</v>
      </c>
      <c r="L48" s="58" t="s">
        <v>87</v>
      </c>
      <c r="M48" s="59" t="s">
        <v>76</v>
      </c>
      <c r="N48" s="59"/>
      <c r="O48" s="60" t="s">
        <v>77</v>
      </c>
      <c r="P48" s="60" t="s">
        <v>78</v>
      </c>
    </row>
    <row r="49" spans="1:16" ht="12.75" customHeight="1" thickBot="1">
      <c r="A49" s="19" t="str">
        <f t="shared" si="6"/>
        <v> VB 7.72 </v>
      </c>
      <c r="B49" s="5" t="str">
        <f t="shared" si="7"/>
        <v>II</v>
      </c>
      <c r="C49" s="19">
        <f t="shared" si="8"/>
        <v>16149.473</v>
      </c>
      <c r="D49" s="49" t="str">
        <f t="shared" si="9"/>
        <v>vis</v>
      </c>
      <c r="E49" s="57" t="e">
        <f>VLOOKUP(C49,'A (old)'!C$21:E$973,3,FALSE)</f>
        <v>#N/A</v>
      </c>
      <c r="F49" s="5" t="s">
        <v>70</v>
      </c>
      <c r="G49" s="49" t="str">
        <f t="shared" si="10"/>
        <v>16149.473</v>
      </c>
      <c r="H49" s="19">
        <f t="shared" si="11"/>
        <v>-16264.5</v>
      </c>
      <c r="I49" s="58" t="s">
        <v>88</v>
      </c>
      <c r="J49" s="59" t="s">
        <v>89</v>
      </c>
      <c r="K49" s="58">
        <v>-16264.5</v>
      </c>
      <c r="L49" s="58" t="s">
        <v>90</v>
      </c>
      <c r="M49" s="59" t="s">
        <v>76</v>
      </c>
      <c r="N49" s="59"/>
      <c r="O49" s="60" t="s">
        <v>77</v>
      </c>
      <c r="P49" s="60" t="s">
        <v>78</v>
      </c>
    </row>
    <row r="50" spans="1:16" ht="12.75" customHeight="1" thickBot="1">
      <c r="A50" s="19" t="str">
        <f t="shared" si="6"/>
        <v> VB 7.72 </v>
      </c>
      <c r="B50" s="5" t="str">
        <f t="shared" si="7"/>
        <v>II</v>
      </c>
      <c r="C50" s="19">
        <f t="shared" si="8"/>
        <v>16444.600999999999</v>
      </c>
      <c r="D50" s="49" t="str">
        <f t="shared" si="9"/>
        <v>vis</v>
      </c>
      <c r="E50" s="57" t="e">
        <f>VLOOKUP(C50,'A (old)'!C$21:E$973,3,FALSE)</f>
        <v>#N/A</v>
      </c>
      <c r="F50" s="5" t="s">
        <v>70</v>
      </c>
      <c r="G50" s="49" t="str">
        <f t="shared" si="10"/>
        <v>16444.601</v>
      </c>
      <c r="H50" s="19">
        <f t="shared" si="11"/>
        <v>-16095.5</v>
      </c>
      <c r="I50" s="58" t="s">
        <v>91</v>
      </c>
      <c r="J50" s="59" t="s">
        <v>92</v>
      </c>
      <c r="K50" s="58">
        <v>-16095.5</v>
      </c>
      <c r="L50" s="58" t="s">
        <v>93</v>
      </c>
      <c r="M50" s="59" t="s">
        <v>76</v>
      </c>
      <c r="N50" s="59"/>
      <c r="O50" s="60" t="s">
        <v>77</v>
      </c>
      <c r="P50" s="60" t="s">
        <v>78</v>
      </c>
    </row>
    <row r="51" spans="1:16" ht="12.75" customHeight="1" thickBot="1">
      <c r="A51" s="19" t="str">
        <f t="shared" si="6"/>
        <v> VB 7.72 </v>
      </c>
      <c r="B51" s="5" t="str">
        <f t="shared" si="7"/>
        <v>I</v>
      </c>
      <c r="C51" s="19">
        <f t="shared" si="8"/>
        <v>16457.521000000001</v>
      </c>
      <c r="D51" s="49" t="str">
        <f t="shared" si="9"/>
        <v>vis</v>
      </c>
      <c r="E51" s="57" t="e">
        <f>VLOOKUP(C51,'A (old)'!C$21:E$973,3,FALSE)</f>
        <v>#N/A</v>
      </c>
      <c r="F51" s="5" t="s">
        <v>70</v>
      </c>
      <c r="G51" s="49" t="str">
        <f t="shared" si="10"/>
        <v>16457.521</v>
      </c>
      <c r="H51" s="19">
        <f t="shared" si="11"/>
        <v>-16088</v>
      </c>
      <c r="I51" s="58" t="s">
        <v>94</v>
      </c>
      <c r="J51" s="59" t="s">
        <v>95</v>
      </c>
      <c r="K51" s="58">
        <v>-16088</v>
      </c>
      <c r="L51" s="58" t="s">
        <v>96</v>
      </c>
      <c r="M51" s="59" t="s">
        <v>76</v>
      </c>
      <c r="N51" s="59"/>
      <c r="O51" s="60" t="s">
        <v>77</v>
      </c>
      <c r="P51" s="60" t="s">
        <v>78</v>
      </c>
    </row>
    <row r="52" spans="1:16" ht="12.75" customHeight="1" thickBot="1">
      <c r="A52" s="19" t="str">
        <f t="shared" si="6"/>
        <v> VB 7.72 </v>
      </c>
      <c r="B52" s="5" t="str">
        <f t="shared" si="7"/>
        <v>II</v>
      </c>
      <c r="C52" s="19">
        <f t="shared" si="8"/>
        <v>16505.526000000002</v>
      </c>
      <c r="D52" s="49" t="str">
        <f t="shared" si="9"/>
        <v>vis</v>
      </c>
      <c r="E52" s="57" t="e">
        <f>VLOOKUP(C52,'A (old)'!C$21:E$973,3,FALSE)</f>
        <v>#N/A</v>
      </c>
      <c r="F52" s="5" t="s">
        <v>70</v>
      </c>
      <c r="G52" s="49" t="str">
        <f t="shared" si="10"/>
        <v>16505.526</v>
      </c>
      <c r="H52" s="19">
        <f t="shared" si="11"/>
        <v>-16060.5</v>
      </c>
      <c r="I52" s="58" t="s">
        <v>97</v>
      </c>
      <c r="J52" s="59" t="s">
        <v>98</v>
      </c>
      <c r="K52" s="58">
        <v>-16060.5</v>
      </c>
      <c r="L52" s="58" t="s">
        <v>99</v>
      </c>
      <c r="M52" s="59" t="s">
        <v>76</v>
      </c>
      <c r="N52" s="59"/>
      <c r="O52" s="60" t="s">
        <v>77</v>
      </c>
      <c r="P52" s="60" t="s">
        <v>78</v>
      </c>
    </row>
    <row r="53" spans="1:16" ht="12.75" customHeight="1" thickBot="1">
      <c r="A53" s="19" t="str">
        <f t="shared" si="6"/>
        <v> VB 7.72 </v>
      </c>
      <c r="B53" s="5" t="str">
        <f t="shared" si="7"/>
        <v>I</v>
      </c>
      <c r="C53" s="19">
        <f t="shared" si="8"/>
        <v>16813.641</v>
      </c>
      <c r="D53" s="49" t="str">
        <f t="shared" si="9"/>
        <v>vis</v>
      </c>
      <c r="E53" s="57" t="e">
        <f>VLOOKUP(C53,'A (old)'!C$21:E$973,3,FALSE)</f>
        <v>#N/A</v>
      </c>
      <c r="F53" s="5" t="s">
        <v>70</v>
      </c>
      <c r="G53" s="49" t="str">
        <f t="shared" si="10"/>
        <v>16813.641</v>
      </c>
      <c r="H53" s="19">
        <f t="shared" si="11"/>
        <v>-15884</v>
      </c>
      <c r="I53" s="58" t="s">
        <v>100</v>
      </c>
      <c r="J53" s="59" t="s">
        <v>101</v>
      </c>
      <c r="K53" s="58">
        <v>-15884</v>
      </c>
      <c r="L53" s="58" t="s">
        <v>102</v>
      </c>
      <c r="M53" s="59" t="s">
        <v>76</v>
      </c>
      <c r="N53" s="59"/>
      <c r="O53" s="60" t="s">
        <v>77</v>
      </c>
      <c r="P53" s="60" t="s">
        <v>78</v>
      </c>
    </row>
    <row r="54" spans="1:16" ht="12.75" customHeight="1" thickBot="1">
      <c r="A54" s="19" t="str">
        <f t="shared" si="6"/>
        <v> VB 7.72 </v>
      </c>
      <c r="B54" s="5" t="str">
        <f t="shared" si="7"/>
        <v>II</v>
      </c>
      <c r="C54" s="19">
        <f t="shared" si="8"/>
        <v>16828.598000000002</v>
      </c>
      <c r="D54" s="49" t="str">
        <f t="shared" si="9"/>
        <v>vis</v>
      </c>
      <c r="E54" s="57" t="e">
        <f>VLOOKUP(C54,'A (old)'!C$21:E$973,3,FALSE)</f>
        <v>#N/A</v>
      </c>
      <c r="F54" s="5" t="s">
        <v>70</v>
      </c>
      <c r="G54" s="49" t="str">
        <f t="shared" si="10"/>
        <v>16828.598</v>
      </c>
      <c r="H54" s="19">
        <f t="shared" si="11"/>
        <v>-15875.5</v>
      </c>
      <c r="I54" s="58" t="s">
        <v>103</v>
      </c>
      <c r="J54" s="59" t="s">
        <v>104</v>
      </c>
      <c r="K54" s="58">
        <v>-15875.5</v>
      </c>
      <c r="L54" s="58" t="s">
        <v>105</v>
      </c>
      <c r="M54" s="59" t="s">
        <v>76</v>
      </c>
      <c r="N54" s="59"/>
      <c r="O54" s="60" t="s">
        <v>77</v>
      </c>
      <c r="P54" s="60" t="s">
        <v>78</v>
      </c>
    </row>
    <row r="55" spans="1:16" ht="12.75" customHeight="1" thickBot="1">
      <c r="A55" s="19" t="str">
        <f t="shared" si="6"/>
        <v> VB 7.72 </v>
      </c>
      <c r="B55" s="5" t="str">
        <f t="shared" si="7"/>
        <v>I</v>
      </c>
      <c r="C55" s="19">
        <f t="shared" si="8"/>
        <v>17171.557000000001</v>
      </c>
      <c r="D55" s="49" t="str">
        <f t="shared" si="9"/>
        <v>vis</v>
      </c>
      <c r="E55" s="57" t="e">
        <f>VLOOKUP(C55,'A (old)'!C$21:E$973,3,FALSE)</f>
        <v>#N/A</v>
      </c>
      <c r="F55" s="5" t="s">
        <v>70</v>
      </c>
      <c r="G55" s="49" t="str">
        <f t="shared" si="10"/>
        <v>17171.557</v>
      </c>
      <c r="H55" s="19">
        <f t="shared" si="11"/>
        <v>-15679</v>
      </c>
      <c r="I55" s="58" t="s">
        <v>106</v>
      </c>
      <c r="J55" s="59" t="s">
        <v>107</v>
      </c>
      <c r="K55" s="58">
        <v>-15679</v>
      </c>
      <c r="L55" s="58" t="s">
        <v>108</v>
      </c>
      <c r="M55" s="59" t="s">
        <v>76</v>
      </c>
      <c r="N55" s="59"/>
      <c r="O55" s="60" t="s">
        <v>77</v>
      </c>
      <c r="P55" s="60" t="s">
        <v>78</v>
      </c>
    </row>
    <row r="56" spans="1:16" ht="12.75" customHeight="1" thickBot="1">
      <c r="A56" s="19" t="str">
        <f t="shared" si="6"/>
        <v> VB 7.72 </v>
      </c>
      <c r="B56" s="5" t="str">
        <f t="shared" si="7"/>
        <v>I</v>
      </c>
      <c r="C56" s="19">
        <f t="shared" si="8"/>
        <v>17185.594000000001</v>
      </c>
      <c r="D56" s="49" t="str">
        <f t="shared" si="9"/>
        <v>vis</v>
      </c>
      <c r="E56" s="57" t="e">
        <f>VLOOKUP(C56,'A (old)'!C$21:E$973,3,FALSE)</f>
        <v>#N/A</v>
      </c>
      <c r="F56" s="5" t="s">
        <v>70</v>
      </c>
      <c r="G56" s="49" t="str">
        <f t="shared" si="10"/>
        <v>17185.594</v>
      </c>
      <c r="H56" s="19">
        <f t="shared" si="11"/>
        <v>-15671</v>
      </c>
      <c r="I56" s="58" t="s">
        <v>109</v>
      </c>
      <c r="J56" s="59" t="s">
        <v>110</v>
      </c>
      <c r="K56" s="58">
        <v>-15671</v>
      </c>
      <c r="L56" s="58" t="s">
        <v>111</v>
      </c>
      <c r="M56" s="59" t="s">
        <v>76</v>
      </c>
      <c r="N56" s="59"/>
      <c r="O56" s="60" t="s">
        <v>77</v>
      </c>
      <c r="P56" s="60" t="s">
        <v>78</v>
      </c>
    </row>
    <row r="57" spans="1:16" ht="12.75" customHeight="1" thickBot="1">
      <c r="A57" s="19" t="str">
        <f t="shared" si="6"/>
        <v> VB 7.72 </v>
      </c>
      <c r="B57" s="5" t="str">
        <f t="shared" si="7"/>
        <v>II</v>
      </c>
      <c r="C57" s="19">
        <f t="shared" si="8"/>
        <v>17228.474999999999</v>
      </c>
      <c r="D57" s="49" t="str">
        <f t="shared" si="9"/>
        <v>vis</v>
      </c>
      <c r="E57" s="57" t="e">
        <f>VLOOKUP(C57,'A (old)'!C$21:E$973,3,FALSE)</f>
        <v>#N/A</v>
      </c>
      <c r="F57" s="5" t="s">
        <v>70</v>
      </c>
      <c r="G57" s="49" t="str">
        <f t="shared" si="10"/>
        <v>17228.475</v>
      </c>
      <c r="H57" s="19">
        <f t="shared" si="11"/>
        <v>-15646.5</v>
      </c>
      <c r="I57" s="58" t="s">
        <v>112</v>
      </c>
      <c r="J57" s="59" t="s">
        <v>113</v>
      </c>
      <c r="K57" s="58">
        <v>-15646.5</v>
      </c>
      <c r="L57" s="58" t="s">
        <v>114</v>
      </c>
      <c r="M57" s="59" t="s">
        <v>76</v>
      </c>
      <c r="N57" s="59"/>
      <c r="O57" s="60" t="s">
        <v>77</v>
      </c>
      <c r="P57" s="60" t="s">
        <v>78</v>
      </c>
    </row>
    <row r="58" spans="1:16" ht="12.75" customHeight="1" thickBot="1">
      <c r="A58" s="19" t="str">
        <f t="shared" si="6"/>
        <v> VB 7.72 </v>
      </c>
      <c r="B58" s="5" t="str">
        <f t="shared" si="7"/>
        <v>II</v>
      </c>
      <c r="C58" s="19">
        <f t="shared" si="8"/>
        <v>17865.671999999999</v>
      </c>
      <c r="D58" s="49" t="str">
        <f t="shared" si="9"/>
        <v>vis</v>
      </c>
      <c r="E58" s="57" t="e">
        <f>VLOOKUP(C58,'A (old)'!C$21:E$973,3,FALSE)</f>
        <v>#N/A</v>
      </c>
      <c r="F58" s="5" t="s">
        <v>70</v>
      </c>
      <c r="G58" s="49" t="str">
        <f t="shared" si="10"/>
        <v>17865.672</v>
      </c>
      <c r="H58" s="19">
        <f t="shared" si="11"/>
        <v>-15281.5</v>
      </c>
      <c r="I58" s="58" t="s">
        <v>115</v>
      </c>
      <c r="J58" s="59" t="s">
        <v>116</v>
      </c>
      <c r="K58" s="58">
        <v>-15281.5</v>
      </c>
      <c r="L58" s="58" t="s">
        <v>117</v>
      </c>
      <c r="M58" s="59" t="s">
        <v>76</v>
      </c>
      <c r="N58" s="59"/>
      <c r="O58" s="60" t="s">
        <v>77</v>
      </c>
      <c r="P58" s="60" t="s">
        <v>78</v>
      </c>
    </row>
    <row r="59" spans="1:16" ht="12.75" customHeight="1" thickBot="1">
      <c r="A59" s="19" t="str">
        <f t="shared" si="6"/>
        <v> VB 7.72 </v>
      </c>
      <c r="B59" s="5" t="str">
        <f t="shared" si="7"/>
        <v>II</v>
      </c>
      <c r="C59" s="19">
        <f t="shared" si="8"/>
        <v>17942.491999999998</v>
      </c>
      <c r="D59" s="49" t="str">
        <f t="shared" si="9"/>
        <v>vis</v>
      </c>
      <c r="E59" s="57" t="e">
        <f>VLOOKUP(C59,'A (old)'!C$21:E$973,3,FALSE)</f>
        <v>#N/A</v>
      </c>
      <c r="F59" s="5" t="s">
        <v>70</v>
      </c>
      <c r="G59" s="49" t="str">
        <f t="shared" si="10"/>
        <v>17942.492</v>
      </c>
      <c r="H59" s="19">
        <f t="shared" si="11"/>
        <v>-15237.5</v>
      </c>
      <c r="I59" s="58" t="s">
        <v>118</v>
      </c>
      <c r="J59" s="59" t="s">
        <v>119</v>
      </c>
      <c r="K59" s="58">
        <v>-15237.5</v>
      </c>
      <c r="L59" s="58" t="s">
        <v>120</v>
      </c>
      <c r="M59" s="59" t="s">
        <v>76</v>
      </c>
      <c r="N59" s="59"/>
      <c r="O59" s="60" t="s">
        <v>77</v>
      </c>
      <c r="P59" s="60" t="s">
        <v>78</v>
      </c>
    </row>
    <row r="60" spans="1:16" ht="12.75" customHeight="1" thickBot="1">
      <c r="A60" s="19" t="str">
        <f t="shared" si="6"/>
        <v> VB 7.72 </v>
      </c>
      <c r="B60" s="5" t="str">
        <f t="shared" si="7"/>
        <v>I</v>
      </c>
      <c r="C60" s="19">
        <f t="shared" si="8"/>
        <v>18152.824000000001</v>
      </c>
      <c r="D60" s="49" t="str">
        <f t="shared" si="9"/>
        <v>vis</v>
      </c>
      <c r="E60" s="57" t="e">
        <f>VLOOKUP(C60,'A (old)'!C$21:E$973,3,FALSE)</f>
        <v>#N/A</v>
      </c>
      <c r="F60" s="5" t="s">
        <v>70</v>
      </c>
      <c r="G60" s="49" t="str">
        <f t="shared" si="10"/>
        <v>18152.824</v>
      </c>
      <c r="H60" s="19">
        <f t="shared" si="11"/>
        <v>-15117</v>
      </c>
      <c r="I60" s="58" t="s">
        <v>121</v>
      </c>
      <c r="J60" s="59" t="s">
        <v>122</v>
      </c>
      <c r="K60" s="58">
        <v>-15117</v>
      </c>
      <c r="L60" s="58" t="s">
        <v>123</v>
      </c>
      <c r="M60" s="59" t="s">
        <v>76</v>
      </c>
      <c r="N60" s="59"/>
      <c r="O60" s="60" t="s">
        <v>77</v>
      </c>
      <c r="P60" s="60" t="s">
        <v>78</v>
      </c>
    </row>
    <row r="61" spans="1:16" ht="12.75" customHeight="1" thickBot="1">
      <c r="A61" s="19" t="str">
        <f t="shared" si="6"/>
        <v> VB 7.72 </v>
      </c>
      <c r="B61" s="5" t="str">
        <f t="shared" si="7"/>
        <v>I</v>
      </c>
      <c r="C61" s="19">
        <f t="shared" si="8"/>
        <v>18182.633999999998</v>
      </c>
      <c r="D61" s="49" t="str">
        <f t="shared" si="9"/>
        <v>vis</v>
      </c>
      <c r="E61" s="57" t="e">
        <f>VLOOKUP(C61,'A (old)'!C$21:E$973,3,FALSE)</f>
        <v>#N/A</v>
      </c>
      <c r="F61" s="5" t="s">
        <v>70</v>
      </c>
      <c r="G61" s="49" t="str">
        <f t="shared" si="10"/>
        <v>18182.634</v>
      </c>
      <c r="H61" s="19">
        <f t="shared" si="11"/>
        <v>-15100</v>
      </c>
      <c r="I61" s="58" t="s">
        <v>124</v>
      </c>
      <c r="J61" s="59" t="s">
        <v>125</v>
      </c>
      <c r="K61" s="58">
        <v>-15100</v>
      </c>
      <c r="L61" s="58" t="s">
        <v>126</v>
      </c>
      <c r="M61" s="59" t="s">
        <v>76</v>
      </c>
      <c r="N61" s="59"/>
      <c r="O61" s="60" t="s">
        <v>77</v>
      </c>
      <c r="P61" s="60" t="s">
        <v>78</v>
      </c>
    </row>
    <row r="62" spans="1:16" ht="12.75" customHeight="1" thickBot="1">
      <c r="A62" s="19" t="str">
        <f t="shared" si="6"/>
        <v> VB 7.72 </v>
      </c>
      <c r="B62" s="5" t="str">
        <f t="shared" si="7"/>
        <v>II</v>
      </c>
      <c r="C62" s="19">
        <f t="shared" si="8"/>
        <v>18214.807000000001</v>
      </c>
      <c r="D62" s="49" t="str">
        <f t="shared" si="9"/>
        <v>vis</v>
      </c>
      <c r="E62" s="57" t="e">
        <f>VLOOKUP(C62,'A (old)'!C$21:E$973,3,FALSE)</f>
        <v>#N/A</v>
      </c>
      <c r="F62" s="5" t="s">
        <v>70</v>
      </c>
      <c r="G62" s="49" t="str">
        <f t="shared" si="10"/>
        <v>18214.807</v>
      </c>
      <c r="H62" s="19">
        <f t="shared" si="11"/>
        <v>-15081.5</v>
      </c>
      <c r="I62" s="58" t="s">
        <v>127</v>
      </c>
      <c r="J62" s="59" t="s">
        <v>128</v>
      </c>
      <c r="K62" s="58">
        <v>-15081.5</v>
      </c>
      <c r="L62" s="58" t="s">
        <v>99</v>
      </c>
      <c r="M62" s="59" t="s">
        <v>76</v>
      </c>
      <c r="N62" s="59"/>
      <c r="O62" s="60" t="s">
        <v>77</v>
      </c>
      <c r="P62" s="60" t="s">
        <v>78</v>
      </c>
    </row>
    <row r="63" spans="1:16" ht="12.75" customHeight="1" thickBot="1">
      <c r="A63" s="19" t="str">
        <f t="shared" si="6"/>
        <v> VB 7.72 </v>
      </c>
      <c r="B63" s="5" t="str">
        <f t="shared" si="7"/>
        <v>I</v>
      </c>
      <c r="C63" s="19">
        <f t="shared" si="8"/>
        <v>18597.827000000001</v>
      </c>
      <c r="D63" s="49" t="str">
        <f t="shared" si="9"/>
        <v>vis</v>
      </c>
      <c r="E63" s="57" t="e">
        <f>VLOOKUP(C63,'A (old)'!C$21:E$973,3,FALSE)</f>
        <v>#N/A</v>
      </c>
      <c r="F63" s="5" t="s">
        <v>70</v>
      </c>
      <c r="G63" s="49" t="str">
        <f t="shared" si="10"/>
        <v>18597.827</v>
      </c>
      <c r="H63" s="19">
        <f t="shared" si="11"/>
        <v>-14862</v>
      </c>
      <c r="I63" s="58" t="s">
        <v>129</v>
      </c>
      <c r="J63" s="59" t="s">
        <v>130</v>
      </c>
      <c r="K63" s="58">
        <v>-14862</v>
      </c>
      <c r="L63" s="58" t="s">
        <v>131</v>
      </c>
      <c r="M63" s="59" t="s">
        <v>76</v>
      </c>
      <c r="N63" s="59"/>
      <c r="O63" s="60" t="s">
        <v>77</v>
      </c>
      <c r="P63" s="60" t="s">
        <v>78</v>
      </c>
    </row>
    <row r="64" spans="1:16" ht="12.75" customHeight="1" thickBot="1">
      <c r="A64" s="19" t="str">
        <f t="shared" si="6"/>
        <v> VB 7.72 </v>
      </c>
      <c r="B64" s="5" t="str">
        <f t="shared" si="7"/>
        <v>II</v>
      </c>
      <c r="C64" s="19">
        <f t="shared" si="8"/>
        <v>18691.542000000001</v>
      </c>
      <c r="D64" s="49" t="str">
        <f t="shared" si="9"/>
        <v>vis</v>
      </c>
      <c r="E64" s="57" t="e">
        <f>VLOOKUP(C64,'A (old)'!C$21:E$973,3,FALSE)</f>
        <v>#N/A</v>
      </c>
      <c r="F64" s="5" t="s">
        <v>70</v>
      </c>
      <c r="G64" s="49" t="str">
        <f t="shared" si="10"/>
        <v>18691.542</v>
      </c>
      <c r="H64" s="19">
        <f t="shared" si="11"/>
        <v>-14808.5</v>
      </c>
      <c r="I64" s="58" t="s">
        <v>132</v>
      </c>
      <c r="J64" s="59" t="s">
        <v>133</v>
      </c>
      <c r="K64" s="58">
        <v>-14808.5</v>
      </c>
      <c r="L64" s="58" t="s">
        <v>134</v>
      </c>
      <c r="M64" s="59" t="s">
        <v>76</v>
      </c>
      <c r="N64" s="59"/>
      <c r="O64" s="60" t="s">
        <v>77</v>
      </c>
      <c r="P64" s="60" t="s">
        <v>78</v>
      </c>
    </row>
    <row r="65" spans="1:16" ht="12.75" customHeight="1" thickBot="1">
      <c r="A65" s="19" t="str">
        <f t="shared" si="6"/>
        <v> VB 7.72 </v>
      </c>
      <c r="B65" s="5" t="str">
        <f t="shared" si="7"/>
        <v>I</v>
      </c>
      <c r="C65" s="19">
        <f t="shared" si="8"/>
        <v>18950.708999999999</v>
      </c>
      <c r="D65" s="49" t="str">
        <f t="shared" si="9"/>
        <v>vis</v>
      </c>
      <c r="E65" s="57" t="e">
        <f>VLOOKUP(C65,'A (old)'!C$21:E$973,3,FALSE)</f>
        <v>#N/A</v>
      </c>
      <c r="F65" s="5" t="s">
        <v>70</v>
      </c>
      <c r="G65" s="49" t="str">
        <f t="shared" si="10"/>
        <v>18950.709</v>
      </c>
      <c r="H65" s="19">
        <f t="shared" si="11"/>
        <v>-14660</v>
      </c>
      <c r="I65" s="58" t="s">
        <v>135</v>
      </c>
      <c r="J65" s="59" t="s">
        <v>136</v>
      </c>
      <c r="K65" s="58">
        <v>-14660</v>
      </c>
      <c r="L65" s="58" t="s">
        <v>137</v>
      </c>
      <c r="M65" s="59" t="s">
        <v>76</v>
      </c>
      <c r="N65" s="59"/>
      <c r="O65" s="60" t="s">
        <v>77</v>
      </c>
      <c r="P65" s="60" t="s">
        <v>78</v>
      </c>
    </row>
    <row r="66" spans="1:16" ht="12.75" customHeight="1" thickBot="1">
      <c r="A66" s="19" t="str">
        <f t="shared" si="6"/>
        <v> VB 7.72 </v>
      </c>
      <c r="B66" s="5" t="str">
        <f t="shared" si="7"/>
        <v>II</v>
      </c>
      <c r="C66" s="19">
        <f t="shared" si="8"/>
        <v>19307.805</v>
      </c>
      <c r="D66" s="49" t="str">
        <f t="shared" si="9"/>
        <v>vis</v>
      </c>
      <c r="E66" s="57" t="e">
        <f>VLOOKUP(C66,'A (old)'!C$21:E$973,3,FALSE)</f>
        <v>#N/A</v>
      </c>
      <c r="F66" s="5" t="s">
        <v>70</v>
      </c>
      <c r="G66" s="49" t="str">
        <f t="shared" si="10"/>
        <v>19307.805</v>
      </c>
      <c r="H66" s="19">
        <f t="shared" si="11"/>
        <v>-14455.5</v>
      </c>
      <c r="I66" s="58" t="s">
        <v>138</v>
      </c>
      <c r="J66" s="59" t="s">
        <v>139</v>
      </c>
      <c r="K66" s="58">
        <v>-14455.5</v>
      </c>
      <c r="L66" s="58" t="s">
        <v>140</v>
      </c>
      <c r="M66" s="59" t="s">
        <v>76</v>
      </c>
      <c r="N66" s="59"/>
      <c r="O66" s="60" t="s">
        <v>77</v>
      </c>
      <c r="P66" s="60" t="s">
        <v>78</v>
      </c>
    </row>
    <row r="67" spans="1:16" ht="12.75" customHeight="1" thickBot="1">
      <c r="A67" s="19" t="str">
        <f t="shared" si="6"/>
        <v> VB 7.72 </v>
      </c>
      <c r="B67" s="5" t="str">
        <f t="shared" si="7"/>
        <v>II</v>
      </c>
      <c r="C67" s="19">
        <f t="shared" si="8"/>
        <v>19370.615000000002</v>
      </c>
      <c r="D67" s="49" t="str">
        <f t="shared" si="9"/>
        <v>vis</v>
      </c>
      <c r="E67" s="57" t="e">
        <f>VLOOKUP(C67,'A (old)'!C$21:E$973,3,FALSE)</f>
        <v>#N/A</v>
      </c>
      <c r="F67" s="5" t="s">
        <v>70</v>
      </c>
      <c r="G67" s="49" t="str">
        <f t="shared" si="10"/>
        <v>19370.615</v>
      </c>
      <c r="H67" s="19">
        <f t="shared" si="11"/>
        <v>-14419.5</v>
      </c>
      <c r="I67" s="58" t="s">
        <v>141</v>
      </c>
      <c r="J67" s="59" t="s">
        <v>142</v>
      </c>
      <c r="K67" s="58">
        <v>-14419.5</v>
      </c>
      <c r="L67" s="58" t="s">
        <v>143</v>
      </c>
      <c r="M67" s="59" t="s">
        <v>76</v>
      </c>
      <c r="N67" s="59"/>
      <c r="O67" s="60" t="s">
        <v>77</v>
      </c>
      <c r="P67" s="60" t="s">
        <v>78</v>
      </c>
    </row>
    <row r="68" spans="1:16" ht="12.75" customHeight="1" thickBot="1">
      <c r="A68" s="19" t="str">
        <f t="shared" si="6"/>
        <v> VB 7.72 </v>
      </c>
      <c r="B68" s="5" t="str">
        <f t="shared" si="7"/>
        <v>II</v>
      </c>
      <c r="C68" s="19">
        <f t="shared" si="8"/>
        <v>19412.528999999999</v>
      </c>
      <c r="D68" s="49" t="str">
        <f t="shared" si="9"/>
        <v>vis</v>
      </c>
      <c r="E68" s="57" t="e">
        <f>VLOOKUP(C68,'A (old)'!C$21:E$973,3,FALSE)</f>
        <v>#N/A</v>
      </c>
      <c r="F68" s="5" t="s">
        <v>70</v>
      </c>
      <c r="G68" s="49" t="str">
        <f t="shared" si="10"/>
        <v>19412.529</v>
      </c>
      <c r="H68" s="19">
        <f t="shared" si="11"/>
        <v>-14395.5</v>
      </c>
      <c r="I68" s="58" t="s">
        <v>144</v>
      </c>
      <c r="J68" s="59" t="s">
        <v>145</v>
      </c>
      <c r="K68" s="58">
        <v>-14395.5</v>
      </c>
      <c r="L68" s="58" t="s">
        <v>146</v>
      </c>
      <c r="M68" s="59" t="s">
        <v>76</v>
      </c>
      <c r="N68" s="59"/>
      <c r="O68" s="60" t="s">
        <v>77</v>
      </c>
      <c r="P68" s="60" t="s">
        <v>78</v>
      </c>
    </row>
    <row r="69" spans="1:16" ht="12.75" customHeight="1" thickBot="1">
      <c r="A69" s="19" t="str">
        <f t="shared" si="6"/>
        <v> VB 7.72 </v>
      </c>
      <c r="B69" s="5" t="str">
        <f t="shared" si="7"/>
        <v>II</v>
      </c>
      <c r="C69" s="19">
        <f t="shared" si="8"/>
        <v>19438.5</v>
      </c>
      <c r="D69" s="49" t="str">
        <f t="shared" si="9"/>
        <v>vis</v>
      </c>
      <c r="E69" s="57" t="e">
        <f>VLOOKUP(C69,'A (old)'!C$21:E$973,3,FALSE)</f>
        <v>#N/A</v>
      </c>
      <c r="F69" s="5" t="s">
        <v>70</v>
      </c>
      <c r="G69" s="49" t="str">
        <f t="shared" si="10"/>
        <v>19438.500</v>
      </c>
      <c r="H69" s="19">
        <f t="shared" si="11"/>
        <v>-14380.5</v>
      </c>
      <c r="I69" s="58" t="s">
        <v>147</v>
      </c>
      <c r="J69" s="59" t="s">
        <v>148</v>
      </c>
      <c r="K69" s="58">
        <v>-14380.5</v>
      </c>
      <c r="L69" s="58" t="s">
        <v>149</v>
      </c>
      <c r="M69" s="59" t="s">
        <v>76</v>
      </c>
      <c r="N69" s="59"/>
      <c r="O69" s="60" t="s">
        <v>77</v>
      </c>
      <c r="P69" s="60" t="s">
        <v>78</v>
      </c>
    </row>
    <row r="70" spans="1:16" ht="12.75" customHeight="1" thickBot="1">
      <c r="A70" s="19" t="str">
        <f t="shared" si="6"/>
        <v> VB 7.72 </v>
      </c>
      <c r="B70" s="5" t="str">
        <f t="shared" si="7"/>
        <v>I</v>
      </c>
      <c r="C70" s="19">
        <f t="shared" si="8"/>
        <v>19692.738000000001</v>
      </c>
      <c r="D70" s="49" t="str">
        <f t="shared" si="9"/>
        <v>vis</v>
      </c>
      <c r="E70" s="57" t="e">
        <f>VLOOKUP(C70,'A (old)'!C$21:E$973,3,FALSE)</f>
        <v>#N/A</v>
      </c>
      <c r="F70" s="5" t="s">
        <v>70</v>
      </c>
      <c r="G70" s="49" t="str">
        <f t="shared" si="10"/>
        <v>19692.738</v>
      </c>
      <c r="H70" s="19">
        <f t="shared" si="11"/>
        <v>-14235</v>
      </c>
      <c r="I70" s="58" t="s">
        <v>150</v>
      </c>
      <c r="J70" s="59" t="s">
        <v>151</v>
      </c>
      <c r="K70" s="58">
        <v>-14235</v>
      </c>
      <c r="L70" s="58" t="s">
        <v>152</v>
      </c>
      <c r="M70" s="59" t="s">
        <v>76</v>
      </c>
      <c r="N70" s="59"/>
      <c r="O70" s="60" t="s">
        <v>77</v>
      </c>
      <c r="P70" s="60" t="s">
        <v>78</v>
      </c>
    </row>
    <row r="71" spans="1:16" ht="12.75" customHeight="1" thickBot="1">
      <c r="A71" s="19" t="str">
        <f t="shared" si="6"/>
        <v> VB 7.72 </v>
      </c>
      <c r="B71" s="5" t="str">
        <f t="shared" si="7"/>
        <v>I</v>
      </c>
      <c r="C71" s="19">
        <f t="shared" si="8"/>
        <v>20078.647000000001</v>
      </c>
      <c r="D71" s="49" t="str">
        <f t="shared" si="9"/>
        <v>vis</v>
      </c>
      <c r="E71" s="57" t="e">
        <f>VLOOKUP(C71,'A (old)'!C$21:E$973,3,FALSE)</f>
        <v>#N/A</v>
      </c>
      <c r="F71" s="5" t="s">
        <v>70</v>
      </c>
      <c r="G71" s="49" t="str">
        <f t="shared" si="10"/>
        <v>20078.647</v>
      </c>
      <c r="H71" s="19">
        <f t="shared" si="11"/>
        <v>-14014</v>
      </c>
      <c r="I71" s="58" t="s">
        <v>153</v>
      </c>
      <c r="J71" s="59" t="s">
        <v>154</v>
      </c>
      <c r="K71" s="58">
        <v>-14014</v>
      </c>
      <c r="L71" s="58" t="s">
        <v>155</v>
      </c>
      <c r="M71" s="59" t="s">
        <v>76</v>
      </c>
      <c r="N71" s="59"/>
      <c r="O71" s="60" t="s">
        <v>77</v>
      </c>
      <c r="P71" s="60" t="s">
        <v>78</v>
      </c>
    </row>
    <row r="72" spans="1:16" ht="12.75" customHeight="1" thickBot="1">
      <c r="A72" s="19" t="str">
        <f t="shared" si="6"/>
        <v> VB 7.72 </v>
      </c>
      <c r="B72" s="5" t="str">
        <f t="shared" si="7"/>
        <v>II</v>
      </c>
      <c r="C72" s="19">
        <f t="shared" si="8"/>
        <v>20833.623</v>
      </c>
      <c r="D72" s="49" t="str">
        <f t="shared" si="9"/>
        <v>vis</v>
      </c>
      <c r="E72" s="57" t="e">
        <f>VLOOKUP(C72,'A (old)'!C$21:E$973,3,FALSE)</f>
        <v>#N/A</v>
      </c>
      <c r="F72" s="5" t="s">
        <v>70</v>
      </c>
      <c r="G72" s="49" t="str">
        <f t="shared" si="10"/>
        <v>20833.623</v>
      </c>
      <c r="H72" s="19">
        <f t="shared" si="11"/>
        <v>-13581.5</v>
      </c>
      <c r="I72" s="58" t="s">
        <v>156</v>
      </c>
      <c r="J72" s="59" t="s">
        <v>157</v>
      </c>
      <c r="K72" s="58">
        <v>-13581.5</v>
      </c>
      <c r="L72" s="58" t="s">
        <v>158</v>
      </c>
      <c r="M72" s="59" t="s">
        <v>76</v>
      </c>
      <c r="N72" s="59"/>
      <c r="O72" s="60" t="s">
        <v>77</v>
      </c>
      <c r="P72" s="60" t="s">
        <v>78</v>
      </c>
    </row>
    <row r="73" spans="1:16" ht="12.75" customHeight="1" thickBot="1">
      <c r="A73" s="19" t="str">
        <f t="shared" si="6"/>
        <v> VB 7.72 </v>
      </c>
      <c r="B73" s="5" t="str">
        <f t="shared" si="7"/>
        <v>I</v>
      </c>
      <c r="C73" s="19">
        <f t="shared" si="8"/>
        <v>21155.802</v>
      </c>
      <c r="D73" s="49" t="str">
        <f t="shared" si="9"/>
        <v>vis</v>
      </c>
      <c r="E73" s="57" t="e">
        <f>VLOOKUP(C73,'A (old)'!C$21:E$973,3,FALSE)</f>
        <v>#N/A</v>
      </c>
      <c r="F73" s="5" t="s">
        <v>70</v>
      </c>
      <c r="G73" s="49" t="str">
        <f t="shared" si="10"/>
        <v>21155.802</v>
      </c>
      <c r="H73" s="19">
        <f t="shared" si="11"/>
        <v>-13397</v>
      </c>
      <c r="I73" s="58" t="s">
        <v>159</v>
      </c>
      <c r="J73" s="59" t="s">
        <v>160</v>
      </c>
      <c r="K73" s="58">
        <v>-13397</v>
      </c>
      <c r="L73" s="58" t="s">
        <v>161</v>
      </c>
      <c r="M73" s="59" t="s">
        <v>76</v>
      </c>
      <c r="N73" s="59"/>
      <c r="O73" s="60" t="s">
        <v>77</v>
      </c>
      <c r="P73" s="60" t="s">
        <v>78</v>
      </c>
    </row>
    <row r="74" spans="1:16" ht="12.75" customHeight="1" thickBot="1">
      <c r="A74" s="19" t="str">
        <f t="shared" si="6"/>
        <v> VB 7.72 </v>
      </c>
      <c r="B74" s="5" t="str">
        <f t="shared" si="7"/>
        <v>I</v>
      </c>
      <c r="C74" s="19">
        <f t="shared" si="8"/>
        <v>21164.705000000002</v>
      </c>
      <c r="D74" s="49" t="str">
        <f t="shared" si="9"/>
        <v>vis</v>
      </c>
      <c r="E74" s="57" t="e">
        <f>VLOOKUP(C74,'A (old)'!C$21:E$973,3,FALSE)</f>
        <v>#N/A</v>
      </c>
      <c r="F74" s="5" t="s">
        <v>70</v>
      </c>
      <c r="G74" s="49" t="str">
        <f t="shared" si="10"/>
        <v>21164.705</v>
      </c>
      <c r="H74" s="19">
        <f t="shared" si="11"/>
        <v>-13392</v>
      </c>
      <c r="I74" s="58" t="s">
        <v>162</v>
      </c>
      <c r="J74" s="59" t="s">
        <v>163</v>
      </c>
      <c r="K74" s="58">
        <v>-13392</v>
      </c>
      <c r="L74" s="58" t="s">
        <v>93</v>
      </c>
      <c r="M74" s="59" t="s">
        <v>76</v>
      </c>
      <c r="N74" s="59"/>
      <c r="O74" s="60" t="s">
        <v>77</v>
      </c>
      <c r="P74" s="60" t="s">
        <v>78</v>
      </c>
    </row>
    <row r="75" spans="1:16" ht="12.75" customHeight="1" thickBot="1">
      <c r="A75" s="19" t="str">
        <f t="shared" ref="A75:A106" si="12">P75</f>
        <v> VB 7.72 </v>
      </c>
      <c r="B75" s="5" t="str">
        <f t="shared" ref="B75:B106" si="13">IF(H75=INT(H75),"I","II")</f>
        <v>II</v>
      </c>
      <c r="C75" s="19">
        <f t="shared" ref="C75:C106" si="14">1*G75</f>
        <v>21570.595000000001</v>
      </c>
      <c r="D75" s="49" t="str">
        <f t="shared" ref="D75:D106" si="15">VLOOKUP(F75,I$1:J$5,2,FALSE)</f>
        <v>vis</v>
      </c>
      <c r="E75" s="57" t="e">
        <f>VLOOKUP(C75,'A (old)'!C$21:E$973,3,FALSE)</f>
        <v>#N/A</v>
      </c>
      <c r="F75" s="5" t="s">
        <v>70</v>
      </c>
      <c r="G75" s="49" t="str">
        <f t="shared" ref="G75:G106" si="16">MID(I75,3,LEN(I75)-3)</f>
        <v>21570.595</v>
      </c>
      <c r="H75" s="19">
        <f t="shared" ref="H75:H106" si="17">1*K75</f>
        <v>-13159.5</v>
      </c>
      <c r="I75" s="58" t="s">
        <v>164</v>
      </c>
      <c r="J75" s="59" t="s">
        <v>165</v>
      </c>
      <c r="K75" s="58">
        <v>-13159.5</v>
      </c>
      <c r="L75" s="58" t="s">
        <v>166</v>
      </c>
      <c r="M75" s="59" t="s">
        <v>76</v>
      </c>
      <c r="N75" s="59"/>
      <c r="O75" s="60" t="s">
        <v>77</v>
      </c>
      <c r="P75" s="60" t="s">
        <v>78</v>
      </c>
    </row>
    <row r="76" spans="1:16" ht="12.75" customHeight="1" thickBot="1">
      <c r="A76" s="19" t="str">
        <f t="shared" si="12"/>
        <v> VB 7.72 </v>
      </c>
      <c r="B76" s="5" t="str">
        <f t="shared" si="13"/>
        <v>I</v>
      </c>
      <c r="C76" s="19">
        <f t="shared" si="14"/>
        <v>22283.667000000001</v>
      </c>
      <c r="D76" s="49" t="str">
        <f t="shared" si="15"/>
        <v>vis</v>
      </c>
      <c r="E76" s="57" t="e">
        <f>VLOOKUP(C76,'A (old)'!C$21:E$973,3,FALSE)</f>
        <v>#N/A</v>
      </c>
      <c r="F76" s="5" t="s">
        <v>70</v>
      </c>
      <c r="G76" s="49" t="str">
        <f t="shared" si="16"/>
        <v>22283.667</v>
      </c>
      <c r="H76" s="19">
        <f t="shared" si="17"/>
        <v>-12751</v>
      </c>
      <c r="I76" s="58" t="s">
        <v>167</v>
      </c>
      <c r="J76" s="59" t="s">
        <v>168</v>
      </c>
      <c r="K76" s="58">
        <v>-12751</v>
      </c>
      <c r="L76" s="58" t="s">
        <v>169</v>
      </c>
      <c r="M76" s="59" t="s">
        <v>76</v>
      </c>
      <c r="N76" s="59"/>
      <c r="O76" s="60" t="s">
        <v>77</v>
      </c>
      <c r="P76" s="60" t="s">
        <v>78</v>
      </c>
    </row>
    <row r="77" spans="1:16" ht="12.75" customHeight="1" thickBot="1">
      <c r="A77" s="19" t="str">
        <f t="shared" si="12"/>
        <v> VB 7.72 </v>
      </c>
      <c r="B77" s="5" t="str">
        <f t="shared" si="13"/>
        <v>I</v>
      </c>
      <c r="C77" s="19">
        <f t="shared" si="14"/>
        <v>22374.544000000002</v>
      </c>
      <c r="D77" s="49" t="str">
        <f t="shared" si="15"/>
        <v>vis</v>
      </c>
      <c r="E77" s="57" t="e">
        <f>VLOOKUP(C77,'A (old)'!C$21:E$973,3,FALSE)</f>
        <v>#N/A</v>
      </c>
      <c r="F77" s="5" t="s">
        <v>70</v>
      </c>
      <c r="G77" s="49" t="str">
        <f t="shared" si="16"/>
        <v>22374.544</v>
      </c>
      <c r="H77" s="19">
        <f t="shared" si="17"/>
        <v>-12699</v>
      </c>
      <c r="I77" s="58" t="s">
        <v>170</v>
      </c>
      <c r="J77" s="59" t="s">
        <v>171</v>
      </c>
      <c r="K77" s="58">
        <v>-12699</v>
      </c>
      <c r="L77" s="58" t="s">
        <v>111</v>
      </c>
      <c r="M77" s="59" t="s">
        <v>76</v>
      </c>
      <c r="N77" s="59"/>
      <c r="O77" s="60" t="s">
        <v>77</v>
      </c>
      <c r="P77" s="60" t="s">
        <v>78</v>
      </c>
    </row>
    <row r="78" spans="1:16" ht="12.75" customHeight="1" thickBot="1">
      <c r="A78" s="19" t="str">
        <f t="shared" si="12"/>
        <v> VB 7.72 </v>
      </c>
      <c r="B78" s="5" t="str">
        <f t="shared" si="13"/>
        <v>II</v>
      </c>
      <c r="C78" s="19">
        <f t="shared" si="14"/>
        <v>22677.534</v>
      </c>
      <c r="D78" s="49" t="str">
        <f t="shared" si="15"/>
        <v>vis</v>
      </c>
      <c r="E78" s="57" t="e">
        <f>VLOOKUP(C78,'A (old)'!C$21:E$973,3,FALSE)</f>
        <v>#N/A</v>
      </c>
      <c r="F78" s="5" t="s">
        <v>70</v>
      </c>
      <c r="G78" s="49" t="str">
        <f t="shared" si="16"/>
        <v>22677.534</v>
      </c>
      <c r="H78" s="19">
        <f t="shared" si="17"/>
        <v>-12525.5</v>
      </c>
      <c r="I78" s="58" t="s">
        <v>172</v>
      </c>
      <c r="J78" s="59" t="s">
        <v>173</v>
      </c>
      <c r="K78" s="58">
        <v>-12525.5</v>
      </c>
      <c r="L78" s="58" t="s">
        <v>174</v>
      </c>
      <c r="M78" s="59" t="s">
        <v>76</v>
      </c>
      <c r="N78" s="59"/>
      <c r="O78" s="60" t="s">
        <v>77</v>
      </c>
      <c r="P78" s="60" t="s">
        <v>78</v>
      </c>
    </row>
    <row r="79" spans="1:16" ht="12.75" customHeight="1" thickBot="1">
      <c r="A79" s="19" t="str">
        <f t="shared" si="12"/>
        <v> VB 7.72 </v>
      </c>
      <c r="B79" s="5" t="str">
        <f t="shared" si="13"/>
        <v>II</v>
      </c>
      <c r="C79" s="19">
        <f t="shared" si="14"/>
        <v>22977.794000000002</v>
      </c>
      <c r="D79" s="49" t="str">
        <f t="shared" si="15"/>
        <v>vis</v>
      </c>
      <c r="E79" s="57" t="e">
        <f>VLOOKUP(C79,'A (old)'!C$21:E$973,3,FALSE)</f>
        <v>#N/A</v>
      </c>
      <c r="F79" s="5" t="s">
        <v>70</v>
      </c>
      <c r="G79" s="49" t="str">
        <f t="shared" si="16"/>
        <v>22977.794</v>
      </c>
      <c r="H79" s="19">
        <f t="shared" si="17"/>
        <v>-12353.5</v>
      </c>
      <c r="I79" s="58" t="s">
        <v>175</v>
      </c>
      <c r="J79" s="59" t="s">
        <v>176</v>
      </c>
      <c r="K79" s="58">
        <v>-12353.5</v>
      </c>
      <c r="L79" s="58" t="s">
        <v>152</v>
      </c>
      <c r="M79" s="59" t="s">
        <v>76</v>
      </c>
      <c r="N79" s="59"/>
      <c r="O79" s="60" t="s">
        <v>77</v>
      </c>
      <c r="P79" s="60" t="s">
        <v>78</v>
      </c>
    </row>
    <row r="80" spans="1:16" ht="12.75" customHeight="1" thickBot="1">
      <c r="A80" s="19" t="str">
        <f t="shared" si="12"/>
        <v> VB 7.72 </v>
      </c>
      <c r="B80" s="5" t="str">
        <f t="shared" si="13"/>
        <v>I</v>
      </c>
      <c r="C80" s="19">
        <f t="shared" si="14"/>
        <v>22985.668000000001</v>
      </c>
      <c r="D80" s="49" t="str">
        <f t="shared" si="15"/>
        <v>vis</v>
      </c>
      <c r="E80" s="57" t="e">
        <f>VLOOKUP(C80,'A (old)'!C$21:E$973,3,FALSE)</f>
        <v>#N/A</v>
      </c>
      <c r="F80" s="5" t="s">
        <v>70</v>
      </c>
      <c r="G80" s="49" t="str">
        <f t="shared" si="16"/>
        <v>22985.668</v>
      </c>
      <c r="H80" s="19">
        <f t="shared" si="17"/>
        <v>-12349</v>
      </c>
      <c r="I80" s="58" t="s">
        <v>177</v>
      </c>
      <c r="J80" s="59" t="s">
        <v>178</v>
      </c>
      <c r="K80" s="58">
        <v>-12349</v>
      </c>
      <c r="L80" s="58" t="s">
        <v>179</v>
      </c>
      <c r="M80" s="59" t="s">
        <v>76</v>
      </c>
      <c r="N80" s="59"/>
      <c r="O80" s="60" t="s">
        <v>77</v>
      </c>
      <c r="P80" s="60" t="s">
        <v>78</v>
      </c>
    </row>
    <row r="81" spans="1:16" ht="12.75" customHeight="1" thickBot="1">
      <c r="A81" s="19" t="str">
        <f t="shared" si="12"/>
        <v> VB 7.72 </v>
      </c>
      <c r="B81" s="5" t="str">
        <f t="shared" si="13"/>
        <v>II</v>
      </c>
      <c r="C81" s="19">
        <f t="shared" si="14"/>
        <v>23349.673999999999</v>
      </c>
      <c r="D81" s="49" t="str">
        <f t="shared" si="15"/>
        <v>vis</v>
      </c>
      <c r="E81" s="57" t="e">
        <f>VLOOKUP(C81,'A (old)'!C$21:E$973,3,FALSE)</f>
        <v>#N/A</v>
      </c>
      <c r="F81" s="5" t="s">
        <v>70</v>
      </c>
      <c r="G81" s="49" t="str">
        <f t="shared" si="16"/>
        <v>23349.674</v>
      </c>
      <c r="H81" s="19">
        <f t="shared" si="17"/>
        <v>-12140.5</v>
      </c>
      <c r="I81" s="58" t="s">
        <v>180</v>
      </c>
      <c r="J81" s="59" t="s">
        <v>181</v>
      </c>
      <c r="K81" s="58">
        <v>-12140.5</v>
      </c>
      <c r="L81" s="58" t="s">
        <v>182</v>
      </c>
      <c r="M81" s="59" t="s">
        <v>76</v>
      </c>
      <c r="N81" s="59"/>
      <c r="O81" s="60" t="s">
        <v>77</v>
      </c>
      <c r="P81" s="60" t="s">
        <v>78</v>
      </c>
    </row>
    <row r="82" spans="1:16" ht="12.75" customHeight="1" thickBot="1">
      <c r="A82" s="19" t="str">
        <f t="shared" si="12"/>
        <v> VB 7.72 </v>
      </c>
      <c r="B82" s="5" t="str">
        <f t="shared" si="13"/>
        <v>II</v>
      </c>
      <c r="C82" s="19">
        <f t="shared" si="14"/>
        <v>23398.544999999998</v>
      </c>
      <c r="D82" s="49" t="str">
        <f t="shared" si="15"/>
        <v>vis</v>
      </c>
      <c r="E82" s="57" t="e">
        <f>VLOOKUP(C82,'A (old)'!C$21:E$973,3,FALSE)</f>
        <v>#N/A</v>
      </c>
      <c r="F82" s="5" t="s">
        <v>70</v>
      </c>
      <c r="G82" s="49" t="str">
        <f t="shared" si="16"/>
        <v>23398.545</v>
      </c>
      <c r="H82" s="19">
        <f t="shared" si="17"/>
        <v>-12112.5</v>
      </c>
      <c r="I82" s="58" t="s">
        <v>183</v>
      </c>
      <c r="J82" s="59" t="s">
        <v>184</v>
      </c>
      <c r="K82" s="58">
        <v>-12112.5</v>
      </c>
      <c r="L82" s="58" t="s">
        <v>185</v>
      </c>
      <c r="M82" s="59" t="s">
        <v>76</v>
      </c>
      <c r="N82" s="59"/>
      <c r="O82" s="60" t="s">
        <v>77</v>
      </c>
      <c r="P82" s="60" t="s">
        <v>78</v>
      </c>
    </row>
    <row r="83" spans="1:16" ht="12.75" customHeight="1" thickBot="1">
      <c r="A83" s="19" t="str">
        <f t="shared" si="12"/>
        <v> VB 7.72 </v>
      </c>
      <c r="B83" s="5" t="str">
        <f t="shared" si="13"/>
        <v>II</v>
      </c>
      <c r="C83" s="19">
        <f t="shared" si="14"/>
        <v>23461.471000000001</v>
      </c>
      <c r="D83" s="49" t="str">
        <f t="shared" si="15"/>
        <v>vis</v>
      </c>
      <c r="E83" s="57" t="e">
        <f>VLOOKUP(C83,'A (old)'!C$21:E$973,3,FALSE)</f>
        <v>#N/A</v>
      </c>
      <c r="F83" s="5" t="s">
        <v>70</v>
      </c>
      <c r="G83" s="49" t="str">
        <f t="shared" si="16"/>
        <v>23461.471</v>
      </c>
      <c r="H83" s="19">
        <f t="shared" si="17"/>
        <v>-12076.5</v>
      </c>
      <c r="I83" s="58" t="s">
        <v>186</v>
      </c>
      <c r="J83" s="59" t="s">
        <v>187</v>
      </c>
      <c r="K83" s="58">
        <v>-12076.5</v>
      </c>
      <c r="L83" s="58" t="s">
        <v>188</v>
      </c>
      <c r="M83" s="59" t="s">
        <v>76</v>
      </c>
      <c r="N83" s="59"/>
      <c r="O83" s="60" t="s">
        <v>77</v>
      </c>
      <c r="P83" s="60" t="s">
        <v>78</v>
      </c>
    </row>
    <row r="84" spans="1:16" ht="12.75" customHeight="1" thickBot="1">
      <c r="A84" s="19" t="str">
        <f t="shared" si="12"/>
        <v> VB 7.72 </v>
      </c>
      <c r="B84" s="5" t="str">
        <f t="shared" si="13"/>
        <v>I</v>
      </c>
      <c r="C84" s="19">
        <f t="shared" si="14"/>
        <v>23650.804</v>
      </c>
      <c r="D84" s="49" t="str">
        <f t="shared" si="15"/>
        <v>vis</v>
      </c>
      <c r="E84" s="57" t="e">
        <f>VLOOKUP(C84,'A (old)'!C$21:E$973,3,FALSE)</f>
        <v>#N/A</v>
      </c>
      <c r="F84" s="5" t="s">
        <v>70</v>
      </c>
      <c r="G84" s="49" t="str">
        <f t="shared" si="16"/>
        <v>23650.804</v>
      </c>
      <c r="H84" s="19">
        <f t="shared" si="17"/>
        <v>-11968</v>
      </c>
      <c r="I84" s="58" t="s">
        <v>189</v>
      </c>
      <c r="J84" s="59" t="s">
        <v>190</v>
      </c>
      <c r="K84" s="58">
        <v>-11968</v>
      </c>
      <c r="L84" s="58" t="s">
        <v>191</v>
      </c>
      <c r="M84" s="59" t="s">
        <v>76</v>
      </c>
      <c r="N84" s="59"/>
      <c r="O84" s="60" t="s">
        <v>77</v>
      </c>
      <c r="P84" s="60" t="s">
        <v>78</v>
      </c>
    </row>
    <row r="85" spans="1:16" ht="12.75" customHeight="1" thickBot="1">
      <c r="A85" s="19" t="str">
        <f t="shared" si="12"/>
        <v> VB 7.72 </v>
      </c>
      <c r="B85" s="5" t="str">
        <f t="shared" si="13"/>
        <v>II</v>
      </c>
      <c r="C85" s="19">
        <f t="shared" si="14"/>
        <v>23672.79</v>
      </c>
      <c r="D85" s="49" t="str">
        <f t="shared" si="15"/>
        <v>vis</v>
      </c>
      <c r="E85" s="57" t="e">
        <f>VLOOKUP(C85,'A (old)'!C$21:E$973,3,FALSE)</f>
        <v>#N/A</v>
      </c>
      <c r="F85" s="5" t="s">
        <v>70</v>
      </c>
      <c r="G85" s="49" t="str">
        <f t="shared" si="16"/>
        <v>23672.790</v>
      </c>
      <c r="H85" s="19">
        <f t="shared" si="17"/>
        <v>-11955.5</v>
      </c>
      <c r="I85" s="58" t="s">
        <v>192</v>
      </c>
      <c r="J85" s="59" t="s">
        <v>193</v>
      </c>
      <c r="K85" s="58">
        <v>-11955.5</v>
      </c>
      <c r="L85" s="58" t="s">
        <v>194</v>
      </c>
      <c r="M85" s="59" t="s">
        <v>76</v>
      </c>
      <c r="N85" s="59"/>
      <c r="O85" s="60" t="s">
        <v>77</v>
      </c>
      <c r="P85" s="60" t="s">
        <v>78</v>
      </c>
    </row>
    <row r="86" spans="1:16" ht="12.75" customHeight="1" thickBot="1">
      <c r="A86" s="19" t="str">
        <f t="shared" si="12"/>
        <v> VB 7.72 </v>
      </c>
      <c r="B86" s="5" t="str">
        <f t="shared" si="13"/>
        <v>II</v>
      </c>
      <c r="C86" s="19">
        <f t="shared" si="14"/>
        <v>23803.544000000002</v>
      </c>
      <c r="D86" s="49" t="str">
        <f t="shared" si="15"/>
        <v>vis</v>
      </c>
      <c r="E86" s="57" t="e">
        <f>VLOOKUP(C86,'A (old)'!C$21:E$973,3,FALSE)</f>
        <v>#N/A</v>
      </c>
      <c r="F86" s="5" t="s">
        <v>70</v>
      </c>
      <c r="G86" s="49" t="str">
        <f t="shared" si="16"/>
        <v>23803.544</v>
      </c>
      <c r="H86" s="19">
        <f t="shared" si="17"/>
        <v>-11880.5</v>
      </c>
      <c r="I86" s="58" t="s">
        <v>195</v>
      </c>
      <c r="J86" s="59" t="s">
        <v>196</v>
      </c>
      <c r="K86" s="58">
        <v>-11880.5</v>
      </c>
      <c r="L86" s="58" t="s">
        <v>197</v>
      </c>
      <c r="M86" s="59" t="s">
        <v>76</v>
      </c>
      <c r="N86" s="59"/>
      <c r="O86" s="60" t="s">
        <v>77</v>
      </c>
      <c r="P86" s="60" t="s">
        <v>78</v>
      </c>
    </row>
    <row r="87" spans="1:16" ht="12.75" customHeight="1" thickBot="1">
      <c r="A87" s="19" t="str">
        <f t="shared" si="12"/>
        <v> VB 7.72 </v>
      </c>
      <c r="B87" s="5" t="str">
        <f t="shared" si="13"/>
        <v>I</v>
      </c>
      <c r="C87" s="19">
        <f t="shared" si="14"/>
        <v>24076.731</v>
      </c>
      <c r="D87" s="49" t="str">
        <f t="shared" si="15"/>
        <v>vis</v>
      </c>
      <c r="E87" s="57" t="e">
        <f>VLOOKUP(C87,'A (old)'!C$21:E$973,3,FALSE)</f>
        <v>#N/A</v>
      </c>
      <c r="F87" s="5" t="s">
        <v>70</v>
      </c>
      <c r="G87" s="49" t="str">
        <f t="shared" si="16"/>
        <v>24076.731</v>
      </c>
      <c r="H87" s="19">
        <f t="shared" si="17"/>
        <v>-11724</v>
      </c>
      <c r="I87" s="58" t="s">
        <v>198</v>
      </c>
      <c r="J87" s="59" t="s">
        <v>199</v>
      </c>
      <c r="K87" s="58">
        <v>-11724</v>
      </c>
      <c r="L87" s="58" t="s">
        <v>200</v>
      </c>
      <c r="M87" s="59" t="s">
        <v>76</v>
      </c>
      <c r="N87" s="59"/>
      <c r="O87" s="60" t="s">
        <v>77</v>
      </c>
      <c r="P87" s="60" t="s">
        <v>78</v>
      </c>
    </row>
    <row r="88" spans="1:16" ht="12.75" customHeight="1" thickBot="1">
      <c r="A88" s="19" t="str">
        <f t="shared" si="12"/>
        <v> VB 7.72 </v>
      </c>
      <c r="B88" s="5" t="str">
        <f t="shared" si="13"/>
        <v>I</v>
      </c>
      <c r="C88" s="19">
        <f t="shared" si="14"/>
        <v>24083.591</v>
      </c>
      <c r="D88" s="49" t="str">
        <f t="shared" si="15"/>
        <v>vis</v>
      </c>
      <c r="E88" s="57" t="e">
        <f>VLOOKUP(C88,'A (old)'!C$21:E$973,3,FALSE)</f>
        <v>#N/A</v>
      </c>
      <c r="F88" s="5" t="s">
        <v>70</v>
      </c>
      <c r="G88" s="49" t="str">
        <f t="shared" si="16"/>
        <v>24083.591</v>
      </c>
      <c r="H88" s="19">
        <f t="shared" si="17"/>
        <v>-11720</v>
      </c>
      <c r="I88" s="58" t="s">
        <v>201</v>
      </c>
      <c r="J88" s="59" t="s">
        <v>202</v>
      </c>
      <c r="K88" s="58">
        <v>-11720</v>
      </c>
      <c r="L88" s="58" t="s">
        <v>203</v>
      </c>
      <c r="M88" s="59" t="s">
        <v>76</v>
      </c>
      <c r="N88" s="59"/>
      <c r="O88" s="60" t="s">
        <v>77</v>
      </c>
      <c r="P88" s="60" t="s">
        <v>78</v>
      </c>
    </row>
    <row r="89" spans="1:16" ht="12.75" customHeight="1" thickBot="1">
      <c r="A89" s="19" t="str">
        <f t="shared" si="12"/>
        <v> VB 7.72 </v>
      </c>
      <c r="B89" s="5" t="str">
        <f t="shared" si="13"/>
        <v>II</v>
      </c>
      <c r="C89" s="19">
        <f t="shared" si="14"/>
        <v>24091.600999999999</v>
      </c>
      <c r="D89" s="49" t="str">
        <f t="shared" si="15"/>
        <v>vis</v>
      </c>
      <c r="E89" s="57" t="e">
        <f>VLOOKUP(C89,'A (old)'!C$21:E$973,3,FALSE)</f>
        <v>#N/A</v>
      </c>
      <c r="F89" s="5" t="s">
        <v>70</v>
      </c>
      <c r="G89" s="49" t="str">
        <f t="shared" si="16"/>
        <v>24091.601</v>
      </c>
      <c r="H89" s="19">
        <f t="shared" si="17"/>
        <v>-11715.5</v>
      </c>
      <c r="I89" s="58" t="s">
        <v>204</v>
      </c>
      <c r="J89" s="59" t="s">
        <v>205</v>
      </c>
      <c r="K89" s="58">
        <v>-11715.5</v>
      </c>
      <c r="L89" s="58" t="s">
        <v>206</v>
      </c>
      <c r="M89" s="59" t="s">
        <v>76</v>
      </c>
      <c r="N89" s="59"/>
      <c r="O89" s="60" t="s">
        <v>77</v>
      </c>
      <c r="P89" s="60" t="s">
        <v>78</v>
      </c>
    </row>
    <row r="90" spans="1:16" ht="12.75" customHeight="1" thickBot="1">
      <c r="A90" s="19" t="str">
        <f t="shared" si="12"/>
        <v> VB 7.72 </v>
      </c>
      <c r="B90" s="5" t="str">
        <f t="shared" si="13"/>
        <v>II</v>
      </c>
      <c r="C90" s="19">
        <f t="shared" si="14"/>
        <v>24091.642</v>
      </c>
      <c r="D90" s="49" t="str">
        <f t="shared" si="15"/>
        <v>vis</v>
      </c>
      <c r="E90" s="57" t="e">
        <f>VLOOKUP(C90,'A (old)'!C$21:E$973,3,FALSE)</f>
        <v>#N/A</v>
      </c>
      <c r="F90" s="5" t="s">
        <v>70</v>
      </c>
      <c r="G90" s="49" t="str">
        <f t="shared" si="16"/>
        <v>24091.642</v>
      </c>
      <c r="H90" s="19">
        <f t="shared" si="17"/>
        <v>-11715.5</v>
      </c>
      <c r="I90" s="58" t="s">
        <v>207</v>
      </c>
      <c r="J90" s="59" t="s">
        <v>208</v>
      </c>
      <c r="K90" s="58">
        <v>-11715.5</v>
      </c>
      <c r="L90" s="58" t="s">
        <v>209</v>
      </c>
      <c r="M90" s="59" t="s">
        <v>76</v>
      </c>
      <c r="N90" s="59"/>
      <c r="O90" s="60" t="s">
        <v>77</v>
      </c>
      <c r="P90" s="60" t="s">
        <v>78</v>
      </c>
    </row>
    <row r="91" spans="1:16" ht="12.75" customHeight="1" thickBot="1">
      <c r="A91" s="19" t="str">
        <f t="shared" si="12"/>
        <v> VB 7.72 </v>
      </c>
      <c r="B91" s="5" t="str">
        <f t="shared" si="13"/>
        <v>II</v>
      </c>
      <c r="C91" s="19">
        <f t="shared" si="14"/>
        <v>24091.686000000002</v>
      </c>
      <c r="D91" s="49" t="str">
        <f t="shared" si="15"/>
        <v>vis</v>
      </c>
      <c r="E91" s="57" t="e">
        <f>VLOOKUP(C91,'A (old)'!C$21:E$973,3,FALSE)</f>
        <v>#N/A</v>
      </c>
      <c r="F91" s="5" t="s">
        <v>70</v>
      </c>
      <c r="G91" s="49" t="str">
        <f t="shared" si="16"/>
        <v>24091.686</v>
      </c>
      <c r="H91" s="19">
        <f t="shared" si="17"/>
        <v>-11715.5</v>
      </c>
      <c r="I91" s="58" t="s">
        <v>210</v>
      </c>
      <c r="J91" s="59" t="s">
        <v>211</v>
      </c>
      <c r="K91" s="58">
        <v>-11715.5</v>
      </c>
      <c r="L91" s="58" t="s">
        <v>185</v>
      </c>
      <c r="M91" s="59" t="s">
        <v>76</v>
      </c>
      <c r="N91" s="59"/>
      <c r="O91" s="60" t="s">
        <v>77</v>
      </c>
      <c r="P91" s="60" t="s">
        <v>78</v>
      </c>
    </row>
    <row r="92" spans="1:16" ht="12.75" customHeight="1" thickBot="1">
      <c r="A92" s="19" t="str">
        <f t="shared" si="12"/>
        <v> VB 7.72 </v>
      </c>
      <c r="B92" s="5" t="str">
        <f t="shared" si="13"/>
        <v>II</v>
      </c>
      <c r="C92" s="19">
        <f t="shared" si="14"/>
        <v>24147.530999999999</v>
      </c>
      <c r="D92" s="49" t="str">
        <f t="shared" si="15"/>
        <v>vis</v>
      </c>
      <c r="E92" s="57" t="e">
        <f>VLOOKUP(C92,'A (old)'!C$21:E$973,3,FALSE)</f>
        <v>#N/A</v>
      </c>
      <c r="F92" s="5" t="s">
        <v>70</v>
      </c>
      <c r="G92" s="49" t="str">
        <f t="shared" si="16"/>
        <v>24147.531</v>
      </c>
      <c r="H92" s="19">
        <f t="shared" si="17"/>
        <v>-11683.5</v>
      </c>
      <c r="I92" s="58" t="s">
        <v>212</v>
      </c>
      <c r="J92" s="59" t="s">
        <v>213</v>
      </c>
      <c r="K92" s="58">
        <v>-11683.5</v>
      </c>
      <c r="L92" s="58" t="s">
        <v>214</v>
      </c>
      <c r="M92" s="59" t="s">
        <v>76</v>
      </c>
      <c r="N92" s="59"/>
      <c r="O92" s="60" t="s">
        <v>77</v>
      </c>
      <c r="P92" s="60" t="s">
        <v>78</v>
      </c>
    </row>
    <row r="93" spans="1:16" ht="12.75" customHeight="1" thickBot="1">
      <c r="A93" s="19" t="str">
        <f t="shared" si="12"/>
        <v> VB 7.72 </v>
      </c>
      <c r="B93" s="5" t="str">
        <f t="shared" si="13"/>
        <v>II</v>
      </c>
      <c r="C93" s="19">
        <f t="shared" si="14"/>
        <v>24147.571</v>
      </c>
      <c r="D93" s="49" t="str">
        <f t="shared" si="15"/>
        <v>vis</v>
      </c>
      <c r="E93" s="57" t="e">
        <f>VLOOKUP(C93,'A (old)'!C$21:E$973,3,FALSE)</f>
        <v>#N/A</v>
      </c>
      <c r="F93" s="5" t="s">
        <v>70</v>
      </c>
      <c r="G93" s="49" t="str">
        <f t="shared" si="16"/>
        <v>24147.571</v>
      </c>
      <c r="H93" s="19">
        <f t="shared" si="17"/>
        <v>-11683.5</v>
      </c>
      <c r="I93" s="58" t="s">
        <v>215</v>
      </c>
      <c r="J93" s="59" t="s">
        <v>216</v>
      </c>
      <c r="K93" s="58">
        <v>-11683.5</v>
      </c>
      <c r="L93" s="58" t="s">
        <v>182</v>
      </c>
      <c r="M93" s="59" t="s">
        <v>76</v>
      </c>
      <c r="N93" s="59"/>
      <c r="O93" s="60" t="s">
        <v>77</v>
      </c>
      <c r="P93" s="60" t="s">
        <v>78</v>
      </c>
    </row>
    <row r="94" spans="1:16" ht="12.75" customHeight="1" thickBot="1">
      <c r="A94" s="19" t="str">
        <f t="shared" si="12"/>
        <v> VB 7.72 </v>
      </c>
      <c r="B94" s="5" t="str">
        <f t="shared" si="13"/>
        <v>II</v>
      </c>
      <c r="C94" s="19">
        <f t="shared" si="14"/>
        <v>24379.805</v>
      </c>
      <c r="D94" s="49" t="str">
        <f t="shared" si="15"/>
        <v>vis</v>
      </c>
      <c r="E94" s="57" t="e">
        <f>VLOOKUP(C94,'A (old)'!C$21:E$973,3,FALSE)</f>
        <v>#N/A</v>
      </c>
      <c r="F94" s="5" t="s">
        <v>70</v>
      </c>
      <c r="G94" s="49" t="str">
        <f t="shared" si="16"/>
        <v>24379.805</v>
      </c>
      <c r="H94" s="19">
        <f t="shared" si="17"/>
        <v>-11550.5</v>
      </c>
      <c r="I94" s="58" t="s">
        <v>217</v>
      </c>
      <c r="J94" s="59" t="s">
        <v>218</v>
      </c>
      <c r="K94" s="58">
        <v>-11550.5</v>
      </c>
      <c r="L94" s="58" t="s">
        <v>219</v>
      </c>
      <c r="M94" s="59" t="s">
        <v>76</v>
      </c>
      <c r="N94" s="59"/>
      <c r="O94" s="60" t="s">
        <v>77</v>
      </c>
      <c r="P94" s="60" t="s">
        <v>78</v>
      </c>
    </row>
    <row r="95" spans="1:16" ht="12.75" customHeight="1" thickBot="1">
      <c r="A95" s="19" t="str">
        <f t="shared" si="12"/>
        <v> VB 7.72 </v>
      </c>
      <c r="B95" s="5" t="str">
        <f t="shared" si="13"/>
        <v>II</v>
      </c>
      <c r="C95" s="19">
        <f t="shared" si="14"/>
        <v>24379.847000000002</v>
      </c>
      <c r="D95" s="49" t="str">
        <f t="shared" si="15"/>
        <v>vis</v>
      </c>
      <c r="E95" s="57" t="e">
        <f>VLOOKUP(C95,'A (old)'!C$21:E$973,3,FALSE)</f>
        <v>#N/A</v>
      </c>
      <c r="F95" s="5" t="s">
        <v>70</v>
      </c>
      <c r="G95" s="49" t="str">
        <f t="shared" si="16"/>
        <v>24379.847</v>
      </c>
      <c r="H95" s="19">
        <f t="shared" si="17"/>
        <v>-11550.5</v>
      </c>
      <c r="I95" s="58" t="s">
        <v>220</v>
      </c>
      <c r="J95" s="59" t="s">
        <v>221</v>
      </c>
      <c r="K95" s="58">
        <v>-11550.5</v>
      </c>
      <c r="L95" s="58" t="s">
        <v>222</v>
      </c>
      <c r="M95" s="59" t="s">
        <v>76</v>
      </c>
      <c r="N95" s="59"/>
      <c r="O95" s="60" t="s">
        <v>77</v>
      </c>
      <c r="P95" s="60" t="s">
        <v>78</v>
      </c>
    </row>
    <row r="96" spans="1:16" ht="12.75" customHeight="1" thickBot="1">
      <c r="A96" s="19" t="str">
        <f t="shared" si="12"/>
        <v> VB 7.72 </v>
      </c>
      <c r="B96" s="5" t="str">
        <f t="shared" si="13"/>
        <v>I</v>
      </c>
      <c r="C96" s="19">
        <f t="shared" si="14"/>
        <v>24385.793000000001</v>
      </c>
      <c r="D96" s="49" t="str">
        <f t="shared" si="15"/>
        <v>vis</v>
      </c>
      <c r="E96" s="57" t="e">
        <f>VLOOKUP(C96,'A (old)'!C$21:E$973,3,FALSE)</f>
        <v>#N/A</v>
      </c>
      <c r="F96" s="5" t="s">
        <v>70</v>
      </c>
      <c r="G96" s="49" t="str">
        <f t="shared" si="16"/>
        <v>24385.793</v>
      </c>
      <c r="H96" s="19">
        <f t="shared" si="17"/>
        <v>-11547</v>
      </c>
      <c r="I96" s="58" t="s">
        <v>223</v>
      </c>
      <c r="J96" s="59" t="s">
        <v>224</v>
      </c>
      <c r="K96" s="58">
        <v>-11547</v>
      </c>
      <c r="L96" s="58" t="s">
        <v>225</v>
      </c>
      <c r="M96" s="59" t="s">
        <v>76</v>
      </c>
      <c r="N96" s="59"/>
      <c r="O96" s="60" t="s">
        <v>77</v>
      </c>
      <c r="P96" s="60" t="s">
        <v>78</v>
      </c>
    </row>
    <row r="97" spans="1:16" ht="12.75" customHeight="1" thickBot="1">
      <c r="A97" s="19" t="str">
        <f t="shared" si="12"/>
        <v> VB 7.72 </v>
      </c>
      <c r="B97" s="5" t="str">
        <f t="shared" si="13"/>
        <v>I</v>
      </c>
      <c r="C97" s="19">
        <f t="shared" si="14"/>
        <v>24385.833999999999</v>
      </c>
      <c r="D97" s="49" t="str">
        <f t="shared" si="15"/>
        <v>vis</v>
      </c>
      <c r="E97" s="57" t="e">
        <f>VLOOKUP(C97,'A (old)'!C$21:E$973,3,FALSE)</f>
        <v>#N/A</v>
      </c>
      <c r="F97" s="5" t="s">
        <v>70</v>
      </c>
      <c r="G97" s="49" t="str">
        <f t="shared" si="16"/>
        <v>24385.834</v>
      </c>
      <c r="H97" s="19">
        <f t="shared" si="17"/>
        <v>-11547</v>
      </c>
      <c r="I97" s="58" t="s">
        <v>226</v>
      </c>
      <c r="J97" s="59" t="s">
        <v>227</v>
      </c>
      <c r="K97" s="58">
        <v>-11547</v>
      </c>
      <c r="L97" s="58" t="s">
        <v>228</v>
      </c>
      <c r="M97" s="59" t="s">
        <v>76</v>
      </c>
      <c r="N97" s="59"/>
      <c r="O97" s="60" t="s">
        <v>77</v>
      </c>
      <c r="P97" s="60" t="s">
        <v>78</v>
      </c>
    </row>
    <row r="98" spans="1:16" ht="12.75" customHeight="1" thickBot="1">
      <c r="A98" s="19" t="str">
        <f t="shared" si="12"/>
        <v> VB 7.72 </v>
      </c>
      <c r="B98" s="5" t="str">
        <f t="shared" si="13"/>
        <v>I</v>
      </c>
      <c r="C98" s="19">
        <f t="shared" si="14"/>
        <v>24441.668000000001</v>
      </c>
      <c r="D98" s="49" t="str">
        <f t="shared" si="15"/>
        <v>vis</v>
      </c>
      <c r="E98" s="57" t="e">
        <f>VLOOKUP(C98,'A (old)'!C$21:E$973,3,FALSE)</f>
        <v>#N/A</v>
      </c>
      <c r="F98" s="5" t="s">
        <v>70</v>
      </c>
      <c r="G98" s="49" t="str">
        <f t="shared" si="16"/>
        <v>24441.668</v>
      </c>
      <c r="H98" s="19">
        <f t="shared" si="17"/>
        <v>-11515</v>
      </c>
      <c r="I98" s="58" t="s">
        <v>229</v>
      </c>
      <c r="J98" s="59" t="s">
        <v>230</v>
      </c>
      <c r="K98" s="58">
        <v>-11515</v>
      </c>
      <c r="L98" s="58" t="s">
        <v>231</v>
      </c>
      <c r="M98" s="59" t="s">
        <v>76</v>
      </c>
      <c r="N98" s="59"/>
      <c r="O98" s="60" t="s">
        <v>77</v>
      </c>
      <c r="P98" s="60" t="s">
        <v>78</v>
      </c>
    </row>
    <row r="99" spans="1:16" ht="12.75" customHeight="1" thickBot="1">
      <c r="A99" s="19" t="str">
        <f t="shared" si="12"/>
        <v> VB 7.72 </v>
      </c>
      <c r="B99" s="5" t="str">
        <f t="shared" si="13"/>
        <v>I</v>
      </c>
      <c r="C99" s="19">
        <f t="shared" si="14"/>
        <v>24441.710999999999</v>
      </c>
      <c r="D99" s="49" t="str">
        <f t="shared" si="15"/>
        <v>vis</v>
      </c>
      <c r="E99" s="57" t="e">
        <f>VLOOKUP(C99,'A (old)'!C$21:E$973,3,FALSE)</f>
        <v>#N/A</v>
      </c>
      <c r="F99" s="5" t="s">
        <v>70</v>
      </c>
      <c r="G99" s="49" t="str">
        <f t="shared" si="16"/>
        <v>24441.711</v>
      </c>
      <c r="H99" s="19">
        <f t="shared" si="17"/>
        <v>-11515</v>
      </c>
      <c r="I99" s="58" t="s">
        <v>232</v>
      </c>
      <c r="J99" s="59" t="s">
        <v>233</v>
      </c>
      <c r="K99" s="58">
        <v>-11515</v>
      </c>
      <c r="L99" s="58" t="s">
        <v>234</v>
      </c>
      <c r="M99" s="59" t="s">
        <v>76</v>
      </c>
      <c r="N99" s="59"/>
      <c r="O99" s="60" t="s">
        <v>77</v>
      </c>
      <c r="P99" s="60" t="s">
        <v>78</v>
      </c>
    </row>
    <row r="100" spans="1:16" ht="12.75" customHeight="1" thickBot="1">
      <c r="A100" s="19" t="str">
        <f t="shared" si="12"/>
        <v> VB 7.72 </v>
      </c>
      <c r="B100" s="5" t="str">
        <f t="shared" si="13"/>
        <v>I</v>
      </c>
      <c r="C100" s="19">
        <f t="shared" si="14"/>
        <v>24736.838</v>
      </c>
      <c r="D100" s="49" t="str">
        <f t="shared" si="15"/>
        <v>vis</v>
      </c>
      <c r="E100" s="57" t="e">
        <f>VLOOKUP(C100,'A (old)'!C$21:E$973,3,FALSE)</f>
        <v>#N/A</v>
      </c>
      <c r="F100" s="5" t="s">
        <v>70</v>
      </c>
      <c r="G100" s="49" t="str">
        <f t="shared" si="16"/>
        <v>24736.838</v>
      </c>
      <c r="H100" s="19">
        <f t="shared" si="17"/>
        <v>-11346</v>
      </c>
      <c r="I100" s="58" t="s">
        <v>235</v>
      </c>
      <c r="J100" s="59" t="s">
        <v>236</v>
      </c>
      <c r="K100" s="58">
        <v>-11346</v>
      </c>
      <c r="L100" s="58" t="s">
        <v>237</v>
      </c>
      <c r="M100" s="59" t="s">
        <v>76</v>
      </c>
      <c r="N100" s="59"/>
      <c r="O100" s="60" t="s">
        <v>77</v>
      </c>
      <c r="P100" s="60" t="s">
        <v>78</v>
      </c>
    </row>
    <row r="101" spans="1:16" ht="12.75" customHeight="1" thickBot="1">
      <c r="A101" s="19" t="str">
        <f t="shared" si="12"/>
        <v> VB 7.72 </v>
      </c>
      <c r="B101" s="5" t="str">
        <f t="shared" si="13"/>
        <v>II</v>
      </c>
      <c r="C101" s="19">
        <f t="shared" si="14"/>
        <v>24798.73</v>
      </c>
      <c r="D101" s="49" t="str">
        <f t="shared" si="15"/>
        <v>vis</v>
      </c>
      <c r="E101" s="57" t="e">
        <f>VLOOKUP(C101,'A (old)'!C$21:E$973,3,FALSE)</f>
        <v>#N/A</v>
      </c>
      <c r="F101" s="5" t="s">
        <v>70</v>
      </c>
      <c r="G101" s="49" t="str">
        <f t="shared" si="16"/>
        <v>24798.730</v>
      </c>
      <c r="H101" s="19">
        <f t="shared" si="17"/>
        <v>-11310.5</v>
      </c>
      <c r="I101" s="58" t="s">
        <v>238</v>
      </c>
      <c r="J101" s="59" t="s">
        <v>239</v>
      </c>
      <c r="K101" s="58">
        <v>-11310.5</v>
      </c>
      <c r="L101" s="58" t="s">
        <v>240</v>
      </c>
      <c r="M101" s="59" t="s">
        <v>76</v>
      </c>
      <c r="N101" s="59"/>
      <c r="O101" s="60" t="s">
        <v>77</v>
      </c>
      <c r="P101" s="60" t="s">
        <v>78</v>
      </c>
    </row>
    <row r="102" spans="1:16" ht="12.75" customHeight="1" thickBot="1">
      <c r="A102" s="19" t="str">
        <f t="shared" si="12"/>
        <v> VB 7.72 </v>
      </c>
      <c r="B102" s="5" t="str">
        <f t="shared" si="13"/>
        <v>II</v>
      </c>
      <c r="C102" s="19">
        <f t="shared" si="14"/>
        <v>24889.534</v>
      </c>
      <c r="D102" s="49" t="str">
        <f t="shared" si="15"/>
        <v>vis</v>
      </c>
      <c r="E102" s="57" t="e">
        <f>VLOOKUP(C102,'A (old)'!C$21:E$973,3,FALSE)</f>
        <v>#N/A</v>
      </c>
      <c r="F102" s="5" t="s">
        <v>70</v>
      </c>
      <c r="G102" s="49" t="str">
        <f t="shared" si="16"/>
        <v>24889.534</v>
      </c>
      <c r="H102" s="19">
        <f t="shared" si="17"/>
        <v>-11258.5</v>
      </c>
      <c r="I102" s="58" t="s">
        <v>241</v>
      </c>
      <c r="J102" s="59" t="s">
        <v>242</v>
      </c>
      <c r="K102" s="58">
        <v>-11258.5</v>
      </c>
      <c r="L102" s="58" t="s">
        <v>243</v>
      </c>
      <c r="M102" s="59" t="s">
        <v>76</v>
      </c>
      <c r="N102" s="59"/>
      <c r="O102" s="60" t="s">
        <v>77</v>
      </c>
      <c r="P102" s="60" t="s">
        <v>78</v>
      </c>
    </row>
    <row r="103" spans="1:16" ht="12.75" customHeight="1" thickBot="1">
      <c r="A103" s="19" t="str">
        <f t="shared" si="12"/>
        <v> VB 7.72 </v>
      </c>
      <c r="B103" s="5" t="str">
        <f t="shared" si="13"/>
        <v>I</v>
      </c>
      <c r="C103" s="19">
        <f t="shared" si="14"/>
        <v>25059.777999999998</v>
      </c>
      <c r="D103" s="49" t="str">
        <f t="shared" si="15"/>
        <v>vis</v>
      </c>
      <c r="E103" s="57" t="e">
        <f>VLOOKUP(C103,'A (old)'!C$21:E$973,3,FALSE)</f>
        <v>#N/A</v>
      </c>
      <c r="F103" s="5" t="s">
        <v>70</v>
      </c>
      <c r="G103" s="49" t="str">
        <f t="shared" si="16"/>
        <v>25059.778</v>
      </c>
      <c r="H103" s="19">
        <f t="shared" si="17"/>
        <v>-11161</v>
      </c>
      <c r="I103" s="58" t="s">
        <v>244</v>
      </c>
      <c r="J103" s="59" t="s">
        <v>245</v>
      </c>
      <c r="K103" s="58">
        <v>-11161</v>
      </c>
      <c r="L103" s="58" t="s">
        <v>120</v>
      </c>
      <c r="M103" s="59" t="s">
        <v>76</v>
      </c>
      <c r="N103" s="59"/>
      <c r="O103" s="60" t="s">
        <v>77</v>
      </c>
      <c r="P103" s="60" t="s">
        <v>78</v>
      </c>
    </row>
    <row r="104" spans="1:16" ht="12.75" customHeight="1" thickBot="1">
      <c r="A104" s="19" t="str">
        <f t="shared" si="12"/>
        <v> VB 7.72 </v>
      </c>
      <c r="B104" s="5" t="str">
        <f t="shared" si="13"/>
        <v>II</v>
      </c>
      <c r="C104" s="19">
        <f t="shared" si="14"/>
        <v>25135.708999999999</v>
      </c>
      <c r="D104" s="49" t="str">
        <f t="shared" si="15"/>
        <v>vis</v>
      </c>
      <c r="E104" s="57" t="e">
        <f>VLOOKUP(C104,'A (old)'!C$21:E$973,3,FALSE)</f>
        <v>#N/A</v>
      </c>
      <c r="F104" s="5" t="s">
        <v>70</v>
      </c>
      <c r="G104" s="49" t="str">
        <f t="shared" si="16"/>
        <v>25135.709</v>
      </c>
      <c r="H104" s="19">
        <f t="shared" si="17"/>
        <v>-11117.5</v>
      </c>
      <c r="I104" s="58" t="s">
        <v>246</v>
      </c>
      <c r="J104" s="59" t="s">
        <v>247</v>
      </c>
      <c r="K104" s="58">
        <v>-11117.5</v>
      </c>
      <c r="L104" s="58" t="s">
        <v>248</v>
      </c>
      <c r="M104" s="59" t="s">
        <v>76</v>
      </c>
      <c r="N104" s="59"/>
      <c r="O104" s="60" t="s">
        <v>77</v>
      </c>
      <c r="P104" s="60" t="s">
        <v>78</v>
      </c>
    </row>
    <row r="105" spans="1:16" ht="12.75" customHeight="1" thickBot="1">
      <c r="A105" s="19" t="str">
        <f t="shared" si="12"/>
        <v> VB 7.72 </v>
      </c>
      <c r="B105" s="5" t="str">
        <f t="shared" si="13"/>
        <v>I</v>
      </c>
      <c r="C105" s="19">
        <f t="shared" si="14"/>
        <v>26248.764999999999</v>
      </c>
      <c r="D105" s="49" t="str">
        <f t="shared" si="15"/>
        <v>vis</v>
      </c>
      <c r="E105" s="57" t="e">
        <f>VLOOKUP(C105,'A (old)'!C$21:E$973,3,FALSE)</f>
        <v>#N/A</v>
      </c>
      <c r="F105" s="5" t="s">
        <v>70</v>
      </c>
      <c r="G105" s="49" t="str">
        <f t="shared" si="16"/>
        <v>26248.765</v>
      </c>
      <c r="H105" s="19">
        <f t="shared" si="17"/>
        <v>-10480</v>
      </c>
      <c r="I105" s="58" t="s">
        <v>249</v>
      </c>
      <c r="J105" s="59" t="s">
        <v>250</v>
      </c>
      <c r="K105" s="58">
        <v>-10480</v>
      </c>
      <c r="L105" s="58" t="s">
        <v>251</v>
      </c>
      <c r="M105" s="59" t="s">
        <v>76</v>
      </c>
      <c r="N105" s="59"/>
      <c r="O105" s="60" t="s">
        <v>77</v>
      </c>
      <c r="P105" s="60" t="s">
        <v>78</v>
      </c>
    </row>
    <row r="106" spans="1:16" ht="12.75" customHeight="1" thickBot="1">
      <c r="A106" s="19" t="str">
        <f t="shared" si="12"/>
        <v> VB 7.72 </v>
      </c>
      <c r="B106" s="5" t="str">
        <f t="shared" si="13"/>
        <v>II</v>
      </c>
      <c r="C106" s="19">
        <f t="shared" si="14"/>
        <v>26340.474999999999</v>
      </c>
      <c r="D106" s="49" t="str">
        <f t="shared" si="15"/>
        <v>vis</v>
      </c>
      <c r="E106" s="57" t="e">
        <f>VLOOKUP(C106,'A (old)'!C$21:E$973,3,FALSE)</f>
        <v>#N/A</v>
      </c>
      <c r="F106" s="5" t="s">
        <v>70</v>
      </c>
      <c r="G106" s="49" t="str">
        <f t="shared" si="16"/>
        <v>26340.475</v>
      </c>
      <c r="H106" s="19">
        <f t="shared" si="17"/>
        <v>-10427.5</v>
      </c>
      <c r="I106" s="58" t="s">
        <v>252</v>
      </c>
      <c r="J106" s="59" t="s">
        <v>253</v>
      </c>
      <c r="K106" s="58">
        <v>-10427.5</v>
      </c>
      <c r="L106" s="58" t="s">
        <v>254</v>
      </c>
      <c r="M106" s="59" t="s">
        <v>76</v>
      </c>
      <c r="N106" s="59"/>
      <c r="O106" s="60" t="s">
        <v>77</v>
      </c>
      <c r="P106" s="60" t="s">
        <v>78</v>
      </c>
    </row>
    <row r="107" spans="1:16" ht="12.75" customHeight="1" thickBot="1">
      <c r="A107" s="19" t="str">
        <f t="shared" ref="A107:A138" si="18">P107</f>
        <v> VB 5.15 </v>
      </c>
      <c r="B107" s="5" t="str">
        <f t="shared" ref="B107:B138" si="19">IF(H107=INT(H107),"I","II")</f>
        <v>I</v>
      </c>
      <c r="C107" s="19">
        <f t="shared" ref="C107:C138" si="20">1*G107</f>
        <v>26601.506000000001</v>
      </c>
      <c r="D107" s="49" t="str">
        <f t="shared" ref="D107:D138" si="21">VLOOKUP(F107,I$1:J$5,2,FALSE)</f>
        <v>vis</v>
      </c>
      <c r="E107" s="57" t="e">
        <f>VLOOKUP(C107,'A (old)'!C$21:E$973,3,FALSE)</f>
        <v>#N/A</v>
      </c>
      <c r="F107" s="5" t="s">
        <v>70</v>
      </c>
      <c r="G107" s="49" t="str">
        <f t="shared" ref="G107:G138" si="22">MID(I107,3,LEN(I107)-3)</f>
        <v>26601.506</v>
      </c>
      <c r="H107" s="19">
        <f t="shared" ref="H107:H138" si="23">1*K107</f>
        <v>-10278</v>
      </c>
      <c r="I107" s="58" t="s">
        <v>255</v>
      </c>
      <c r="J107" s="59" t="s">
        <v>256</v>
      </c>
      <c r="K107" s="58">
        <v>-10278</v>
      </c>
      <c r="L107" s="58" t="s">
        <v>257</v>
      </c>
      <c r="M107" s="59" t="s">
        <v>76</v>
      </c>
      <c r="N107" s="59"/>
      <c r="O107" s="60" t="s">
        <v>258</v>
      </c>
      <c r="P107" s="60" t="s">
        <v>259</v>
      </c>
    </row>
    <row r="108" spans="1:16" ht="12.75" customHeight="1" thickBot="1">
      <c r="A108" s="19" t="str">
        <f t="shared" si="18"/>
        <v> VB 5.15 </v>
      </c>
      <c r="B108" s="5" t="str">
        <f t="shared" si="19"/>
        <v>I</v>
      </c>
      <c r="C108" s="19">
        <f t="shared" si="20"/>
        <v>26622.395</v>
      </c>
      <c r="D108" s="49" t="str">
        <f t="shared" si="21"/>
        <v>vis</v>
      </c>
      <c r="E108" s="57" t="e">
        <f>VLOOKUP(C108,'A (old)'!C$21:E$973,3,FALSE)</f>
        <v>#N/A</v>
      </c>
      <c r="F108" s="5" t="s">
        <v>70</v>
      </c>
      <c r="G108" s="49" t="str">
        <f t="shared" si="22"/>
        <v>26622.395</v>
      </c>
      <c r="H108" s="19">
        <f t="shared" si="23"/>
        <v>-10266</v>
      </c>
      <c r="I108" s="58" t="s">
        <v>260</v>
      </c>
      <c r="J108" s="59" t="s">
        <v>261</v>
      </c>
      <c r="K108" s="58">
        <v>-10266</v>
      </c>
      <c r="L108" s="58" t="s">
        <v>152</v>
      </c>
      <c r="M108" s="59" t="s">
        <v>76</v>
      </c>
      <c r="N108" s="59"/>
      <c r="O108" s="60" t="s">
        <v>258</v>
      </c>
      <c r="P108" s="60" t="s">
        <v>259</v>
      </c>
    </row>
    <row r="109" spans="1:16" ht="12.75" customHeight="1" thickBot="1">
      <c r="A109" s="19" t="str">
        <f t="shared" si="18"/>
        <v> VB 5.15 </v>
      </c>
      <c r="B109" s="5" t="str">
        <f t="shared" si="19"/>
        <v>I</v>
      </c>
      <c r="C109" s="19">
        <f t="shared" si="20"/>
        <v>26889.524000000001</v>
      </c>
      <c r="D109" s="49" t="str">
        <f t="shared" si="21"/>
        <v>vis</v>
      </c>
      <c r="E109" s="57" t="e">
        <f>VLOOKUP(C109,'A (old)'!C$21:E$973,3,FALSE)</f>
        <v>#N/A</v>
      </c>
      <c r="F109" s="5" t="s">
        <v>70</v>
      </c>
      <c r="G109" s="49" t="str">
        <f t="shared" si="22"/>
        <v>26889.524</v>
      </c>
      <c r="H109" s="19">
        <f t="shared" si="23"/>
        <v>-10113</v>
      </c>
      <c r="I109" s="58" t="s">
        <v>262</v>
      </c>
      <c r="J109" s="59" t="s">
        <v>263</v>
      </c>
      <c r="K109" s="58">
        <v>-10113</v>
      </c>
      <c r="L109" s="58" t="s">
        <v>264</v>
      </c>
      <c r="M109" s="59" t="s">
        <v>76</v>
      </c>
      <c r="N109" s="59"/>
      <c r="O109" s="60" t="s">
        <v>258</v>
      </c>
      <c r="P109" s="60" t="s">
        <v>259</v>
      </c>
    </row>
    <row r="110" spans="1:16" ht="12.75" customHeight="1" thickBot="1">
      <c r="A110" s="19" t="str">
        <f t="shared" si="18"/>
        <v> VB 5.15 </v>
      </c>
      <c r="B110" s="5" t="str">
        <f t="shared" si="19"/>
        <v>I</v>
      </c>
      <c r="C110" s="19">
        <f t="shared" si="20"/>
        <v>26889.535</v>
      </c>
      <c r="D110" s="49" t="str">
        <f t="shared" si="21"/>
        <v>vis</v>
      </c>
      <c r="E110" s="57" t="e">
        <f>VLOOKUP(C110,'A (old)'!C$21:E$973,3,FALSE)</f>
        <v>#N/A</v>
      </c>
      <c r="F110" s="5" t="s">
        <v>70</v>
      </c>
      <c r="G110" s="49" t="str">
        <f t="shared" si="22"/>
        <v>26889.535</v>
      </c>
      <c r="H110" s="19">
        <f t="shared" si="23"/>
        <v>-10113</v>
      </c>
      <c r="I110" s="58" t="s">
        <v>265</v>
      </c>
      <c r="J110" s="59" t="s">
        <v>266</v>
      </c>
      <c r="K110" s="58">
        <v>-10113</v>
      </c>
      <c r="L110" s="58" t="s">
        <v>123</v>
      </c>
      <c r="M110" s="59" t="s">
        <v>76</v>
      </c>
      <c r="N110" s="59"/>
      <c r="O110" s="60" t="s">
        <v>258</v>
      </c>
      <c r="P110" s="60" t="s">
        <v>259</v>
      </c>
    </row>
    <row r="111" spans="1:16" ht="12.75" customHeight="1" thickBot="1">
      <c r="A111" s="19" t="str">
        <f t="shared" si="18"/>
        <v> VB 5.15 </v>
      </c>
      <c r="B111" s="5" t="str">
        <f t="shared" si="19"/>
        <v>II</v>
      </c>
      <c r="C111" s="19">
        <f t="shared" si="20"/>
        <v>26930.598999999998</v>
      </c>
      <c r="D111" s="49" t="str">
        <f t="shared" si="21"/>
        <v>vis</v>
      </c>
      <c r="E111" s="57" t="e">
        <f>VLOOKUP(C111,'A (old)'!C$21:E$973,3,FALSE)</f>
        <v>#N/A</v>
      </c>
      <c r="F111" s="5" t="s">
        <v>70</v>
      </c>
      <c r="G111" s="49" t="str">
        <f t="shared" si="22"/>
        <v>26930.599</v>
      </c>
      <c r="H111" s="19">
        <f t="shared" si="23"/>
        <v>-10089.5</v>
      </c>
      <c r="I111" s="58" t="s">
        <v>267</v>
      </c>
      <c r="J111" s="59" t="s">
        <v>268</v>
      </c>
      <c r="K111" s="58">
        <v>-10089.5</v>
      </c>
      <c r="L111" s="58" t="s">
        <v>269</v>
      </c>
      <c r="M111" s="59" t="s">
        <v>76</v>
      </c>
      <c r="N111" s="59"/>
      <c r="O111" s="60" t="s">
        <v>258</v>
      </c>
      <c r="P111" s="60" t="s">
        <v>259</v>
      </c>
    </row>
    <row r="112" spans="1:16" ht="12.75" customHeight="1" thickBot="1">
      <c r="A112" s="19" t="str">
        <f t="shared" si="18"/>
        <v> VB 5.15 </v>
      </c>
      <c r="B112" s="5" t="str">
        <f t="shared" si="19"/>
        <v>II</v>
      </c>
      <c r="C112" s="19">
        <f t="shared" si="20"/>
        <v>26951.504000000001</v>
      </c>
      <c r="D112" s="49" t="str">
        <f t="shared" si="21"/>
        <v>pg</v>
      </c>
      <c r="E112" s="57" t="e">
        <f>VLOOKUP(C112,'A (old)'!C$21:E$973,3,FALSE)</f>
        <v>#N/A</v>
      </c>
      <c r="F112" s="5" t="str">
        <f>LEFT(M112,1)</f>
        <v>P</v>
      </c>
      <c r="G112" s="49" t="str">
        <f t="shared" si="22"/>
        <v>26951.504</v>
      </c>
      <c r="H112" s="19">
        <f t="shared" si="23"/>
        <v>-10077.5</v>
      </c>
      <c r="I112" s="58" t="s">
        <v>270</v>
      </c>
      <c r="J112" s="59" t="s">
        <v>271</v>
      </c>
      <c r="K112" s="58">
        <v>-10077.5</v>
      </c>
      <c r="L112" s="58" t="s">
        <v>272</v>
      </c>
      <c r="M112" s="59" t="s">
        <v>76</v>
      </c>
      <c r="N112" s="59"/>
      <c r="O112" s="60" t="s">
        <v>258</v>
      </c>
      <c r="P112" s="60" t="s">
        <v>259</v>
      </c>
    </row>
    <row r="113" spans="1:16" ht="12.75" customHeight="1" thickBot="1">
      <c r="A113" s="19" t="str">
        <f t="shared" si="18"/>
        <v> VB 5.15 </v>
      </c>
      <c r="B113" s="5" t="str">
        <f t="shared" si="19"/>
        <v>II</v>
      </c>
      <c r="C113" s="19">
        <f t="shared" si="20"/>
        <v>26958.530999999999</v>
      </c>
      <c r="D113" s="49" t="str">
        <f t="shared" si="21"/>
        <v>pg</v>
      </c>
      <c r="E113" s="57" t="e">
        <f>VLOOKUP(C113,'A (old)'!C$21:E$973,3,FALSE)</f>
        <v>#N/A</v>
      </c>
      <c r="F113" s="5" t="str">
        <f>LEFT(M113,1)</f>
        <v>P</v>
      </c>
      <c r="G113" s="49" t="str">
        <f t="shared" si="22"/>
        <v>26958.531</v>
      </c>
      <c r="H113" s="19">
        <f t="shared" si="23"/>
        <v>-10073.5</v>
      </c>
      <c r="I113" s="58" t="s">
        <v>273</v>
      </c>
      <c r="J113" s="59" t="s">
        <v>274</v>
      </c>
      <c r="K113" s="58">
        <v>-10073.5</v>
      </c>
      <c r="L113" s="58" t="s">
        <v>275</v>
      </c>
      <c r="M113" s="59" t="s">
        <v>76</v>
      </c>
      <c r="N113" s="59"/>
      <c r="O113" s="60" t="s">
        <v>258</v>
      </c>
      <c r="P113" s="60" t="s">
        <v>259</v>
      </c>
    </row>
    <row r="114" spans="1:16" ht="12.75" customHeight="1" thickBot="1">
      <c r="A114" s="19" t="str">
        <f t="shared" si="18"/>
        <v> VB 7.72 </v>
      </c>
      <c r="B114" s="5" t="str">
        <f t="shared" si="19"/>
        <v>II</v>
      </c>
      <c r="C114" s="19">
        <f t="shared" si="20"/>
        <v>26984.726999999999</v>
      </c>
      <c r="D114" s="49" t="str">
        <f t="shared" si="21"/>
        <v>pg</v>
      </c>
      <c r="E114" s="57" t="e">
        <f>VLOOKUP(C114,'A (old)'!C$21:E$973,3,FALSE)</f>
        <v>#N/A</v>
      </c>
      <c r="F114" s="5" t="str">
        <f>LEFT(M114,1)</f>
        <v>P</v>
      </c>
      <c r="G114" s="49" t="str">
        <f t="shared" si="22"/>
        <v>26984.727</v>
      </c>
      <c r="H114" s="19">
        <f t="shared" si="23"/>
        <v>-10058.5</v>
      </c>
      <c r="I114" s="58" t="s">
        <v>276</v>
      </c>
      <c r="J114" s="59" t="s">
        <v>277</v>
      </c>
      <c r="K114" s="58">
        <v>-10058.5</v>
      </c>
      <c r="L114" s="58" t="s">
        <v>140</v>
      </c>
      <c r="M114" s="59" t="s">
        <v>76</v>
      </c>
      <c r="N114" s="59"/>
      <c r="O114" s="60" t="s">
        <v>77</v>
      </c>
      <c r="P114" s="60" t="s">
        <v>78</v>
      </c>
    </row>
    <row r="115" spans="1:16" ht="12.75" customHeight="1" thickBot="1">
      <c r="A115" s="19" t="str">
        <f t="shared" si="18"/>
        <v> VB 5.15 </v>
      </c>
      <c r="B115" s="5" t="str">
        <f t="shared" si="19"/>
        <v>II</v>
      </c>
      <c r="C115" s="19">
        <f t="shared" si="20"/>
        <v>26986.44</v>
      </c>
      <c r="D115" s="49" t="str">
        <f t="shared" si="21"/>
        <v>pg</v>
      </c>
      <c r="E115" s="57" t="e">
        <f>VLOOKUP(C115,'A (old)'!C$21:E$973,3,FALSE)</f>
        <v>#N/A</v>
      </c>
      <c r="F115" s="5" t="str">
        <f>LEFT(M115,1)</f>
        <v>P</v>
      </c>
      <c r="G115" s="49" t="str">
        <f t="shared" si="22"/>
        <v>26986.440</v>
      </c>
      <c r="H115" s="19">
        <f t="shared" si="23"/>
        <v>-10057.5</v>
      </c>
      <c r="I115" s="58" t="s">
        <v>278</v>
      </c>
      <c r="J115" s="59" t="s">
        <v>279</v>
      </c>
      <c r="K115" s="58">
        <v>-10057.5</v>
      </c>
      <c r="L115" s="58" t="s">
        <v>146</v>
      </c>
      <c r="M115" s="59" t="s">
        <v>76</v>
      </c>
      <c r="N115" s="59"/>
      <c r="O115" s="60" t="s">
        <v>258</v>
      </c>
      <c r="P115" s="60" t="s">
        <v>259</v>
      </c>
    </row>
    <row r="116" spans="1:16" ht="12.75" customHeight="1" thickBot="1">
      <c r="A116" s="19" t="str">
        <f t="shared" si="18"/>
        <v> VB 5.15 </v>
      </c>
      <c r="B116" s="5" t="str">
        <f t="shared" si="19"/>
        <v>II</v>
      </c>
      <c r="C116" s="19">
        <f t="shared" si="20"/>
        <v>26986.460999999999</v>
      </c>
      <c r="D116" s="49" t="str">
        <f t="shared" si="21"/>
        <v>pg</v>
      </c>
      <c r="E116" s="57" t="e">
        <f>VLOOKUP(C116,'A (old)'!C$21:E$973,3,FALSE)</f>
        <v>#N/A</v>
      </c>
      <c r="F116" s="5" t="str">
        <f>LEFT(M116,1)</f>
        <v>P</v>
      </c>
      <c r="G116" s="49" t="str">
        <f t="shared" si="22"/>
        <v>26986.461</v>
      </c>
      <c r="H116" s="19">
        <f t="shared" si="23"/>
        <v>-10057.5</v>
      </c>
      <c r="I116" s="58" t="s">
        <v>280</v>
      </c>
      <c r="J116" s="59" t="s">
        <v>281</v>
      </c>
      <c r="K116" s="58">
        <v>-10057.5</v>
      </c>
      <c r="L116" s="58" t="s">
        <v>282</v>
      </c>
      <c r="M116" s="59" t="s">
        <v>76</v>
      </c>
      <c r="N116" s="59"/>
      <c r="O116" s="60" t="s">
        <v>258</v>
      </c>
      <c r="P116" s="60" t="s">
        <v>259</v>
      </c>
    </row>
    <row r="117" spans="1:16" ht="12.75" customHeight="1" thickBot="1">
      <c r="A117" s="19" t="str">
        <f t="shared" si="18"/>
        <v> VB 5.15 </v>
      </c>
      <c r="B117" s="5" t="str">
        <f t="shared" si="19"/>
        <v>I</v>
      </c>
      <c r="C117" s="19">
        <f t="shared" si="20"/>
        <v>26987.351999999999</v>
      </c>
      <c r="D117" s="49" t="str">
        <f t="shared" si="21"/>
        <v>vis</v>
      </c>
      <c r="E117" s="57" t="e">
        <f>VLOOKUP(C117,'A (old)'!C$21:E$973,3,FALSE)</f>
        <v>#N/A</v>
      </c>
      <c r="F117" s="5" t="s">
        <v>70</v>
      </c>
      <c r="G117" s="49" t="str">
        <f t="shared" si="22"/>
        <v>26987.352</v>
      </c>
      <c r="H117" s="19">
        <f t="shared" si="23"/>
        <v>-10057</v>
      </c>
      <c r="I117" s="58" t="s">
        <v>283</v>
      </c>
      <c r="J117" s="59" t="s">
        <v>284</v>
      </c>
      <c r="K117" s="58">
        <v>-10057</v>
      </c>
      <c r="L117" s="58" t="s">
        <v>285</v>
      </c>
      <c r="M117" s="59" t="s">
        <v>76</v>
      </c>
      <c r="N117" s="59"/>
      <c r="O117" s="60" t="s">
        <v>258</v>
      </c>
      <c r="P117" s="60" t="s">
        <v>259</v>
      </c>
    </row>
    <row r="118" spans="1:16" ht="12.75" customHeight="1" thickBot="1">
      <c r="A118" s="19" t="str">
        <f t="shared" si="18"/>
        <v> VB 7.72 </v>
      </c>
      <c r="B118" s="5" t="str">
        <f t="shared" si="19"/>
        <v>II</v>
      </c>
      <c r="C118" s="19">
        <f t="shared" si="20"/>
        <v>27026.636999999999</v>
      </c>
      <c r="D118" s="49" t="str">
        <f t="shared" si="21"/>
        <v>vis</v>
      </c>
      <c r="E118" s="57" t="e">
        <f>VLOOKUP(C118,'A (old)'!C$21:E$973,3,FALSE)</f>
        <v>#N/A</v>
      </c>
      <c r="F118" s="5" t="s">
        <v>70</v>
      </c>
      <c r="G118" s="49" t="str">
        <f t="shared" si="22"/>
        <v>27026.637</v>
      </c>
      <c r="H118" s="19">
        <f t="shared" si="23"/>
        <v>-10034.5</v>
      </c>
      <c r="I118" s="58" t="s">
        <v>286</v>
      </c>
      <c r="J118" s="59" t="s">
        <v>287</v>
      </c>
      <c r="K118" s="58">
        <v>-10034.5</v>
      </c>
      <c r="L118" s="58" t="s">
        <v>228</v>
      </c>
      <c r="M118" s="59" t="s">
        <v>76</v>
      </c>
      <c r="N118" s="59"/>
      <c r="O118" s="60" t="s">
        <v>77</v>
      </c>
      <c r="P118" s="60" t="s">
        <v>78</v>
      </c>
    </row>
    <row r="119" spans="1:16" ht="12.75" customHeight="1" thickBot="1">
      <c r="A119" s="19" t="str">
        <f t="shared" si="18"/>
        <v> VB 7.72 </v>
      </c>
      <c r="B119" s="5" t="str">
        <f t="shared" si="19"/>
        <v>II</v>
      </c>
      <c r="C119" s="19">
        <f t="shared" si="20"/>
        <v>27040.583999999999</v>
      </c>
      <c r="D119" s="49" t="str">
        <f t="shared" si="21"/>
        <v>vis</v>
      </c>
      <c r="E119" s="57" t="e">
        <f>VLOOKUP(C119,'A (old)'!C$21:E$973,3,FALSE)</f>
        <v>#N/A</v>
      </c>
      <c r="F119" s="5" t="s">
        <v>70</v>
      </c>
      <c r="G119" s="49" t="str">
        <f t="shared" si="22"/>
        <v>27040.584</v>
      </c>
      <c r="H119" s="19">
        <f t="shared" si="23"/>
        <v>-10026.5</v>
      </c>
      <c r="I119" s="58" t="s">
        <v>288</v>
      </c>
      <c r="J119" s="59" t="s">
        <v>289</v>
      </c>
      <c r="K119" s="58">
        <v>-10026.5</v>
      </c>
      <c r="L119" s="58" t="s">
        <v>290</v>
      </c>
      <c r="M119" s="59" t="s">
        <v>76</v>
      </c>
      <c r="N119" s="59"/>
      <c r="O119" s="60" t="s">
        <v>77</v>
      </c>
      <c r="P119" s="60" t="s">
        <v>78</v>
      </c>
    </row>
    <row r="120" spans="1:16" ht="12.75" customHeight="1" thickBot="1">
      <c r="A120" s="19" t="str">
        <f t="shared" si="18"/>
        <v> VB 5.15 </v>
      </c>
      <c r="B120" s="5" t="str">
        <f t="shared" si="19"/>
        <v>II</v>
      </c>
      <c r="C120" s="19">
        <f t="shared" si="20"/>
        <v>27281.501</v>
      </c>
      <c r="D120" s="49" t="str">
        <f t="shared" si="21"/>
        <v>vis</v>
      </c>
      <c r="E120" s="57" t="e">
        <f>VLOOKUP(C120,'A (old)'!C$21:E$973,3,FALSE)</f>
        <v>#N/A</v>
      </c>
      <c r="F120" s="5" t="s">
        <v>70</v>
      </c>
      <c r="G120" s="49" t="str">
        <f t="shared" si="22"/>
        <v>27281.501</v>
      </c>
      <c r="H120" s="19">
        <f t="shared" si="23"/>
        <v>-9888.5</v>
      </c>
      <c r="I120" s="58" t="s">
        <v>291</v>
      </c>
      <c r="J120" s="59" t="s">
        <v>292</v>
      </c>
      <c r="K120" s="58">
        <v>-9888.5</v>
      </c>
      <c r="L120" s="58" t="s">
        <v>293</v>
      </c>
      <c r="M120" s="59" t="s">
        <v>76</v>
      </c>
      <c r="N120" s="59"/>
      <c r="O120" s="60" t="s">
        <v>258</v>
      </c>
      <c r="P120" s="60" t="s">
        <v>259</v>
      </c>
    </row>
    <row r="121" spans="1:16" ht="12.75" customHeight="1" thickBot="1">
      <c r="A121" s="19" t="str">
        <f t="shared" si="18"/>
        <v> VB 5.15 </v>
      </c>
      <c r="B121" s="5" t="str">
        <f t="shared" si="19"/>
        <v>I</v>
      </c>
      <c r="C121" s="19">
        <f t="shared" si="20"/>
        <v>27303.491000000002</v>
      </c>
      <c r="D121" s="49" t="str">
        <f t="shared" si="21"/>
        <v>vis</v>
      </c>
      <c r="E121" s="57" t="e">
        <f>VLOOKUP(C121,'A (old)'!C$21:E$973,3,FALSE)</f>
        <v>#N/A</v>
      </c>
      <c r="F121" s="5" t="s">
        <v>70</v>
      </c>
      <c r="G121" s="49" t="str">
        <f t="shared" si="22"/>
        <v>27303.491</v>
      </c>
      <c r="H121" s="19">
        <f t="shared" si="23"/>
        <v>-9876</v>
      </c>
      <c r="I121" s="58" t="s">
        <v>294</v>
      </c>
      <c r="J121" s="59" t="s">
        <v>295</v>
      </c>
      <c r="K121" s="58">
        <v>-9876</v>
      </c>
      <c r="L121" s="58" t="s">
        <v>296</v>
      </c>
      <c r="M121" s="59" t="s">
        <v>76</v>
      </c>
      <c r="N121" s="59"/>
      <c r="O121" s="60" t="s">
        <v>258</v>
      </c>
      <c r="P121" s="60" t="s">
        <v>259</v>
      </c>
    </row>
    <row r="122" spans="1:16" ht="12.75" customHeight="1" thickBot="1">
      <c r="A122" s="19" t="str">
        <f t="shared" si="18"/>
        <v> VB 5.15 </v>
      </c>
      <c r="B122" s="5" t="str">
        <f t="shared" si="19"/>
        <v>II</v>
      </c>
      <c r="C122" s="19">
        <f t="shared" si="20"/>
        <v>27330.364000000001</v>
      </c>
      <c r="D122" s="49" t="str">
        <f t="shared" si="21"/>
        <v>vis</v>
      </c>
      <c r="E122" s="57" t="e">
        <f>VLOOKUP(C122,'A (old)'!C$21:E$973,3,FALSE)</f>
        <v>#N/A</v>
      </c>
      <c r="F122" s="5" t="s">
        <v>70</v>
      </c>
      <c r="G122" s="49" t="str">
        <f t="shared" si="22"/>
        <v>27330.364</v>
      </c>
      <c r="H122" s="19">
        <f t="shared" si="23"/>
        <v>-9860.5</v>
      </c>
      <c r="I122" s="58" t="s">
        <v>297</v>
      </c>
      <c r="J122" s="59" t="s">
        <v>298</v>
      </c>
      <c r="K122" s="58">
        <v>-9860.5</v>
      </c>
      <c r="L122" s="58" t="s">
        <v>299</v>
      </c>
      <c r="M122" s="59" t="s">
        <v>76</v>
      </c>
      <c r="N122" s="59"/>
      <c r="O122" s="60" t="s">
        <v>258</v>
      </c>
      <c r="P122" s="60" t="s">
        <v>259</v>
      </c>
    </row>
    <row r="123" spans="1:16" ht="12.75" customHeight="1" thickBot="1">
      <c r="A123" s="19" t="str">
        <f t="shared" si="18"/>
        <v> VB 5.15 </v>
      </c>
      <c r="B123" s="5" t="str">
        <f t="shared" si="19"/>
        <v>II</v>
      </c>
      <c r="C123" s="19">
        <f t="shared" si="20"/>
        <v>27330.404999999999</v>
      </c>
      <c r="D123" s="49" t="str">
        <f t="shared" si="21"/>
        <v>vis</v>
      </c>
      <c r="E123" s="57" t="e">
        <f>VLOOKUP(C123,'A (old)'!C$21:E$973,3,FALSE)</f>
        <v>#N/A</v>
      </c>
      <c r="F123" s="5" t="s">
        <v>70</v>
      </c>
      <c r="G123" s="49" t="str">
        <f t="shared" si="22"/>
        <v>27330.405</v>
      </c>
      <c r="H123" s="19">
        <f t="shared" si="23"/>
        <v>-9860.5</v>
      </c>
      <c r="I123" s="58" t="s">
        <v>300</v>
      </c>
      <c r="J123" s="59" t="s">
        <v>301</v>
      </c>
      <c r="K123" s="58">
        <v>-9860.5</v>
      </c>
      <c r="L123" s="58" t="s">
        <v>302</v>
      </c>
      <c r="M123" s="59" t="s">
        <v>76</v>
      </c>
      <c r="N123" s="59"/>
      <c r="O123" s="60" t="s">
        <v>258</v>
      </c>
      <c r="P123" s="60" t="s">
        <v>259</v>
      </c>
    </row>
    <row r="124" spans="1:16" ht="12.75" customHeight="1" thickBot="1">
      <c r="A124" s="19" t="str">
        <f t="shared" si="18"/>
        <v> VB 5.15 </v>
      </c>
      <c r="B124" s="5" t="str">
        <f t="shared" si="19"/>
        <v>II</v>
      </c>
      <c r="C124" s="19">
        <f t="shared" si="20"/>
        <v>27330.425999999999</v>
      </c>
      <c r="D124" s="49" t="str">
        <f t="shared" si="21"/>
        <v>vis</v>
      </c>
      <c r="E124" s="57" t="e">
        <f>VLOOKUP(C124,'A (old)'!C$21:E$973,3,FALSE)</f>
        <v>#N/A</v>
      </c>
      <c r="F124" s="5" t="s">
        <v>70</v>
      </c>
      <c r="G124" s="49" t="str">
        <f t="shared" si="22"/>
        <v>27330.426</v>
      </c>
      <c r="H124" s="19">
        <f t="shared" si="23"/>
        <v>-9860.5</v>
      </c>
      <c r="I124" s="58" t="s">
        <v>303</v>
      </c>
      <c r="J124" s="59" t="s">
        <v>304</v>
      </c>
      <c r="K124" s="58">
        <v>-9860.5</v>
      </c>
      <c r="L124" s="58" t="s">
        <v>254</v>
      </c>
      <c r="M124" s="59" t="s">
        <v>76</v>
      </c>
      <c r="N124" s="59"/>
      <c r="O124" s="60" t="s">
        <v>258</v>
      </c>
      <c r="P124" s="60" t="s">
        <v>259</v>
      </c>
    </row>
    <row r="125" spans="1:16" ht="12.75" customHeight="1" thickBot="1">
      <c r="A125" s="19" t="str">
        <f t="shared" si="18"/>
        <v> VB 7.72 </v>
      </c>
      <c r="B125" s="5" t="str">
        <f t="shared" si="19"/>
        <v>I</v>
      </c>
      <c r="C125" s="19">
        <f t="shared" si="20"/>
        <v>27348.726999999999</v>
      </c>
      <c r="D125" s="49" t="str">
        <f t="shared" si="21"/>
        <v>vis</v>
      </c>
      <c r="E125" s="57" t="e">
        <f>VLOOKUP(C125,'A (old)'!C$21:E$973,3,FALSE)</f>
        <v>#N/A</v>
      </c>
      <c r="F125" s="5" t="s">
        <v>70</v>
      </c>
      <c r="G125" s="49" t="str">
        <f t="shared" si="22"/>
        <v>27348.727</v>
      </c>
      <c r="H125" s="19">
        <f t="shared" si="23"/>
        <v>-9850</v>
      </c>
      <c r="I125" s="58" t="s">
        <v>305</v>
      </c>
      <c r="J125" s="59" t="s">
        <v>306</v>
      </c>
      <c r="K125" s="58">
        <v>-9850</v>
      </c>
      <c r="L125" s="58" t="s">
        <v>307</v>
      </c>
      <c r="M125" s="59" t="s">
        <v>76</v>
      </c>
      <c r="N125" s="59"/>
      <c r="O125" s="60" t="s">
        <v>77</v>
      </c>
      <c r="P125" s="60" t="s">
        <v>78</v>
      </c>
    </row>
    <row r="126" spans="1:16" ht="12.75" customHeight="1" thickBot="1">
      <c r="A126" s="19" t="str">
        <f t="shared" si="18"/>
        <v> VB 7.72 </v>
      </c>
      <c r="B126" s="5" t="str">
        <f t="shared" si="19"/>
        <v>II</v>
      </c>
      <c r="C126" s="19">
        <f t="shared" si="20"/>
        <v>27440.465</v>
      </c>
      <c r="D126" s="49" t="str">
        <f t="shared" si="21"/>
        <v>vis</v>
      </c>
      <c r="E126" s="57" t="e">
        <f>VLOOKUP(C126,'A (old)'!C$21:E$973,3,FALSE)</f>
        <v>#N/A</v>
      </c>
      <c r="F126" s="5" t="s">
        <v>70</v>
      </c>
      <c r="G126" s="49" t="str">
        <f t="shared" si="22"/>
        <v>27440.465</v>
      </c>
      <c r="H126" s="19">
        <f t="shared" si="23"/>
        <v>-9797.5</v>
      </c>
      <c r="I126" s="58" t="s">
        <v>308</v>
      </c>
      <c r="J126" s="59" t="s">
        <v>309</v>
      </c>
      <c r="K126" s="58">
        <v>-9797.5</v>
      </c>
      <c r="L126" s="58" t="s">
        <v>111</v>
      </c>
      <c r="M126" s="59" t="s">
        <v>76</v>
      </c>
      <c r="N126" s="59"/>
      <c r="O126" s="60" t="s">
        <v>77</v>
      </c>
      <c r="P126" s="60" t="s">
        <v>78</v>
      </c>
    </row>
    <row r="127" spans="1:16" ht="12.75" customHeight="1" thickBot="1">
      <c r="A127" s="19" t="str">
        <f t="shared" si="18"/>
        <v> VB 7.72 </v>
      </c>
      <c r="B127" s="5" t="str">
        <f t="shared" si="19"/>
        <v>I</v>
      </c>
      <c r="C127" s="19">
        <f t="shared" si="20"/>
        <v>27453.47</v>
      </c>
      <c r="D127" s="49" t="str">
        <f t="shared" si="21"/>
        <v>vis</v>
      </c>
      <c r="E127" s="57" t="e">
        <f>VLOOKUP(C127,'A (old)'!C$21:E$973,3,FALSE)</f>
        <v>#N/A</v>
      </c>
      <c r="F127" s="5" t="s">
        <v>70</v>
      </c>
      <c r="G127" s="49" t="str">
        <f t="shared" si="22"/>
        <v>27453.470</v>
      </c>
      <c r="H127" s="19">
        <f t="shared" si="23"/>
        <v>-9790</v>
      </c>
      <c r="I127" s="58" t="s">
        <v>310</v>
      </c>
      <c r="J127" s="59" t="s">
        <v>311</v>
      </c>
      <c r="K127" s="58">
        <v>-9790</v>
      </c>
      <c r="L127" s="58" t="s">
        <v>120</v>
      </c>
      <c r="M127" s="59" t="s">
        <v>76</v>
      </c>
      <c r="N127" s="59"/>
      <c r="O127" s="60" t="s">
        <v>77</v>
      </c>
      <c r="P127" s="60" t="s">
        <v>78</v>
      </c>
    </row>
    <row r="128" spans="1:16" ht="12.75" customHeight="1" thickBot="1">
      <c r="A128" s="19" t="str">
        <f t="shared" si="18"/>
        <v> VB 7.72 </v>
      </c>
      <c r="B128" s="5" t="str">
        <f t="shared" si="19"/>
        <v>I</v>
      </c>
      <c r="C128" s="19">
        <f t="shared" si="20"/>
        <v>27467.485000000001</v>
      </c>
      <c r="D128" s="49" t="str">
        <f t="shared" si="21"/>
        <v>vis</v>
      </c>
      <c r="E128" s="57" t="e">
        <f>VLOOKUP(C128,'A (old)'!C$21:E$973,3,FALSE)</f>
        <v>#N/A</v>
      </c>
      <c r="F128" s="5" t="s">
        <v>70</v>
      </c>
      <c r="G128" s="49" t="str">
        <f t="shared" si="22"/>
        <v>27467.485</v>
      </c>
      <c r="H128" s="19">
        <f t="shared" si="23"/>
        <v>-9782</v>
      </c>
      <c r="I128" s="58" t="s">
        <v>312</v>
      </c>
      <c r="J128" s="59" t="s">
        <v>313</v>
      </c>
      <c r="K128" s="58">
        <v>-9782</v>
      </c>
      <c r="L128" s="58" t="s">
        <v>314</v>
      </c>
      <c r="M128" s="59" t="s">
        <v>76</v>
      </c>
      <c r="N128" s="59"/>
      <c r="O128" s="60" t="s">
        <v>77</v>
      </c>
      <c r="P128" s="60" t="s">
        <v>78</v>
      </c>
    </row>
    <row r="129" spans="1:16" ht="12.75" customHeight="1" thickBot="1">
      <c r="A129" s="19" t="str">
        <f t="shared" si="18"/>
        <v> VB 7.72 </v>
      </c>
      <c r="B129" s="5" t="str">
        <f t="shared" si="19"/>
        <v>I</v>
      </c>
      <c r="C129" s="19">
        <f t="shared" si="20"/>
        <v>27474.49</v>
      </c>
      <c r="D129" s="49" t="str">
        <f t="shared" si="21"/>
        <v>vis</v>
      </c>
      <c r="E129" s="57" t="e">
        <f>VLOOKUP(C129,'A (old)'!C$21:E$973,3,FALSE)</f>
        <v>#N/A</v>
      </c>
      <c r="F129" s="5" t="s">
        <v>70</v>
      </c>
      <c r="G129" s="49" t="str">
        <f t="shared" si="22"/>
        <v>27474.490</v>
      </c>
      <c r="H129" s="19">
        <f t="shared" si="23"/>
        <v>-9778</v>
      </c>
      <c r="I129" s="58" t="s">
        <v>315</v>
      </c>
      <c r="J129" s="59" t="s">
        <v>316</v>
      </c>
      <c r="K129" s="58">
        <v>-9778</v>
      </c>
      <c r="L129" s="58" t="s">
        <v>317</v>
      </c>
      <c r="M129" s="59" t="s">
        <v>76</v>
      </c>
      <c r="N129" s="59"/>
      <c r="O129" s="60" t="s">
        <v>77</v>
      </c>
      <c r="P129" s="60" t="s">
        <v>78</v>
      </c>
    </row>
    <row r="130" spans="1:16" ht="12.75" customHeight="1" thickBot="1">
      <c r="A130" s="19" t="str">
        <f t="shared" si="18"/>
        <v> VB 7.72 </v>
      </c>
      <c r="B130" s="5" t="str">
        <f t="shared" si="19"/>
        <v>I</v>
      </c>
      <c r="C130" s="19">
        <f t="shared" si="20"/>
        <v>27783.491000000002</v>
      </c>
      <c r="D130" s="49" t="str">
        <f t="shared" si="21"/>
        <v>vis</v>
      </c>
      <c r="E130" s="57" t="e">
        <f>VLOOKUP(C130,'A (old)'!C$21:E$973,3,FALSE)</f>
        <v>#N/A</v>
      </c>
      <c r="F130" s="5" t="s">
        <v>70</v>
      </c>
      <c r="G130" s="49" t="str">
        <f t="shared" si="22"/>
        <v>27783.491</v>
      </c>
      <c r="H130" s="19">
        <f t="shared" si="23"/>
        <v>-9601</v>
      </c>
      <c r="I130" s="58" t="s">
        <v>318</v>
      </c>
      <c r="J130" s="59" t="s">
        <v>319</v>
      </c>
      <c r="K130" s="58">
        <v>-9601</v>
      </c>
      <c r="L130" s="58" t="s">
        <v>174</v>
      </c>
      <c r="M130" s="59" t="s">
        <v>76</v>
      </c>
      <c r="N130" s="59"/>
      <c r="O130" s="60" t="s">
        <v>77</v>
      </c>
      <c r="P130" s="60" t="s">
        <v>78</v>
      </c>
    </row>
    <row r="131" spans="1:16" ht="12.75" customHeight="1" thickBot="1">
      <c r="A131" s="19" t="str">
        <f t="shared" si="18"/>
        <v> VB 5.15 </v>
      </c>
      <c r="B131" s="5" t="str">
        <f t="shared" si="19"/>
        <v>I</v>
      </c>
      <c r="C131" s="19">
        <f t="shared" si="20"/>
        <v>28045.379000000001</v>
      </c>
      <c r="D131" s="49" t="str">
        <f t="shared" si="21"/>
        <v>vis</v>
      </c>
      <c r="E131" s="57" t="e">
        <f>VLOOKUP(C131,'A (old)'!C$21:E$973,3,FALSE)</f>
        <v>#N/A</v>
      </c>
      <c r="F131" s="5" t="s">
        <v>70</v>
      </c>
      <c r="G131" s="49" t="str">
        <f t="shared" si="22"/>
        <v>28045.379</v>
      </c>
      <c r="H131" s="19">
        <f t="shared" si="23"/>
        <v>-9451</v>
      </c>
      <c r="I131" s="58" t="s">
        <v>320</v>
      </c>
      <c r="J131" s="59" t="s">
        <v>321</v>
      </c>
      <c r="K131" s="58">
        <v>-9451</v>
      </c>
      <c r="L131" s="58" t="s">
        <v>322</v>
      </c>
      <c r="M131" s="59" t="s">
        <v>76</v>
      </c>
      <c r="N131" s="59"/>
      <c r="O131" s="60" t="s">
        <v>258</v>
      </c>
      <c r="P131" s="60" t="s">
        <v>259</v>
      </c>
    </row>
    <row r="132" spans="1:16" ht="12.75" customHeight="1" thickBot="1">
      <c r="A132" s="19" t="str">
        <f t="shared" si="18"/>
        <v> VB 7.72 </v>
      </c>
      <c r="B132" s="5" t="str">
        <f t="shared" si="19"/>
        <v>II</v>
      </c>
      <c r="C132" s="19">
        <f t="shared" si="20"/>
        <v>28161.484</v>
      </c>
      <c r="D132" s="49" t="str">
        <f t="shared" si="21"/>
        <v>vis</v>
      </c>
      <c r="E132" s="57" t="e">
        <f>VLOOKUP(C132,'A (old)'!C$21:E$973,3,FALSE)</f>
        <v>#N/A</v>
      </c>
      <c r="F132" s="5" t="s">
        <v>70</v>
      </c>
      <c r="G132" s="49" t="str">
        <f t="shared" si="22"/>
        <v>28161.484</v>
      </c>
      <c r="H132" s="19">
        <f t="shared" si="23"/>
        <v>-9384.5</v>
      </c>
      <c r="I132" s="58" t="s">
        <v>323</v>
      </c>
      <c r="J132" s="59" t="s">
        <v>324</v>
      </c>
      <c r="K132" s="58">
        <v>-9384.5</v>
      </c>
      <c r="L132" s="58" t="s">
        <v>325</v>
      </c>
      <c r="M132" s="59" t="s">
        <v>76</v>
      </c>
      <c r="N132" s="59"/>
      <c r="O132" s="60" t="s">
        <v>77</v>
      </c>
      <c r="P132" s="60" t="s">
        <v>78</v>
      </c>
    </row>
    <row r="133" spans="1:16" ht="12.75" customHeight="1" thickBot="1">
      <c r="A133" s="19" t="str">
        <f t="shared" si="18"/>
        <v> VB 7.72 </v>
      </c>
      <c r="B133" s="5" t="str">
        <f t="shared" si="19"/>
        <v>II</v>
      </c>
      <c r="C133" s="19">
        <f t="shared" si="20"/>
        <v>28545.535</v>
      </c>
      <c r="D133" s="49" t="str">
        <f t="shared" si="21"/>
        <v>vis</v>
      </c>
      <c r="E133" s="57" t="e">
        <f>VLOOKUP(C133,'A (old)'!C$21:E$973,3,FALSE)</f>
        <v>#N/A</v>
      </c>
      <c r="F133" s="5" t="s">
        <v>70</v>
      </c>
      <c r="G133" s="49" t="str">
        <f t="shared" si="22"/>
        <v>28545.535</v>
      </c>
      <c r="H133" s="19">
        <f t="shared" si="23"/>
        <v>-9164.5</v>
      </c>
      <c r="I133" s="58" t="s">
        <v>326</v>
      </c>
      <c r="J133" s="59" t="s">
        <v>327</v>
      </c>
      <c r="K133" s="58">
        <v>-9164.5</v>
      </c>
      <c r="L133" s="58" t="s">
        <v>328</v>
      </c>
      <c r="M133" s="59" t="s">
        <v>76</v>
      </c>
      <c r="N133" s="59"/>
      <c r="O133" s="60" t="s">
        <v>77</v>
      </c>
      <c r="P133" s="60" t="s">
        <v>78</v>
      </c>
    </row>
    <row r="134" spans="1:16" ht="12.75" customHeight="1" thickBot="1">
      <c r="A134" s="19" t="str">
        <f t="shared" si="18"/>
        <v> VB 5.15 </v>
      </c>
      <c r="B134" s="5" t="str">
        <f t="shared" si="19"/>
        <v>II</v>
      </c>
      <c r="C134" s="19">
        <f t="shared" si="20"/>
        <v>28751.562999999998</v>
      </c>
      <c r="D134" s="49" t="str">
        <f t="shared" si="21"/>
        <v>vis</v>
      </c>
      <c r="E134" s="57" t="e">
        <f>VLOOKUP(C134,'A (old)'!C$21:E$973,3,FALSE)</f>
        <v>#N/A</v>
      </c>
      <c r="F134" s="5" t="s">
        <v>70</v>
      </c>
      <c r="G134" s="49" t="str">
        <f t="shared" si="22"/>
        <v>28751.563</v>
      </c>
      <c r="H134" s="19">
        <f t="shared" si="23"/>
        <v>-9046.5</v>
      </c>
      <c r="I134" s="58" t="s">
        <v>329</v>
      </c>
      <c r="J134" s="59" t="s">
        <v>330</v>
      </c>
      <c r="K134" s="58">
        <v>-9046.5</v>
      </c>
      <c r="L134" s="58" t="s">
        <v>331</v>
      </c>
      <c r="M134" s="59" t="s">
        <v>76</v>
      </c>
      <c r="N134" s="59"/>
      <c r="O134" s="60" t="s">
        <v>258</v>
      </c>
      <c r="P134" s="60" t="s">
        <v>259</v>
      </c>
    </row>
    <row r="135" spans="1:16" ht="12.75" customHeight="1" thickBot="1">
      <c r="A135" s="19" t="str">
        <f t="shared" si="18"/>
        <v> VB 5.15 </v>
      </c>
      <c r="B135" s="5" t="str">
        <f t="shared" si="19"/>
        <v>II</v>
      </c>
      <c r="C135" s="19">
        <f t="shared" si="20"/>
        <v>28779.5</v>
      </c>
      <c r="D135" s="49" t="str">
        <f t="shared" si="21"/>
        <v>vis</v>
      </c>
      <c r="E135" s="57" t="e">
        <f>VLOOKUP(C135,'A (old)'!C$21:E$973,3,FALSE)</f>
        <v>#N/A</v>
      </c>
      <c r="F135" s="5" t="s">
        <v>70</v>
      </c>
      <c r="G135" s="49" t="str">
        <f t="shared" si="22"/>
        <v>28779.500</v>
      </c>
      <c r="H135" s="19">
        <f t="shared" si="23"/>
        <v>-9030.5</v>
      </c>
      <c r="I135" s="58" t="s">
        <v>332</v>
      </c>
      <c r="J135" s="59" t="s">
        <v>333</v>
      </c>
      <c r="K135" s="58">
        <v>-9030.5</v>
      </c>
      <c r="L135" s="58" t="s">
        <v>243</v>
      </c>
      <c r="M135" s="59" t="s">
        <v>76</v>
      </c>
      <c r="N135" s="59"/>
      <c r="O135" s="60" t="s">
        <v>258</v>
      </c>
      <c r="P135" s="60" t="s">
        <v>259</v>
      </c>
    </row>
    <row r="136" spans="1:16" ht="12.75" customHeight="1" thickBot="1">
      <c r="A136" s="19" t="str">
        <f t="shared" si="18"/>
        <v> VB 7.72 </v>
      </c>
      <c r="B136" s="5" t="str">
        <f t="shared" si="19"/>
        <v>I</v>
      </c>
      <c r="C136" s="19">
        <f t="shared" si="20"/>
        <v>28792.691999999999</v>
      </c>
      <c r="D136" s="49" t="str">
        <f t="shared" si="21"/>
        <v>vis</v>
      </c>
      <c r="E136" s="57" t="e">
        <f>VLOOKUP(C136,'A (old)'!C$21:E$973,3,FALSE)</f>
        <v>#N/A</v>
      </c>
      <c r="F136" s="5" t="s">
        <v>70</v>
      </c>
      <c r="G136" s="49" t="str">
        <f t="shared" si="22"/>
        <v>28792.692</v>
      </c>
      <c r="H136" s="19">
        <f t="shared" si="23"/>
        <v>-9023</v>
      </c>
      <c r="I136" s="58" t="s">
        <v>334</v>
      </c>
      <c r="J136" s="59" t="s">
        <v>335</v>
      </c>
      <c r="K136" s="58">
        <v>-9023</v>
      </c>
      <c r="L136" s="58" t="s">
        <v>336</v>
      </c>
      <c r="M136" s="59" t="s">
        <v>76</v>
      </c>
      <c r="N136" s="59"/>
      <c r="O136" s="60" t="s">
        <v>77</v>
      </c>
      <c r="P136" s="60" t="s">
        <v>78</v>
      </c>
    </row>
    <row r="137" spans="1:16" ht="12.75" customHeight="1" thickBot="1">
      <c r="A137" s="19" t="str">
        <f t="shared" si="18"/>
        <v> VB 5.15 </v>
      </c>
      <c r="B137" s="5" t="str">
        <f t="shared" si="19"/>
        <v>II</v>
      </c>
      <c r="C137" s="19">
        <f t="shared" si="20"/>
        <v>28807.451000000001</v>
      </c>
      <c r="D137" s="49" t="str">
        <f t="shared" si="21"/>
        <v>vis</v>
      </c>
      <c r="E137" s="57" t="e">
        <f>VLOOKUP(C137,'A (old)'!C$21:E$973,3,FALSE)</f>
        <v>#N/A</v>
      </c>
      <c r="F137" s="5" t="s">
        <v>70</v>
      </c>
      <c r="G137" s="49" t="str">
        <f t="shared" si="22"/>
        <v>28807.451</v>
      </c>
      <c r="H137" s="19">
        <f t="shared" si="23"/>
        <v>-9014.5</v>
      </c>
      <c r="I137" s="58" t="s">
        <v>337</v>
      </c>
      <c r="J137" s="59" t="s">
        <v>338</v>
      </c>
      <c r="K137" s="58">
        <v>-9014.5</v>
      </c>
      <c r="L137" s="58" t="s">
        <v>339</v>
      </c>
      <c r="M137" s="59" t="s">
        <v>76</v>
      </c>
      <c r="N137" s="59"/>
      <c r="O137" s="60" t="s">
        <v>258</v>
      </c>
      <c r="P137" s="60" t="s">
        <v>259</v>
      </c>
    </row>
    <row r="138" spans="1:16" ht="12.75" customHeight="1" thickBot="1">
      <c r="A138" s="19" t="str">
        <f t="shared" si="18"/>
        <v> VB 5.15 </v>
      </c>
      <c r="B138" s="5" t="str">
        <f t="shared" si="19"/>
        <v>II</v>
      </c>
      <c r="C138" s="19">
        <f t="shared" si="20"/>
        <v>28863.345000000001</v>
      </c>
      <c r="D138" s="49" t="str">
        <f t="shared" si="21"/>
        <v>vis</v>
      </c>
      <c r="E138" s="57" t="e">
        <f>VLOOKUP(C138,'A (old)'!C$21:E$973,3,FALSE)</f>
        <v>#N/A</v>
      </c>
      <c r="F138" s="5" t="s">
        <v>70</v>
      </c>
      <c r="G138" s="49" t="str">
        <f t="shared" si="22"/>
        <v>28863.345</v>
      </c>
      <c r="H138" s="19">
        <f t="shared" si="23"/>
        <v>-8982.5</v>
      </c>
      <c r="I138" s="58" t="s">
        <v>340</v>
      </c>
      <c r="J138" s="59" t="s">
        <v>341</v>
      </c>
      <c r="K138" s="58">
        <v>-8982.5</v>
      </c>
      <c r="L138" s="58" t="s">
        <v>342</v>
      </c>
      <c r="M138" s="59" t="s">
        <v>76</v>
      </c>
      <c r="N138" s="59"/>
      <c r="O138" s="60" t="s">
        <v>258</v>
      </c>
      <c r="P138" s="60" t="s">
        <v>259</v>
      </c>
    </row>
    <row r="139" spans="1:16" ht="12.75" customHeight="1" thickBot="1">
      <c r="A139" s="19" t="str">
        <f t="shared" ref="A139:A170" si="24">P139</f>
        <v> VB 5.15 </v>
      </c>
      <c r="B139" s="5" t="str">
        <f t="shared" ref="B139:B170" si="25">IF(H139=INT(H139),"I","II")</f>
        <v>II</v>
      </c>
      <c r="C139" s="19">
        <f t="shared" ref="C139:C170" si="26">1*G139</f>
        <v>29116.513999999999</v>
      </c>
      <c r="D139" s="49" t="str">
        <f t="shared" ref="D139:D170" si="27">VLOOKUP(F139,I$1:J$5,2,FALSE)</f>
        <v>vis</v>
      </c>
      <c r="E139" s="57" t="e">
        <f>VLOOKUP(C139,'A (old)'!C$21:E$973,3,FALSE)</f>
        <v>#N/A</v>
      </c>
      <c r="F139" s="5" t="s">
        <v>70</v>
      </c>
      <c r="G139" s="49" t="str">
        <f t="shared" ref="G139:G170" si="28">MID(I139,3,LEN(I139)-3)</f>
        <v>29116.514</v>
      </c>
      <c r="H139" s="19">
        <f t="shared" ref="H139:H170" si="29">1*K139</f>
        <v>-8837.5</v>
      </c>
      <c r="I139" s="58" t="s">
        <v>343</v>
      </c>
      <c r="J139" s="59" t="s">
        <v>344</v>
      </c>
      <c r="K139" s="58">
        <v>-8837.5</v>
      </c>
      <c r="L139" s="58" t="s">
        <v>345</v>
      </c>
      <c r="M139" s="59" t="s">
        <v>76</v>
      </c>
      <c r="N139" s="59"/>
      <c r="O139" s="60" t="s">
        <v>258</v>
      </c>
      <c r="P139" s="60" t="s">
        <v>259</v>
      </c>
    </row>
    <row r="140" spans="1:16" ht="12.75" customHeight="1" thickBot="1">
      <c r="A140" s="19" t="str">
        <f t="shared" si="24"/>
        <v> VB 5.15 </v>
      </c>
      <c r="B140" s="5" t="str">
        <f t="shared" si="25"/>
        <v>II</v>
      </c>
      <c r="C140" s="19">
        <f t="shared" si="26"/>
        <v>29193.342000000001</v>
      </c>
      <c r="D140" s="49" t="str">
        <f t="shared" si="27"/>
        <v>vis</v>
      </c>
      <c r="E140" s="57" t="e">
        <f>VLOOKUP(C140,'A (old)'!C$21:E$973,3,FALSE)</f>
        <v>#N/A</v>
      </c>
      <c r="F140" s="5" t="s">
        <v>70</v>
      </c>
      <c r="G140" s="49" t="str">
        <f t="shared" si="28"/>
        <v>29193.342</v>
      </c>
      <c r="H140" s="19">
        <f t="shared" si="29"/>
        <v>-8793.5</v>
      </c>
      <c r="I140" s="58" t="s">
        <v>346</v>
      </c>
      <c r="J140" s="59" t="s">
        <v>347</v>
      </c>
      <c r="K140" s="58">
        <v>-8793.5</v>
      </c>
      <c r="L140" s="58" t="s">
        <v>348</v>
      </c>
      <c r="M140" s="59" t="s">
        <v>76</v>
      </c>
      <c r="N140" s="59"/>
      <c r="O140" s="60" t="s">
        <v>258</v>
      </c>
      <c r="P140" s="60" t="s">
        <v>259</v>
      </c>
    </row>
    <row r="141" spans="1:16" ht="12.75" customHeight="1" thickBot="1">
      <c r="A141" s="19" t="str">
        <f t="shared" si="24"/>
        <v> VB 7.72 </v>
      </c>
      <c r="B141" s="5" t="str">
        <f t="shared" si="25"/>
        <v>II</v>
      </c>
      <c r="C141" s="19">
        <f t="shared" si="26"/>
        <v>29561.663</v>
      </c>
      <c r="D141" s="49" t="str">
        <f t="shared" si="27"/>
        <v>vis</v>
      </c>
      <c r="E141" s="57" t="e">
        <f>VLOOKUP(C141,'A (old)'!C$21:E$973,3,FALSE)</f>
        <v>#N/A</v>
      </c>
      <c r="F141" s="5" t="s">
        <v>70</v>
      </c>
      <c r="G141" s="49" t="str">
        <f t="shared" si="28"/>
        <v>29561.663</v>
      </c>
      <c r="H141" s="19">
        <f t="shared" si="29"/>
        <v>-8582.5</v>
      </c>
      <c r="I141" s="58" t="s">
        <v>349</v>
      </c>
      <c r="J141" s="59" t="s">
        <v>350</v>
      </c>
      <c r="K141" s="58">
        <v>-8582.5</v>
      </c>
      <c r="L141" s="58" t="s">
        <v>351</v>
      </c>
      <c r="M141" s="59" t="s">
        <v>76</v>
      </c>
      <c r="N141" s="59"/>
      <c r="O141" s="60" t="s">
        <v>77</v>
      </c>
      <c r="P141" s="60" t="s">
        <v>78</v>
      </c>
    </row>
    <row r="142" spans="1:16" ht="12.75" customHeight="1" thickBot="1">
      <c r="A142" s="19" t="str">
        <f t="shared" si="24"/>
        <v> VB 7.72 </v>
      </c>
      <c r="B142" s="5" t="str">
        <f t="shared" si="25"/>
        <v>II</v>
      </c>
      <c r="C142" s="19">
        <f t="shared" si="26"/>
        <v>29877.814999999999</v>
      </c>
      <c r="D142" s="49" t="str">
        <f t="shared" si="27"/>
        <v>vis</v>
      </c>
      <c r="E142" s="57" t="e">
        <f>VLOOKUP(C142,'A (old)'!C$21:E$973,3,FALSE)</f>
        <v>#N/A</v>
      </c>
      <c r="F142" s="5" t="s">
        <v>70</v>
      </c>
      <c r="G142" s="49" t="str">
        <f t="shared" si="28"/>
        <v>29877.815</v>
      </c>
      <c r="H142" s="19">
        <f t="shared" si="29"/>
        <v>-8401.5</v>
      </c>
      <c r="I142" s="58" t="s">
        <v>352</v>
      </c>
      <c r="J142" s="59" t="s">
        <v>353</v>
      </c>
      <c r="K142" s="58">
        <v>-8401.5</v>
      </c>
      <c r="L142" s="58" t="s">
        <v>134</v>
      </c>
      <c r="M142" s="59" t="s">
        <v>76</v>
      </c>
      <c r="N142" s="59"/>
      <c r="O142" s="60" t="s">
        <v>77</v>
      </c>
      <c r="P142" s="60" t="s">
        <v>78</v>
      </c>
    </row>
    <row r="143" spans="1:16" ht="12.75" customHeight="1" thickBot="1">
      <c r="A143" s="19" t="str">
        <f t="shared" si="24"/>
        <v> VB 7.72 </v>
      </c>
      <c r="B143" s="5" t="str">
        <f t="shared" si="25"/>
        <v>II</v>
      </c>
      <c r="C143" s="19">
        <f t="shared" si="26"/>
        <v>30291.577000000001</v>
      </c>
      <c r="D143" s="49" t="str">
        <f t="shared" si="27"/>
        <v>vis</v>
      </c>
      <c r="E143" s="57" t="e">
        <f>VLOOKUP(C143,'A (old)'!C$21:E$973,3,FALSE)</f>
        <v>#N/A</v>
      </c>
      <c r="F143" s="5" t="s">
        <v>70</v>
      </c>
      <c r="G143" s="49" t="str">
        <f t="shared" si="28"/>
        <v>30291.577</v>
      </c>
      <c r="H143" s="19">
        <f t="shared" si="29"/>
        <v>-8164.5</v>
      </c>
      <c r="I143" s="58" t="s">
        <v>354</v>
      </c>
      <c r="J143" s="59" t="s">
        <v>355</v>
      </c>
      <c r="K143" s="58">
        <v>-8164.5</v>
      </c>
      <c r="L143" s="58" t="s">
        <v>356</v>
      </c>
      <c r="M143" s="59" t="s">
        <v>76</v>
      </c>
      <c r="N143" s="59"/>
      <c r="O143" s="60" t="s">
        <v>77</v>
      </c>
      <c r="P143" s="60" t="s">
        <v>78</v>
      </c>
    </row>
    <row r="144" spans="1:16" ht="12.75" customHeight="1" thickBot="1">
      <c r="A144" s="19" t="str">
        <f t="shared" si="24"/>
        <v> VB 7.72 </v>
      </c>
      <c r="B144" s="5" t="str">
        <f t="shared" si="25"/>
        <v>I</v>
      </c>
      <c r="C144" s="19">
        <f t="shared" si="26"/>
        <v>30632.875</v>
      </c>
      <c r="D144" s="49" t="str">
        <f t="shared" si="27"/>
        <v>vis</v>
      </c>
      <c r="E144" s="57" t="e">
        <f>VLOOKUP(C144,'A (old)'!C$21:E$973,3,FALSE)</f>
        <v>#N/A</v>
      </c>
      <c r="F144" s="5" t="s">
        <v>70</v>
      </c>
      <c r="G144" s="49" t="str">
        <f t="shared" si="28"/>
        <v>30632.875</v>
      </c>
      <c r="H144" s="19">
        <f t="shared" si="29"/>
        <v>-7969</v>
      </c>
      <c r="I144" s="58" t="s">
        <v>357</v>
      </c>
      <c r="J144" s="59" t="s">
        <v>358</v>
      </c>
      <c r="K144" s="58">
        <v>-7969</v>
      </c>
      <c r="L144" s="58" t="s">
        <v>359</v>
      </c>
      <c r="M144" s="59" t="s">
        <v>76</v>
      </c>
      <c r="N144" s="59"/>
      <c r="O144" s="60" t="s">
        <v>77</v>
      </c>
      <c r="P144" s="60" t="s">
        <v>78</v>
      </c>
    </row>
    <row r="145" spans="1:16" ht="12.75" customHeight="1" thickBot="1">
      <c r="A145" s="19" t="str">
        <f t="shared" si="24"/>
        <v> VB 7.72 </v>
      </c>
      <c r="B145" s="5" t="str">
        <f t="shared" si="25"/>
        <v>I</v>
      </c>
      <c r="C145" s="19">
        <f t="shared" si="26"/>
        <v>30660.723000000002</v>
      </c>
      <c r="D145" s="49" t="str">
        <f t="shared" si="27"/>
        <v>vis</v>
      </c>
      <c r="E145" s="57" t="e">
        <f>VLOOKUP(C145,'A (old)'!C$21:E$973,3,FALSE)</f>
        <v>#N/A</v>
      </c>
      <c r="F145" s="5" t="s">
        <v>70</v>
      </c>
      <c r="G145" s="49" t="str">
        <f t="shared" si="28"/>
        <v>30660.723</v>
      </c>
      <c r="H145" s="19">
        <f t="shared" si="29"/>
        <v>-7953</v>
      </c>
      <c r="I145" s="58" t="s">
        <v>360</v>
      </c>
      <c r="J145" s="59" t="s">
        <v>361</v>
      </c>
      <c r="K145" s="58">
        <v>-7953</v>
      </c>
      <c r="L145" s="58" t="s">
        <v>362</v>
      </c>
      <c r="M145" s="59" t="s">
        <v>76</v>
      </c>
      <c r="N145" s="59"/>
      <c r="O145" s="60" t="s">
        <v>77</v>
      </c>
      <c r="P145" s="60" t="s">
        <v>78</v>
      </c>
    </row>
    <row r="146" spans="1:16" ht="12.75" customHeight="1" thickBot="1">
      <c r="A146" s="19" t="str">
        <f t="shared" si="24"/>
        <v> VB 7.72 </v>
      </c>
      <c r="B146" s="5" t="str">
        <f t="shared" si="25"/>
        <v>II</v>
      </c>
      <c r="C146" s="19">
        <f t="shared" si="26"/>
        <v>31033.578000000001</v>
      </c>
      <c r="D146" s="49" t="str">
        <f t="shared" si="27"/>
        <v>vis</v>
      </c>
      <c r="E146" s="57" t="e">
        <f>VLOOKUP(C146,'A (old)'!C$21:E$973,3,FALSE)</f>
        <v>#N/A</v>
      </c>
      <c r="F146" s="5" t="s">
        <v>70</v>
      </c>
      <c r="G146" s="49" t="str">
        <f t="shared" si="28"/>
        <v>31033.578</v>
      </c>
      <c r="H146" s="19">
        <f t="shared" si="29"/>
        <v>-7739.5</v>
      </c>
      <c r="I146" s="58" t="s">
        <v>363</v>
      </c>
      <c r="J146" s="59" t="s">
        <v>364</v>
      </c>
      <c r="K146" s="58">
        <v>-7739.5</v>
      </c>
      <c r="L146" s="58" t="s">
        <v>365</v>
      </c>
      <c r="M146" s="59" t="s">
        <v>76</v>
      </c>
      <c r="N146" s="59"/>
      <c r="O146" s="60" t="s">
        <v>77</v>
      </c>
      <c r="P146" s="60" t="s">
        <v>78</v>
      </c>
    </row>
    <row r="147" spans="1:16" ht="12.75" customHeight="1" thickBot="1">
      <c r="A147" s="19" t="str">
        <f t="shared" si="24"/>
        <v> VB 7.72 </v>
      </c>
      <c r="B147" s="5" t="str">
        <f t="shared" si="25"/>
        <v>II</v>
      </c>
      <c r="C147" s="19">
        <f t="shared" si="26"/>
        <v>31082.521000000001</v>
      </c>
      <c r="D147" s="49" t="str">
        <f t="shared" si="27"/>
        <v>vis</v>
      </c>
      <c r="E147" s="57" t="e">
        <f>VLOOKUP(C147,'A (old)'!C$21:E$973,3,FALSE)</f>
        <v>#N/A</v>
      </c>
      <c r="F147" s="5" t="s">
        <v>70</v>
      </c>
      <c r="G147" s="49" t="str">
        <f t="shared" si="28"/>
        <v>31082.521</v>
      </c>
      <c r="H147" s="19">
        <f t="shared" si="29"/>
        <v>-7711.5</v>
      </c>
      <c r="I147" s="58" t="s">
        <v>366</v>
      </c>
      <c r="J147" s="59" t="s">
        <v>367</v>
      </c>
      <c r="K147" s="58">
        <v>-7711.5</v>
      </c>
      <c r="L147" s="58" t="s">
        <v>368</v>
      </c>
      <c r="M147" s="59" t="s">
        <v>76</v>
      </c>
      <c r="N147" s="59"/>
      <c r="O147" s="60" t="s">
        <v>77</v>
      </c>
      <c r="P147" s="60" t="s">
        <v>78</v>
      </c>
    </row>
    <row r="148" spans="1:16" ht="12.75" customHeight="1" thickBot="1">
      <c r="A148" s="19" t="str">
        <f t="shared" si="24"/>
        <v> VB 7.72 </v>
      </c>
      <c r="B148" s="5" t="str">
        <f t="shared" si="25"/>
        <v>I</v>
      </c>
      <c r="C148" s="19">
        <f t="shared" si="26"/>
        <v>31327.751</v>
      </c>
      <c r="D148" s="49" t="str">
        <f t="shared" si="27"/>
        <v>vis</v>
      </c>
      <c r="E148" s="57" t="e">
        <f>VLOOKUP(C148,'A (old)'!C$21:E$973,3,FALSE)</f>
        <v>#N/A</v>
      </c>
      <c r="F148" s="5" t="s">
        <v>70</v>
      </c>
      <c r="G148" s="49" t="str">
        <f t="shared" si="28"/>
        <v>31327.751</v>
      </c>
      <c r="H148" s="19">
        <f t="shared" si="29"/>
        <v>-7571</v>
      </c>
      <c r="I148" s="58" t="s">
        <v>369</v>
      </c>
      <c r="J148" s="59" t="s">
        <v>370</v>
      </c>
      <c r="K148" s="58">
        <v>-7571</v>
      </c>
      <c r="L148" s="58" t="s">
        <v>371</v>
      </c>
      <c r="M148" s="59" t="s">
        <v>76</v>
      </c>
      <c r="N148" s="59"/>
      <c r="O148" s="60" t="s">
        <v>77</v>
      </c>
      <c r="P148" s="60" t="s">
        <v>78</v>
      </c>
    </row>
    <row r="149" spans="1:16" ht="12.75" customHeight="1" thickBot="1">
      <c r="A149" s="19" t="str">
        <f t="shared" si="24"/>
        <v> VB 7.72 </v>
      </c>
      <c r="B149" s="5" t="str">
        <f t="shared" si="25"/>
        <v>I</v>
      </c>
      <c r="C149" s="19">
        <f t="shared" si="26"/>
        <v>33155.813000000002</v>
      </c>
      <c r="D149" s="49" t="str">
        <f t="shared" si="27"/>
        <v>vis</v>
      </c>
      <c r="E149" s="57" t="e">
        <f>VLOOKUP(C149,'A (old)'!C$21:E$973,3,FALSE)</f>
        <v>#N/A</v>
      </c>
      <c r="F149" s="5" t="s">
        <v>70</v>
      </c>
      <c r="G149" s="49" t="str">
        <f t="shared" si="28"/>
        <v>33155.813</v>
      </c>
      <c r="H149" s="19">
        <f t="shared" si="29"/>
        <v>-6524</v>
      </c>
      <c r="I149" s="58" t="s">
        <v>372</v>
      </c>
      <c r="J149" s="59" t="s">
        <v>373</v>
      </c>
      <c r="K149" s="58">
        <v>-6524</v>
      </c>
      <c r="L149" s="58" t="s">
        <v>374</v>
      </c>
      <c r="M149" s="59" t="s">
        <v>76</v>
      </c>
      <c r="N149" s="59"/>
      <c r="O149" s="60" t="s">
        <v>77</v>
      </c>
      <c r="P149" s="60" t="s">
        <v>78</v>
      </c>
    </row>
    <row r="150" spans="1:16" ht="12.75" customHeight="1" thickBot="1">
      <c r="A150" s="19" t="str">
        <f t="shared" si="24"/>
        <v> VB 7.72 </v>
      </c>
      <c r="B150" s="5" t="str">
        <f t="shared" si="25"/>
        <v>I</v>
      </c>
      <c r="C150" s="19">
        <f t="shared" si="26"/>
        <v>33511.843999999997</v>
      </c>
      <c r="D150" s="49" t="str">
        <f t="shared" si="27"/>
        <v>vis</v>
      </c>
      <c r="E150" s="57" t="e">
        <f>VLOOKUP(C150,'A (old)'!C$21:E$973,3,FALSE)</f>
        <v>#N/A</v>
      </c>
      <c r="F150" s="5" t="s">
        <v>70</v>
      </c>
      <c r="G150" s="49" t="str">
        <f t="shared" si="28"/>
        <v>33511.844</v>
      </c>
      <c r="H150" s="19">
        <f t="shared" si="29"/>
        <v>-6320</v>
      </c>
      <c r="I150" s="58" t="s">
        <v>375</v>
      </c>
      <c r="J150" s="59" t="s">
        <v>376</v>
      </c>
      <c r="K150" s="58">
        <v>-6320</v>
      </c>
      <c r="L150" s="58" t="s">
        <v>377</v>
      </c>
      <c r="M150" s="59" t="s">
        <v>76</v>
      </c>
      <c r="N150" s="59"/>
      <c r="O150" s="60" t="s">
        <v>77</v>
      </c>
      <c r="P150" s="60" t="s">
        <v>78</v>
      </c>
    </row>
    <row r="151" spans="1:16" ht="12.75" customHeight="1" thickBot="1">
      <c r="A151" s="19" t="str">
        <f t="shared" si="24"/>
        <v> VB 5.15 </v>
      </c>
      <c r="B151" s="5" t="str">
        <f t="shared" si="25"/>
        <v>I</v>
      </c>
      <c r="C151" s="19">
        <f t="shared" si="26"/>
        <v>36841.474999999999</v>
      </c>
      <c r="D151" s="49" t="str">
        <f t="shared" si="27"/>
        <v>vis</v>
      </c>
      <c r="E151" s="57" t="e">
        <f>VLOOKUP(C151,'A (old)'!C$21:E$973,3,FALSE)</f>
        <v>#N/A</v>
      </c>
      <c r="F151" s="5" t="s">
        <v>70</v>
      </c>
      <c r="G151" s="49" t="str">
        <f t="shared" si="28"/>
        <v>36841.475</v>
      </c>
      <c r="H151" s="19">
        <f t="shared" si="29"/>
        <v>-4413</v>
      </c>
      <c r="I151" s="58" t="s">
        <v>378</v>
      </c>
      <c r="J151" s="59" t="s">
        <v>379</v>
      </c>
      <c r="K151" s="58">
        <v>-4413</v>
      </c>
      <c r="L151" s="58" t="s">
        <v>380</v>
      </c>
      <c r="M151" s="59" t="s">
        <v>76</v>
      </c>
      <c r="N151" s="59"/>
      <c r="O151" s="60" t="s">
        <v>258</v>
      </c>
      <c r="P151" s="60" t="s">
        <v>259</v>
      </c>
    </row>
    <row r="152" spans="1:16" ht="12.75" customHeight="1" thickBot="1">
      <c r="A152" s="19" t="str">
        <f t="shared" si="24"/>
        <v> VB 5.15 </v>
      </c>
      <c r="B152" s="5" t="str">
        <f t="shared" si="25"/>
        <v>I</v>
      </c>
      <c r="C152" s="19">
        <f t="shared" si="26"/>
        <v>36848.464999999997</v>
      </c>
      <c r="D152" s="49" t="str">
        <f t="shared" si="27"/>
        <v>vis</v>
      </c>
      <c r="E152" s="57" t="e">
        <f>VLOOKUP(C152,'A (old)'!C$21:E$973,3,FALSE)</f>
        <v>#N/A</v>
      </c>
      <c r="F152" s="5" t="s">
        <v>70</v>
      </c>
      <c r="G152" s="49" t="str">
        <f t="shared" si="28"/>
        <v>36848.465</v>
      </c>
      <c r="H152" s="19">
        <f t="shared" si="29"/>
        <v>-4409</v>
      </c>
      <c r="I152" s="58" t="s">
        <v>381</v>
      </c>
      <c r="J152" s="59" t="s">
        <v>382</v>
      </c>
      <c r="K152" s="58">
        <v>-4409</v>
      </c>
      <c r="L152" s="58" t="s">
        <v>383</v>
      </c>
      <c r="M152" s="59" t="s">
        <v>76</v>
      </c>
      <c r="N152" s="59"/>
      <c r="O152" s="60" t="s">
        <v>258</v>
      </c>
      <c r="P152" s="60" t="s">
        <v>259</v>
      </c>
    </row>
    <row r="153" spans="1:16" ht="12.75" customHeight="1" thickBot="1">
      <c r="A153" s="19" t="str">
        <f t="shared" si="24"/>
        <v> VB 5.15 </v>
      </c>
      <c r="B153" s="5" t="str">
        <f t="shared" si="25"/>
        <v>I</v>
      </c>
      <c r="C153" s="19">
        <f t="shared" si="26"/>
        <v>36876.379000000001</v>
      </c>
      <c r="D153" s="49" t="str">
        <f t="shared" si="27"/>
        <v>vis</v>
      </c>
      <c r="E153" s="57" t="e">
        <f>VLOOKUP(C153,'A (old)'!C$21:E$973,3,FALSE)</f>
        <v>#N/A</v>
      </c>
      <c r="F153" s="5" t="s">
        <v>70</v>
      </c>
      <c r="G153" s="49" t="str">
        <f t="shared" si="28"/>
        <v>36876.379</v>
      </c>
      <c r="H153" s="19">
        <f t="shared" si="29"/>
        <v>-4393</v>
      </c>
      <c r="I153" s="58" t="s">
        <v>384</v>
      </c>
      <c r="J153" s="59" t="s">
        <v>385</v>
      </c>
      <c r="K153" s="58">
        <v>-4393</v>
      </c>
      <c r="L153" s="58" t="s">
        <v>386</v>
      </c>
      <c r="M153" s="59" t="s">
        <v>76</v>
      </c>
      <c r="N153" s="59"/>
      <c r="O153" s="60" t="s">
        <v>258</v>
      </c>
      <c r="P153" s="60" t="s">
        <v>259</v>
      </c>
    </row>
    <row r="154" spans="1:16" ht="12.75" customHeight="1" thickBot="1">
      <c r="A154" s="19" t="str">
        <f t="shared" si="24"/>
        <v> VB 5.15 </v>
      </c>
      <c r="B154" s="5" t="str">
        <f t="shared" si="25"/>
        <v>I</v>
      </c>
      <c r="C154" s="19">
        <f t="shared" si="26"/>
        <v>36904.315999999999</v>
      </c>
      <c r="D154" s="49" t="str">
        <f t="shared" si="27"/>
        <v>vis</v>
      </c>
      <c r="E154" s="57" t="e">
        <f>VLOOKUP(C154,'A (old)'!C$21:E$973,3,FALSE)</f>
        <v>#N/A</v>
      </c>
      <c r="F154" s="5" t="s">
        <v>70</v>
      </c>
      <c r="G154" s="49" t="str">
        <f t="shared" si="28"/>
        <v>36904.316</v>
      </c>
      <c r="H154" s="19">
        <f t="shared" si="29"/>
        <v>-4377</v>
      </c>
      <c r="I154" s="58" t="s">
        <v>387</v>
      </c>
      <c r="J154" s="59" t="s">
        <v>388</v>
      </c>
      <c r="K154" s="58">
        <v>-4377</v>
      </c>
      <c r="L154" s="58" t="s">
        <v>389</v>
      </c>
      <c r="M154" s="59" t="s">
        <v>76</v>
      </c>
      <c r="N154" s="59"/>
      <c r="O154" s="60" t="s">
        <v>258</v>
      </c>
      <c r="P154" s="60" t="s">
        <v>259</v>
      </c>
    </row>
    <row r="155" spans="1:16" ht="12.75" customHeight="1" thickBot="1">
      <c r="A155" s="19" t="str">
        <f t="shared" si="24"/>
        <v> VB 5.15 </v>
      </c>
      <c r="B155" s="5" t="str">
        <f t="shared" si="25"/>
        <v>II</v>
      </c>
      <c r="C155" s="19">
        <f t="shared" si="26"/>
        <v>37577.434000000001</v>
      </c>
      <c r="D155" s="49" t="str">
        <f t="shared" si="27"/>
        <v>vis</v>
      </c>
      <c r="E155" s="57" t="e">
        <f>VLOOKUP(C155,'A (old)'!C$21:E$973,3,FALSE)</f>
        <v>#N/A</v>
      </c>
      <c r="F155" s="5" t="s">
        <v>70</v>
      </c>
      <c r="G155" s="49" t="str">
        <f t="shared" si="28"/>
        <v>37577.434</v>
      </c>
      <c r="H155" s="19">
        <f t="shared" si="29"/>
        <v>-3991.5</v>
      </c>
      <c r="I155" s="58" t="s">
        <v>390</v>
      </c>
      <c r="J155" s="59" t="s">
        <v>391</v>
      </c>
      <c r="K155" s="58">
        <v>-3991.5</v>
      </c>
      <c r="L155" s="58" t="s">
        <v>359</v>
      </c>
      <c r="M155" s="59" t="s">
        <v>76</v>
      </c>
      <c r="N155" s="59"/>
      <c r="O155" s="60" t="s">
        <v>258</v>
      </c>
      <c r="P155" s="60" t="s">
        <v>259</v>
      </c>
    </row>
    <row r="156" spans="1:16" ht="12.75" customHeight="1" thickBot="1">
      <c r="A156" s="19" t="str">
        <f t="shared" si="24"/>
        <v> VB 5.15 </v>
      </c>
      <c r="B156" s="5" t="str">
        <f t="shared" si="25"/>
        <v>I</v>
      </c>
      <c r="C156" s="19">
        <f t="shared" si="26"/>
        <v>37583.423999999999</v>
      </c>
      <c r="D156" s="49" t="str">
        <f t="shared" si="27"/>
        <v>vis</v>
      </c>
      <c r="E156" s="57" t="e">
        <f>VLOOKUP(C156,'A (old)'!C$21:E$973,3,FALSE)</f>
        <v>#N/A</v>
      </c>
      <c r="F156" s="5" t="s">
        <v>70</v>
      </c>
      <c r="G156" s="49" t="str">
        <f t="shared" si="28"/>
        <v>37583.424</v>
      </c>
      <c r="H156" s="19">
        <f t="shared" si="29"/>
        <v>-3988</v>
      </c>
      <c r="I156" s="58" t="s">
        <v>392</v>
      </c>
      <c r="J156" s="59" t="s">
        <v>393</v>
      </c>
      <c r="K156" s="58">
        <v>-3988</v>
      </c>
      <c r="L156" s="58" t="s">
        <v>394</v>
      </c>
      <c r="M156" s="59" t="s">
        <v>76</v>
      </c>
      <c r="N156" s="59"/>
      <c r="O156" s="60" t="s">
        <v>258</v>
      </c>
      <c r="P156" s="60" t="s">
        <v>259</v>
      </c>
    </row>
    <row r="157" spans="1:16" ht="12.75" customHeight="1" thickBot="1">
      <c r="A157" s="19" t="str">
        <f t="shared" si="24"/>
        <v> VB 5.15 </v>
      </c>
      <c r="B157" s="5" t="str">
        <f t="shared" si="25"/>
        <v>I</v>
      </c>
      <c r="C157" s="19">
        <f t="shared" si="26"/>
        <v>37583.495999999999</v>
      </c>
      <c r="D157" s="49" t="str">
        <f t="shared" si="27"/>
        <v>vis</v>
      </c>
      <c r="E157" s="57" t="e">
        <f>VLOOKUP(C157,'A (old)'!C$21:E$973,3,FALSE)</f>
        <v>#N/A</v>
      </c>
      <c r="F157" s="5" t="s">
        <v>70</v>
      </c>
      <c r="G157" s="49" t="str">
        <f t="shared" si="28"/>
        <v>37583.496</v>
      </c>
      <c r="H157" s="19">
        <f t="shared" si="29"/>
        <v>-3988</v>
      </c>
      <c r="I157" s="58" t="s">
        <v>395</v>
      </c>
      <c r="J157" s="59" t="s">
        <v>396</v>
      </c>
      <c r="K157" s="58">
        <v>-3988</v>
      </c>
      <c r="L157" s="58" t="s">
        <v>155</v>
      </c>
      <c r="M157" s="59" t="s">
        <v>76</v>
      </c>
      <c r="N157" s="59"/>
      <c r="O157" s="60" t="s">
        <v>258</v>
      </c>
      <c r="P157" s="60" t="s">
        <v>259</v>
      </c>
    </row>
    <row r="158" spans="1:16" ht="12.75" customHeight="1" thickBot="1">
      <c r="A158" s="19" t="str">
        <f t="shared" si="24"/>
        <v>BAVM 31 </v>
      </c>
      <c r="B158" s="5" t="str">
        <f t="shared" si="25"/>
        <v>I</v>
      </c>
      <c r="C158" s="19">
        <f t="shared" si="26"/>
        <v>43481.294999999998</v>
      </c>
      <c r="D158" s="49" t="str">
        <f t="shared" si="27"/>
        <v>vis</v>
      </c>
      <c r="E158" s="57" t="e">
        <f>VLOOKUP(C158,'A (old)'!C$21:E$973,3,FALSE)</f>
        <v>#N/A</v>
      </c>
      <c r="F158" s="5" t="s">
        <v>70</v>
      </c>
      <c r="G158" s="49" t="str">
        <f t="shared" si="28"/>
        <v>43481.295</v>
      </c>
      <c r="H158" s="19">
        <f t="shared" si="29"/>
        <v>-610</v>
      </c>
      <c r="I158" s="58" t="s">
        <v>397</v>
      </c>
      <c r="J158" s="59" t="s">
        <v>398</v>
      </c>
      <c r="K158" s="58">
        <v>-610</v>
      </c>
      <c r="L158" s="58" t="s">
        <v>188</v>
      </c>
      <c r="M158" s="59" t="s">
        <v>399</v>
      </c>
      <c r="N158" s="59"/>
      <c r="O158" s="60" t="s">
        <v>400</v>
      </c>
      <c r="P158" s="61" t="s">
        <v>401</v>
      </c>
    </row>
    <row r="159" spans="1:16" ht="12.75" customHeight="1" thickBot="1">
      <c r="A159" s="19" t="str">
        <f t="shared" si="24"/>
        <v>BAVM 32 </v>
      </c>
      <c r="B159" s="5" t="str">
        <f t="shared" si="25"/>
        <v>I</v>
      </c>
      <c r="C159" s="19">
        <f t="shared" si="26"/>
        <v>44490.415999999997</v>
      </c>
      <c r="D159" s="49" t="str">
        <f t="shared" si="27"/>
        <v>vis</v>
      </c>
      <c r="E159" s="57" t="e">
        <f>VLOOKUP(C159,'A (old)'!C$21:E$973,3,FALSE)</f>
        <v>#N/A</v>
      </c>
      <c r="F159" s="5" t="s">
        <v>70</v>
      </c>
      <c r="G159" s="49" t="str">
        <f t="shared" si="28"/>
        <v>44490.416</v>
      </c>
      <c r="H159" s="19">
        <f t="shared" si="29"/>
        <v>-32</v>
      </c>
      <c r="I159" s="58" t="s">
        <v>402</v>
      </c>
      <c r="J159" s="59" t="s">
        <v>403</v>
      </c>
      <c r="K159" s="58">
        <v>-32</v>
      </c>
      <c r="L159" s="58" t="s">
        <v>404</v>
      </c>
      <c r="M159" s="59" t="s">
        <v>399</v>
      </c>
      <c r="N159" s="59"/>
      <c r="O159" s="60" t="s">
        <v>400</v>
      </c>
      <c r="P159" s="61" t="s">
        <v>405</v>
      </c>
    </row>
    <row r="160" spans="1:16" ht="12.75" customHeight="1" thickBot="1">
      <c r="A160" s="19" t="str">
        <f t="shared" si="24"/>
        <v>BAVM 32 </v>
      </c>
      <c r="B160" s="5" t="str">
        <f t="shared" si="25"/>
        <v>I</v>
      </c>
      <c r="C160" s="19">
        <f t="shared" si="26"/>
        <v>44546.292999999998</v>
      </c>
      <c r="D160" s="49" t="str">
        <f t="shared" si="27"/>
        <v>vis</v>
      </c>
      <c r="E160" s="57" t="e">
        <f>VLOOKUP(C160,'A (old)'!C$21:E$973,3,FALSE)</f>
        <v>#N/A</v>
      </c>
      <c r="F160" s="5" t="s">
        <v>70</v>
      </c>
      <c r="G160" s="49" t="str">
        <f t="shared" si="28"/>
        <v>44546.293</v>
      </c>
      <c r="H160" s="19">
        <f t="shared" si="29"/>
        <v>0</v>
      </c>
      <c r="I160" s="58" t="s">
        <v>406</v>
      </c>
      <c r="J160" s="59" t="s">
        <v>407</v>
      </c>
      <c r="K160" s="58">
        <v>0</v>
      </c>
      <c r="L160" s="58" t="s">
        <v>408</v>
      </c>
      <c r="M160" s="59" t="s">
        <v>399</v>
      </c>
      <c r="N160" s="59"/>
      <c r="O160" s="60" t="s">
        <v>400</v>
      </c>
      <c r="P160" s="61" t="s">
        <v>405</v>
      </c>
    </row>
    <row r="161" spans="1:16" ht="12.75" customHeight="1" thickBot="1">
      <c r="A161" s="19" t="str">
        <f t="shared" si="24"/>
        <v>BAVM 36 </v>
      </c>
      <c r="B161" s="5" t="str">
        <f t="shared" si="25"/>
        <v>I</v>
      </c>
      <c r="C161" s="19">
        <f t="shared" si="26"/>
        <v>45204.495900000002</v>
      </c>
      <c r="D161" s="49" t="str">
        <f t="shared" si="27"/>
        <v>vis</v>
      </c>
      <c r="E161" s="57" t="e">
        <f>VLOOKUP(C161,'A (old)'!C$21:E$973,3,FALSE)</f>
        <v>#N/A</v>
      </c>
      <c r="F161" s="5" t="s">
        <v>70</v>
      </c>
      <c r="G161" s="49" t="str">
        <f t="shared" si="28"/>
        <v>45204.4959</v>
      </c>
      <c r="H161" s="19">
        <f t="shared" si="29"/>
        <v>377</v>
      </c>
      <c r="I161" s="58" t="s">
        <v>409</v>
      </c>
      <c r="J161" s="59" t="s">
        <v>410</v>
      </c>
      <c r="K161" s="58">
        <v>377</v>
      </c>
      <c r="L161" s="58" t="s">
        <v>411</v>
      </c>
      <c r="M161" s="59" t="s">
        <v>412</v>
      </c>
      <c r="N161" s="59" t="s">
        <v>70</v>
      </c>
      <c r="O161" s="60" t="s">
        <v>413</v>
      </c>
      <c r="P161" s="61" t="s">
        <v>414</v>
      </c>
    </row>
    <row r="162" spans="1:16" ht="12.75" customHeight="1" thickBot="1">
      <c r="A162" s="19" t="str">
        <f t="shared" si="24"/>
        <v>BAVM 38 </v>
      </c>
      <c r="B162" s="5" t="str">
        <f t="shared" si="25"/>
        <v>II</v>
      </c>
      <c r="C162" s="19">
        <f t="shared" si="26"/>
        <v>45280.460200000001</v>
      </c>
      <c r="D162" s="49" t="str">
        <f t="shared" si="27"/>
        <v>vis</v>
      </c>
      <c r="E162" s="57" t="e">
        <f>VLOOKUP(C162,'A (old)'!C$21:E$973,3,FALSE)</f>
        <v>#N/A</v>
      </c>
      <c r="F162" s="5" t="s">
        <v>70</v>
      </c>
      <c r="G162" s="49" t="str">
        <f t="shared" si="28"/>
        <v>45280.4602</v>
      </c>
      <c r="H162" s="19">
        <f t="shared" si="29"/>
        <v>420.5</v>
      </c>
      <c r="I162" s="58" t="s">
        <v>415</v>
      </c>
      <c r="J162" s="59" t="s">
        <v>416</v>
      </c>
      <c r="K162" s="58">
        <v>420.5</v>
      </c>
      <c r="L162" s="58" t="s">
        <v>417</v>
      </c>
      <c r="M162" s="59" t="s">
        <v>412</v>
      </c>
      <c r="N162" s="59" t="s">
        <v>418</v>
      </c>
      <c r="O162" s="60" t="s">
        <v>419</v>
      </c>
      <c r="P162" s="61" t="s">
        <v>420</v>
      </c>
    </row>
    <row r="163" spans="1:16" ht="12.75" customHeight="1" thickBot="1">
      <c r="A163" s="19" t="str">
        <f t="shared" si="24"/>
        <v>BAVM 36 </v>
      </c>
      <c r="B163" s="5" t="str">
        <f t="shared" si="25"/>
        <v>I</v>
      </c>
      <c r="C163" s="19">
        <f t="shared" si="26"/>
        <v>45281.337</v>
      </c>
      <c r="D163" s="49" t="str">
        <f t="shared" si="27"/>
        <v>vis</v>
      </c>
      <c r="E163" s="57" t="e">
        <f>VLOOKUP(C163,'A (old)'!C$21:E$973,3,FALSE)</f>
        <v>#N/A</v>
      </c>
      <c r="F163" s="5" t="s">
        <v>70</v>
      </c>
      <c r="G163" s="49" t="str">
        <f t="shared" si="28"/>
        <v>45281.337</v>
      </c>
      <c r="H163" s="19">
        <f t="shared" si="29"/>
        <v>421</v>
      </c>
      <c r="I163" s="58" t="s">
        <v>421</v>
      </c>
      <c r="J163" s="59" t="s">
        <v>422</v>
      </c>
      <c r="K163" s="58">
        <v>421</v>
      </c>
      <c r="L163" s="58" t="s">
        <v>72</v>
      </c>
      <c r="M163" s="59" t="s">
        <v>399</v>
      </c>
      <c r="N163" s="59"/>
      <c r="O163" s="60" t="s">
        <v>423</v>
      </c>
      <c r="P163" s="61" t="s">
        <v>414</v>
      </c>
    </row>
    <row r="164" spans="1:16" ht="12.75" customHeight="1" thickBot="1">
      <c r="A164" s="19" t="str">
        <f t="shared" si="24"/>
        <v>BAVM 36 </v>
      </c>
      <c r="B164" s="5" t="str">
        <f t="shared" si="25"/>
        <v>I</v>
      </c>
      <c r="C164" s="19">
        <f t="shared" si="26"/>
        <v>45281.343000000001</v>
      </c>
      <c r="D164" s="49" t="str">
        <f t="shared" si="27"/>
        <v>vis</v>
      </c>
      <c r="E164" s="57" t="e">
        <f>VLOOKUP(C164,'A (old)'!C$21:E$973,3,FALSE)</f>
        <v>#N/A</v>
      </c>
      <c r="F164" s="5" t="s">
        <v>70</v>
      </c>
      <c r="G164" s="49" t="str">
        <f t="shared" si="28"/>
        <v>45281.343</v>
      </c>
      <c r="H164" s="19">
        <f t="shared" si="29"/>
        <v>421</v>
      </c>
      <c r="I164" s="58" t="s">
        <v>424</v>
      </c>
      <c r="J164" s="59" t="s">
        <v>425</v>
      </c>
      <c r="K164" s="58">
        <v>421</v>
      </c>
      <c r="L164" s="58" t="s">
        <v>426</v>
      </c>
      <c r="M164" s="59" t="s">
        <v>399</v>
      </c>
      <c r="N164" s="59"/>
      <c r="O164" s="60" t="s">
        <v>427</v>
      </c>
      <c r="P164" s="61" t="s">
        <v>414</v>
      </c>
    </row>
    <row r="165" spans="1:16" ht="12.75" customHeight="1" thickBot="1">
      <c r="A165" s="19" t="str">
        <f t="shared" si="24"/>
        <v>BAVM 38 </v>
      </c>
      <c r="B165" s="5" t="str">
        <f t="shared" si="25"/>
        <v>I</v>
      </c>
      <c r="C165" s="19">
        <f t="shared" si="26"/>
        <v>45541.469700000001</v>
      </c>
      <c r="D165" s="49" t="str">
        <f t="shared" si="27"/>
        <v>vis</v>
      </c>
      <c r="E165" s="57" t="e">
        <f>VLOOKUP(C165,'A (old)'!C$21:E$973,3,FALSE)</f>
        <v>#N/A</v>
      </c>
      <c r="F165" s="5" t="s">
        <v>70</v>
      </c>
      <c r="G165" s="49" t="str">
        <f t="shared" si="28"/>
        <v>45541.4697</v>
      </c>
      <c r="H165" s="19">
        <f t="shared" si="29"/>
        <v>570</v>
      </c>
      <c r="I165" s="58" t="s">
        <v>428</v>
      </c>
      <c r="J165" s="59" t="s">
        <v>429</v>
      </c>
      <c r="K165" s="58">
        <v>570</v>
      </c>
      <c r="L165" s="58" t="s">
        <v>430</v>
      </c>
      <c r="M165" s="59" t="s">
        <v>412</v>
      </c>
      <c r="N165" s="59" t="s">
        <v>418</v>
      </c>
      <c r="O165" s="60" t="s">
        <v>419</v>
      </c>
      <c r="P165" s="61" t="s">
        <v>420</v>
      </c>
    </row>
    <row r="166" spans="1:16" ht="12.75" customHeight="1" thickBot="1">
      <c r="A166" s="19" t="str">
        <f t="shared" si="24"/>
        <v>BAVM 38 </v>
      </c>
      <c r="B166" s="5" t="str">
        <f t="shared" si="25"/>
        <v>I</v>
      </c>
      <c r="C166" s="19">
        <f t="shared" si="26"/>
        <v>45562.425999999999</v>
      </c>
      <c r="D166" s="49" t="str">
        <f t="shared" si="27"/>
        <v>vis</v>
      </c>
      <c r="E166" s="57" t="e">
        <f>VLOOKUP(C166,'A (old)'!C$21:E$973,3,FALSE)</f>
        <v>#N/A</v>
      </c>
      <c r="F166" s="5" t="s">
        <v>70</v>
      </c>
      <c r="G166" s="49" t="str">
        <f t="shared" si="28"/>
        <v>45562.426</v>
      </c>
      <c r="H166" s="19">
        <f t="shared" si="29"/>
        <v>582</v>
      </c>
      <c r="I166" s="58" t="s">
        <v>436</v>
      </c>
      <c r="J166" s="59" t="s">
        <v>437</v>
      </c>
      <c r="K166" s="58">
        <v>582</v>
      </c>
      <c r="L166" s="58" t="s">
        <v>404</v>
      </c>
      <c r="M166" s="59" t="s">
        <v>399</v>
      </c>
      <c r="N166" s="59"/>
      <c r="O166" s="60" t="s">
        <v>438</v>
      </c>
      <c r="P166" s="61" t="s">
        <v>420</v>
      </c>
    </row>
    <row r="167" spans="1:16" ht="12.75" customHeight="1" thickBot="1">
      <c r="A167" s="19" t="str">
        <f t="shared" si="24"/>
        <v>BAVM 46 </v>
      </c>
      <c r="B167" s="5" t="str">
        <f t="shared" si="25"/>
        <v>I</v>
      </c>
      <c r="C167" s="19">
        <f t="shared" si="26"/>
        <v>46683.315999999999</v>
      </c>
      <c r="D167" s="49" t="str">
        <f t="shared" si="27"/>
        <v>vis</v>
      </c>
      <c r="E167" s="57" t="e">
        <f>VLOOKUP(C167,'A (old)'!C$21:E$973,3,FALSE)</f>
        <v>#N/A</v>
      </c>
      <c r="F167" s="5" t="s">
        <v>70</v>
      </c>
      <c r="G167" s="49" t="str">
        <f t="shared" si="28"/>
        <v>46683.316</v>
      </c>
      <c r="H167" s="19">
        <f t="shared" si="29"/>
        <v>1224</v>
      </c>
      <c r="I167" s="58" t="s">
        <v>439</v>
      </c>
      <c r="J167" s="59" t="s">
        <v>440</v>
      </c>
      <c r="K167" s="58">
        <v>1224</v>
      </c>
      <c r="L167" s="58" t="s">
        <v>441</v>
      </c>
      <c r="M167" s="59" t="s">
        <v>399</v>
      </c>
      <c r="N167" s="59"/>
      <c r="O167" s="60" t="s">
        <v>423</v>
      </c>
      <c r="P167" s="61" t="s">
        <v>442</v>
      </c>
    </row>
    <row r="168" spans="1:16" ht="12.75" customHeight="1" thickBot="1">
      <c r="A168" s="19" t="str">
        <f t="shared" si="24"/>
        <v>BAVM 50 </v>
      </c>
      <c r="B168" s="5" t="str">
        <f t="shared" si="25"/>
        <v>I</v>
      </c>
      <c r="C168" s="19">
        <f t="shared" si="26"/>
        <v>47205.364300000001</v>
      </c>
      <c r="D168" s="49" t="str">
        <f t="shared" si="27"/>
        <v>vis</v>
      </c>
      <c r="E168" s="57" t="e">
        <f>VLOOKUP(C168,'A (old)'!C$21:E$973,3,FALSE)</f>
        <v>#N/A</v>
      </c>
      <c r="F168" s="5" t="s">
        <v>70</v>
      </c>
      <c r="G168" s="49" t="str">
        <f t="shared" si="28"/>
        <v>47205.3643</v>
      </c>
      <c r="H168" s="19">
        <f t="shared" si="29"/>
        <v>1523</v>
      </c>
      <c r="I168" s="58" t="s">
        <v>443</v>
      </c>
      <c r="J168" s="59" t="s">
        <v>444</v>
      </c>
      <c r="K168" s="58">
        <v>1523</v>
      </c>
      <c r="L168" s="58" t="s">
        <v>445</v>
      </c>
      <c r="M168" s="59" t="s">
        <v>412</v>
      </c>
      <c r="N168" s="59" t="s">
        <v>70</v>
      </c>
      <c r="O168" s="60" t="s">
        <v>413</v>
      </c>
      <c r="P168" s="61" t="s">
        <v>446</v>
      </c>
    </row>
    <row r="169" spans="1:16" ht="12.75" customHeight="1" thickBot="1">
      <c r="A169" s="19" t="str">
        <f t="shared" si="24"/>
        <v>BAVM 59 </v>
      </c>
      <c r="B169" s="5" t="str">
        <f t="shared" si="25"/>
        <v>I</v>
      </c>
      <c r="C169" s="19">
        <f t="shared" si="26"/>
        <v>48305.305</v>
      </c>
      <c r="D169" s="49" t="str">
        <f t="shared" si="27"/>
        <v>vis</v>
      </c>
      <c r="E169" s="57" t="e">
        <f>VLOOKUP(C169,'A (old)'!C$21:E$973,3,FALSE)</f>
        <v>#N/A</v>
      </c>
      <c r="F169" s="5" t="s">
        <v>70</v>
      </c>
      <c r="G169" s="49" t="str">
        <f t="shared" si="28"/>
        <v>48305.305</v>
      </c>
      <c r="H169" s="19">
        <f t="shared" si="29"/>
        <v>2153</v>
      </c>
      <c r="I169" s="58" t="s">
        <v>447</v>
      </c>
      <c r="J169" s="59" t="s">
        <v>448</v>
      </c>
      <c r="K169" s="58">
        <v>2153</v>
      </c>
      <c r="L169" s="58" t="s">
        <v>449</v>
      </c>
      <c r="M169" s="59" t="s">
        <v>399</v>
      </c>
      <c r="N169" s="59"/>
      <c r="O169" s="60" t="s">
        <v>450</v>
      </c>
      <c r="P169" s="61" t="s">
        <v>451</v>
      </c>
    </row>
    <row r="170" spans="1:16" ht="12.75" customHeight="1" thickBot="1">
      <c r="A170" s="19" t="str">
        <f t="shared" si="24"/>
        <v>BAVM 60 </v>
      </c>
      <c r="B170" s="5" t="str">
        <f t="shared" si="25"/>
        <v>I</v>
      </c>
      <c r="C170" s="19">
        <f t="shared" si="26"/>
        <v>48448.476999999999</v>
      </c>
      <c r="D170" s="49" t="str">
        <f t="shared" si="27"/>
        <v>vis</v>
      </c>
      <c r="E170" s="57" t="e">
        <f>VLOOKUP(C170,'A (old)'!C$21:E$973,3,FALSE)</f>
        <v>#N/A</v>
      </c>
      <c r="F170" s="5" t="s">
        <v>70</v>
      </c>
      <c r="G170" s="49" t="str">
        <f t="shared" si="28"/>
        <v>48448.477</v>
      </c>
      <c r="H170" s="19">
        <f t="shared" si="29"/>
        <v>2235</v>
      </c>
      <c r="I170" s="58" t="s">
        <v>452</v>
      </c>
      <c r="J170" s="59" t="s">
        <v>453</v>
      </c>
      <c r="K170" s="58">
        <v>2235</v>
      </c>
      <c r="L170" s="58" t="s">
        <v>356</v>
      </c>
      <c r="M170" s="59" t="s">
        <v>399</v>
      </c>
      <c r="N170" s="59"/>
      <c r="O170" s="60" t="s">
        <v>454</v>
      </c>
      <c r="P170" s="61" t="s">
        <v>455</v>
      </c>
    </row>
    <row r="171" spans="1:16" ht="12.75" customHeight="1" thickBot="1">
      <c r="A171" s="19" t="str">
        <f t="shared" ref="A171:A200" si="30">P171</f>
        <v>BAVM 60 </v>
      </c>
      <c r="B171" s="5" t="str">
        <f t="shared" ref="B171:B200" si="31">IF(H171=INT(H171),"I","II")</f>
        <v>II</v>
      </c>
      <c r="C171" s="19">
        <f t="shared" ref="C171:C200" si="32">1*G171</f>
        <v>48503.458200000001</v>
      </c>
      <c r="D171" s="49" t="str">
        <f t="shared" ref="D171:D200" si="33">VLOOKUP(F171,I$1:J$5,2,FALSE)</f>
        <v>vis</v>
      </c>
      <c r="E171" s="57" t="e">
        <f>VLOOKUP(C171,'A (old)'!C$21:E$973,3,FALSE)</f>
        <v>#N/A</v>
      </c>
      <c r="F171" s="5" t="s">
        <v>70</v>
      </c>
      <c r="G171" s="49" t="str">
        <f t="shared" ref="G171:G200" si="34">MID(I171,3,LEN(I171)-3)</f>
        <v>48503.4582</v>
      </c>
      <c r="H171" s="19">
        <f t="shared" ref="H171:H200" si="35">1*K171</f>
        <v>2266.5</v>
      </c>
      <c r="I171" s="58" t="s">
        <v>456</v>
      </c>
      <c r="J171" s="59" t="s">
        <v>457</v>
      </c>
      <c r="K171" s="58">
        <v>2266.5</v>
      </c>
      <c r="L171" s="58" t="s">
        <v>458</v>
      </c>
      <c r="M171" s="59" t="s">
        <v>412</v>
      </c>
      <c r="N171" s="59" t="s">
        <v>459</v>
      </c>
      <c r="O171" s="60" t="s">
        <v>413</v>
      </c>
      <c r="P171" s="61" t="s">
        <v>455</v>
      </c>
    </row>
    <row r="172" spans="1:16" ht="12.75" customHeight="1" thickBot="1">
      <c r="A172" s="19" t="str">
        <f t="shared" si="30"/>
        <v>BAVM 60 </v>
      </c>
      <c r="B172" s="5" t="str">
        <f t="shared" si="31"/>
        <v>II</v>
      </c>
      <c r="C172" s="19">
        <f t="shared" si="32"/>
        <v>48503.458200000001</v>
      </c>
      <c r="D172" s="49" t="str">
        <f t="shared" si="33"/>
        <v>vis</v>
      </c>
      <c r="E172" s="57" t="e">
        <f>VLOOKUP(C172,'A (old)'!C$21:E$973,3,FALSE)</f>
        <v>#N/A</v>
      </c>
      <c r="F172" s="5" t="s">
        <v>70</v>
      </c>
      <c r="G172" s="49" t="str">
        <f t="shared" si="34"/>
        <v>48503.4582</v>
      </c>
      <c r="H172" s="19">
        <f t="shared" si="35"/>
        <v>2266.5</v>
      </c>
      <c r="I172" s="58" t="s">
        <v>456</v>
      </c>
      <c r="J172" s="59" t="s">
        <v>457</v>
      </c>
      <c r="K172" s="58">
        <v>2266.5</v>
      </c>
      <c r="L172" s="58" t="s">
        <v>458</v>
      </c>
      <c r="M172" s="59" t="s">
        <v>412</v>
      </c>
      <c r="N172" s="59" t="s">
        <v>418</v>
      </c>
      <c r="O172" s="60" t="s">
        <v>413</v>
      </c>
      <c r="P172" s="61" t="s">
        <v>455</v>
      </c>
    </row>
    <row r="173" spans="1:16" ht="12.75" customHeight="1" thickBot="1">
      <c r="A173" s="19" t="str">
        <f t="shared" si="30"/>
        <v>BAVM 62 </v>
      </c>
      <c r="B173" s="5" t="str">
        <f t="shared" si="31"/>
        <v>II</v>
      </c>
      <c r="C173" s="19">
        <f t="shared" si="32"/>
        <v>48950.4139</v>
      </c>
      <c r="D173" s="49" t="str">
        <f t="shared" si="33"/>
        <v>vis</v>
      </c>
      <c r="E173" s="57" t="e">
        <f>VLOOKUP(C173,'A (old)'!C$21:E$973,3,FALSE)</f>
        <v>#N/A</v>
      </c>
      <c r="F173" s="5" t="s">
        <v>70</v>
      </c>
      <c r="G173" s="49" t="str">
        <f t="shared" si="34"/>
        <v>48950.4139</v>
      </c>
      <c r="H173" s="19">
        <f t="shared" si="35"/>
        <v>2522.5</v>
      </c>
      <c r="I173" s="58" t="s">
        <v>460</v>
      </c>
      <c r="J173" s="59" t="s">
        <v>461</v>
      </c>
      <c r="K173" s="58">
        <v>2522.5</v>
      </c>
      <c r="L173" s="58" t="s">
        <v>462</v>
      </c>
      <c r="M173" s="59" t="s">
        <v>412</v>
      </c>
      <c r="N173" s="59" t="s">
        <v>463</v>
      </c>
      <c r="O173" s="60" t="s">
        <v>413</v>
      </c>
      <c r="P173" s="61" t="s">
        <v>464</v>
      </c>
    </row>
    <row r="174" spans="1:16" ht="12.75" customHeight="1" thickBot="1">
      <c r="A174" s="19" t="str">
        <f t="shared" si="30"/>
        <v>BAVM 62 </v>
      </c>
      <c r="B174" s="5" t="str">
        <f t="shared" si="31"/>
        <v>II</v>
      </c>
      <c r="C174" s="19">
        <f t="shared" si="32"/>
        <v>48950.417999999998</v>
      </c>
      <c r="D174" s="49" t="str">
        <f t="shared" si="33"/>
        <v>vis</v>
      </c>
      <c r="E174" s="57" t="e">
        <f>VLOOKUP(C174,'A (old)'!C$21:E$973,3,FALSE)</f>
        <v>#N/A</v>
      </c>
      <c r="F174" s="5" t="s">
        <v>70</v>
      </c>
      <c r="G174" s="49" t="str">
        <f t="shared" si="34"/>
        <v>48950.4180</v>
      </c>
      <c r="H174" s="19">
        <f t="shared" si="35"/>
        <v>2522.5</v>
      </c>
      <c r="I174" s="58" t="s">
        <v>465</v>
      </c>
      <c r="J174" s="59" t="s">
        <v>466</v>
      </c>
      <c r="K174" s="58">
        <v>2522.5</v>
      </c>
      <c r="L174" s="58" t="s">
        <v>467</v>
      </c>
      <c r="M174" s="59" t="s">
        <v>412</v>
      </c>
      <c r="N174" s="59" t="s">
        <v>459</v>
      </c>
      <c r="O174" s="60" t="s">
        <v>413</v>
      </c>
      <c r="P174" s="61" t="s">
        <v>464</v>
      </c>
    </row>
    <row r="175" spans="1:16" ht="12.75" customHeight="1" thickBot="1">
      <c r="A175" s="19" t="str">
        <f t="shared" si="30"/>
        <v>BAVM 122 </v>
      </c>
      <c r="B175" s="5" t="str">
        <f t="shared" si="31"/>
        <v>I</v>
      </c>
      <c r="C175" s="19">
        <f t="shared" si="32"/>
        <v>51184.355000000003</v>
      </c>
      <c r="D175" s="49" t="str">
        <f t="shared" si="33"/>
        <v>vis</v>
      </c>
      <c r="E175" s="57" t="e">
        <f>VLOOKUP(C175,'A (old)'!C$21:E$973,3,FALSE)</f>
        <v>#N/A</v>
      </c>
      <c r="F175" s="5" t="s">
        <v>70</v>
      </c>
      <c r="G175" s="49" t="str">
        <f t="shared" si="34"/>
        <v>51184.355</v>
      </c>
      <c r="H175" s="19">
        <f t="shared" si="35"/>
        <v>3802</v>
      </c>
      <c r="I175" s="58" t="s">
        <v>474</v>
      </c>
      <c r="J175" s="59" t="s">
        <v>475</v>
      </c>
      <c r="K175" s="58" t="s">
        <v>476</v>
      </c>
      <c r="L175" s="58" t="s">
        <v>137</v>
      </c>
      <c r="M175" s="59" t="s">
        <v>399</v>
      </c>
      <c r="N175" s="59"/>
      <c r="O175" s="60" t="s">
        <v>450</v>
      </c>
      <c r="P175" s="61" t="s">
        <v>477</v>
      </c>
    </row>
    <row r="176" spans="1:16" ht="12.75" customHeight="1" thickBot="1">
      <c r="A176" s="19" t="str">
        <f t="shared" si="30"/>
        <v>BAVM 131 </v>
      </c>
      <c r="B176" s="5" t="str">
        <f t="shared" si="31"/>
        <v>I</v>
      </c>
      <c r="C176" s="19">
        <f t="shared" si="32"/>
        <v>51397.368999999999</v>
      </c>
      <c r="D176" s="49" t="str">
        <f t="shared" si="33"/>
        <v>vis</v>
      </c>
      <c r="E176" s="57" t="e">
        <f>VLOOKUP(C176,'A (old)'!C$21:E$973,3,FALSE)</f>
        <v>#N/A</v>
      </c>
      <c r="F176" s="5" t="s">
        <v>70</v>
      </c>
      <c r="G176" s="49" t="str">
        <f t="shared" si="34"/>
        <v>51397.369</v>
      </c>
      <c r="H176" s="19">
        <f t="shared" si="35"/>
        <v>3924</v>
      </c>
      <c r="I176" s="58" t="s">
        <v>478</v>
      </c>
      <c r="J176" s="59" t="s">
        <v>479</v>
      </c>
      <c r="K176" s="58" t="s">
        <v>480</v>
      </c>
      <c r="L176" s="58" t="s">
        <v>441</v>
      </c>
      <c r="M176" s="59" t="s">
        <v>399</v>
      </c>
      <c r="N176" s="59"/>
      <c r="O176" s="60" t="s">
        <v>481</v>
      </c>
      <c r="P176" s="61" t="s">
        <v>482</v>
      </c>
    </row>
    <row r="177" spans="1:16" ht="12.75" customHeight="1" thickBot="1">
      <c r="A177" s="19" t="str">
        <f t="shared" si="30"/>
        <v>BAVM 131 </v>
      </c>
      <c r="B177" s="5" t="str">
        <f t="shared" si="31"/>
        <v>II</v>
      </c>
      <c r="C177" s="19">
        <f t="shared" si="32"/>
        <v>51459.317000000003</v>
      </c>
      <c r="D177" s="49" t="str">
        <f t="shared" si="33"/>
        <v>vis</v>
      </c>
      <c r="E177" s="57" t="e">
        <f>VLOOKUP(C177,'A (old)'!C$21:E$973,3,FALSE)</f>
        <v>#N/A</v>
      </c>
      <c r="F177" s="5" t="s">
        <v>70</v>
      </c>
      <c r="G177" s="49" t="str">
        <f t="shared" si="34"/>
        <v>51459.317</v>
      </c>
      <c r="H177" s="19">
        <f t="shared" si="35"/>
        <v>3959.5</v>
      </c>
      <c r="I177" s="58" t="s">
        <v>483</v>
      </c>
      <c r="J177" s="59" t="s">
        <v>484</v>
      </c>
      <c r="K177" s="58" t="s">
        <v>485</v>
      </c>
      <c r="L177" s="58" t="s">
        <v>486</v>
      </c>
      <c r="M177" s="59" t="s">
        <v>399</v>
      </c>
      <c r="N177" s="59"/>
      <c r="O177" s="60" t="s">
        <v>481</v>
      </c>
      <c r="P177" s="61" t="s">
        <v>482</v>
      </c>
    </row>
    <row r="178" spans="1:16" ht="12.75" customHeight="1" thickBot="1">
      <c r="A178" s="19" t="str">
        <f t="shared" si="30"/>
        <v>BAVM 143 </v>
      </c>
      <c r="B178" s="5" t="str">
        <f t="shared" si="31"/>
        <v>II</v>
      </c>
      <c r="C178" s="19">
        <f t="shared" si="32"/>
        <v>51747.423999999999</v>
      </c>
      <c r="D178" s="49" t="str">
        <f t="shared" si="33"/>
        <v>vis</v>
      </c>
      <c r="E178" s="57" t="e">
        <f>VLOOKUP(C178,'A (old)'!C$21:E$973,3,FALSE)</f>
        <v>#N/A</v>
      </c>
      <c r="F178" s="5" t="s">
        <v>70</v>
      </c>
      <c r="G178" s="49" t="str">
        <f t="shared" si="34"/>
        <v>51747.424</v>
      </c>
      <c r="H178" s="19">
        <f t="shared" si="35"/>
        <v>4124.5</v>
      </c>
      <c r="I178" s="58" t="s">
        <v>487</v>
      </c>
      <c r="J178" s="59" t="s">
        <v>488</v>
      </c>
      <c r="K178" s="58" t="s">
        <v>489</v>
      </c>
      <c r="L178" s="58" t="s">
        <v>490</v>
      </c>
      <c r="M178" s="59" t="s">
        <v>399</v>
      </c>
      <c r="N178" s="59"/>
      <c r="O178" s="60" t="s">
        <v>481</v>
      </c>
      <c r="P178" s="61" t="s">
        <v>491</v>
      </c>
    </row>
    <row r="179" spans="1:16" ht="12.75" customHeight="1" thickBot="1">
      <c r="A179" s="19" t="str">
        <f t="shared" si="30"/>
        <v>BAVM 143 </v>
      </c>
      <c r="B179" s="5" t="str">
        <f t="shared" si="31"/>
        <v>I</v>
      </c>
      <c r="C179" s="19">
        <f t="shared" si="32"/>
        <v>51816.362999999998</v>
      </c>
      <c r="D179" s="49" t="str">
        <f t="shared" si="33"/>
        <v>vis</v>
      </c>
      <c r="E179" s="57" t="e">
        <f>VLOOKUP(C179,'A (old)'!C$21:E$973,3,FALSE)</f>
        <v>#N/A</v>
      </c>
      <c r="F179" s="5" t="s">
        <v>70</v>
      </c>
      <c r="G179" s="49" t="str">
        <f t="shared" si="34"/>
        <v>51816.363</v>
      </c>
      <c r="H179" s="19">
        <f t="shared" si="35"/>
        <v>4164</v>
      </c>
      <c r="I179" s="58" t="s">
        <v>492</v>
      </c>
      <c r="J179" s="59" t="s">
        <v>493</v>
      </c>
      <c r="K179" s="58" t="s">
        <v>494</v>
      </c>
      <c r="L179" s="58" t="s">
        <v>290</v>
      </c>
      <c r="M179" s="59" t="s">
        <v>399</v>
      </c>
      <c r="N179" s="59"/>
      <c r="O179" s="60" t="s">
        <v>481</v>
      </c>
      <c r="P179" s="61" t="s">
        <v>491</v>
      </c>
    </row>
    <row r="180" spans="1:16" ht="12.75" customHeight="1" thickBot="1">
      <c r="A180" s="19" t="str">
        <f t="shared" si="30"/>
        <v>BAVM 143 </v>
      </c>
      <c r="B180" s="5" t="str">
        <f t="shared" si="31"/>
        <v>II</v>
      </c>
      <c r="C180" s="19">
        <f t="shared" si="32"/>
        <v>51899.298000000003</v>
      </c>
      <c r="D180" s="49" t="str">
        <f t="shared" si="33"/>
        <v>vis</v>
      </c>
      <c r="E180" s="57" t="e">
        <f>VLOOKUP(C180,'A (old)'!C$21:E$973,3,FALSE)</f>
        <v>#N/A</v>
      </c>
      <c r="F180" s="5" t="s">
        <v>70</v>
      </c>
      <c r="G180" s="49" t="str">
        <f t="shared" si="34"/>
        <v>51899.298</v>
      </c>
      <c r="H180" s="19">
        <f t="shared" si="35"/>
        <v>4211.5</v>
      </c>
      <c r="I180" s="58" t="s">
        <v>495</v>
      </c>
      <c r="J180" s="59" t="s">
        <v>496</v>
      </c>
      <c r="K180" s="58" t="s">
        <v>497</v>
      </c>
      <c r="L180" s="58" t="s">
        <v>498</v>
      </c>
      <c r="M180" s="59" t="s">
        <v>399</v>
      </c>
      <c r="N180" s="59"/>
      <c r="O180" s="60" t="s">
        <v>481</v>
      </c>
      <c r="P180" s="61" t="s">
        <v>491</v>
      </c>
    </row>
    <row r="181" spans="1:16" ht="12.75" customHeight="1" thickBot="1">
      <c r="A181" s="19" t="str">
        <f t="shared" si="30"/>
        <v>BAVM 157 </v>
      </c>
      <c r="B181" s="5" t="str">
        <f t="shared" si="31"/>
        <v>II</v>
      </c>
      <c r="C181" s="19">
        <f t="shared" si="32"/>
        <v>52648.322999999997</v>
      </c>
      <c r="D181" s="49" t="str">
        <f t="shared" si="33"/>
        <v>vis</v>
      </c>
      <c r="E181" s="57" t="e">
        <f>VLOOKUP(C181,'A (old)'!C$21:E$973,3,FALSE)</f>
        <v>#N/A</v>
      </c>
      <c r="F181" s="5" t="s">
        <v>70</v>
      </c>
      <c r="G181" s="49" t="str">
        <f t="shared" si="34"/>
        <v>52648.323</v>
      </c>
      <c r="H181" s="19">
        <f t="shared" si="35"/>
        <v>4640.5</v>
      </c>
      <c r="I181" s="58" t="s">
        <v>499</v>
      </c>
      <c r="J181" s="59" t="s">
        <v>500</v>
      </c>
      <c r="K181" s="58" t="s">
        <v>501</v>
      </c>
      <c r="L181" s="58" t="s">
        <v>502</v>
      </c>
      <c r="M181" s="59" t="s">
        <v>399</v>
      </c>
      <c r="N181" s="59"/>
      <c r="O181" s="60" t="s">
        <v>503</v>
      </c>
      <c r="P181" s="61" t="s">
        <v>504</v>
      </c>
    </row>
    <row r="182" spans="1:16" ht="12.75" customHeight="1" thickBot="1">
      <c r="A182" s="19" t="str">
        <f t="shared" si="30"/>
        <v>BAVM 157 </v>
      </c>
      <c r="B182" s="5" t="str">
        <f t="shared" si="31"/>
        <v>I</v>
      </c>
      <c r="C182" s="19">
        <f t="shared" si="32"/>
        <v>52682.349000000002</v>
      </c>
      <c r="D182" s="49" t="str">
        <f t="shared" si="33"/>
        <v>vis</v>
      </c>
      <c r="E182" s="57" t="e">
        <f>VLOOKUP(C182,'A (old)'!C$21:E$973,3,FALSE)</f>
        <v>#N/A</v>
      </c>
      <c r="F182" s="5" t="s">
        <v>70</v>
      </c>
      <c r="G182" s="49" t="str">
        <f t="shared" si="34"/>
        <v>52682.349</v>
      </c>
      <c r="H182" s="19">
        <f t="shared" si="35"/>
        <v>4660</v>
      </c>
      <c r="I182" s="58" t="s">
        <v>505</v>
      </c>
      <c r="J182" s="59" t="s">
        <v>506</v>
      </c>
      <c r="K182" s="58" t="s">
        <v>507</v>
      </c>
      <c r="L182" s="58" t="s">
        <v>508</v>
      </c>
      <c r="M182" s="59" t="s">
        <v>399</v>
      </c>
      <c r="N182" s="59"/>
      <c r="O182" s="60" t="s">
        <v>503</v>
      </c>
      <c r="P182" s="61" t="s">
        <v>504</v>
      </c>
    </row>
    <row r="183" spans="1:16" ht="12.75" customHeight="1" thickBot="1">
      <c r="A183" s="19" t="str">
        <f t="shared" si="30"/>
        <v>BAVM 157 </v>
      </c>
      <c r="B183" s="5" t="str">
        <f t="shared" si="31"/>
        <v>I</v>
      </c>
      <c r="C183" s="19">
        <f t="shared" si="32"/>
        <v>52689.343000000001</v>
      </c>
      <c r="D183" s="49" t="str">
        <f t="shared" si="33"/>
        <v>vis</v>
      </c>
      <c r="E183" s="57" t="e">
        <f>VLOOKUP(C183,'A (old)'!C$21:E$973,3,FALSE)</f>
        <v>#N/A</v>
      </c>
      <c r="F183" s="5" t="s">
        <v>70</v>
      </c>
      <c r="G183" s="49" t="str">
        <f t="shared" si="34"/>
        <v>52689.343</v>
      </c>
      <c r="H183" s="19">
        <f t="shared" si="35"/>
        <v>4664</v>
      </c>
      <c r="I183" s="58" t="s">
        <v>509</v>
      </c>
      <c r="J183" s="59" t="s">
        <v>510</v>
      </c>
      <c r="K183" s="58" t="s">
        <v>511</v>
      </c>
      <c r="L183" s="58" t="s">
        <v>275</v>
      </c>
      <c r="M183" s="59" t="s">
        <v>399</v>
      </c>
      <c r="N183" s="59"/>
      <c r="O183" s="60" t="s">
        <v>503</v>
      </c>
      <c r="P183" s="61" t="s">
        <v>504</v>
      </c>
    </row>
    <row r="184" spans="1:16" ht="12.75" customHeight="1" thickBot="1">
      <c r="A184" s="19" t="str">
        <f t="shared" si="30"/>
        <v>BAVM 171 </v>
      </c>
      <c r="B184" s="5" t="str">
        <f t="shared" si="31"/>
        <v>I</v>
      </c>
      <c r="C184" s="19">
        <f t="shared" si="32"/>
        <v>52867.434999999998</v>
      </c>
      <c r="D184" s="49" t="str">
        <f t="shared" si="33"/>
        <v>vis</v>
      </c>
      <c r="E184" s="57" t="e">
        <f>VLOOKUP(C184,'A (old)'!C$21:E$973,3,FALSE)</f>
        <v>#N/A</v>
      </c>
      <c r="F184" s="5" t="s">
        <v>70</v>
      </c>
      <c r="G184" s="49" t="str">
        <f t="shared" si="34"/>
        <v>52867.435</v>
      </c>
      <c r="H184" s="19">
        <f t="shared" si="35"/>
        <v>4766</v>
      </c>
      <c r="I184" s="58" t="s">
        <v>519</v>
      </c>
      <c r="J184" s="59" t="s">
        <v>520</v>
      </c>
      <c r="K184" s="58" t="s">
        <v>521</v>
      </c>
      <c r="L184" s="58" t="s">
        <v>522</v>
      </c>
      <c r="M184" s="59" t="s">
        <v>399</v>
      </c>
      <c r="N184" s="59"/>
      <c r="O184" s="60" t="s">
        <v>481</v>
      </c>
      <c r="P184" s="61" t="s">
        <v>523</v>
      </c>
    </row>
    <row r="185" spans="1:16" ht="12.75" customHeight="1" thickBot="1">
      <c r="A185" s="19" t="str">
        <f t="shared" si="30"/>
        <v>IBVS 5577 </v>
      </c>
      <c r="B185" s="5" t="str">
        <f t="shared" si="31"/>
        <v>II</v>
      </c>
      <c r="C185" s="19">
        <f t="shared" si="32"/>
        <v>52990.550300000003</v>
      </c>
      <c r="D185" s="49" t="str">
        <f t="shared" si="33"/>
        <v>vis</v>
      </c>
      <c r="E185" s="57" t="e">
        <f>VLOOKUP(C185,'A (old)'!C$21:E$973,3,FALSE)</f>
        <v>#N/A</v>
      </c>
      <c r="F185" s="5" t="s">
        <v>70</v>
      </c>
      <c r="G185" s="49" t="str">
        <f t="shared" si="34"/>
        <v>52990.5503</v>
      </c>
      <c r="H185" s="19">
        <f t="shared" si="35"/>
        <v>4836.5</v>
      </c>
      <c r="I185" s="58" t="s">
        <v>524</v>
      </c>
      <c r="J185" s="59" t="s">
        <v>525</v>
      </c>
      <c r="K185" s="58" t="s">
        <v>526</v>
      </c>
      <c r="L185" s="58" t="s">
        <v>527</v>
      </c>
      <c r="M185" s="59" t="s">
        <v>412</v>
      </c>
      <c r="N185" s="59" t="s">
        <v>433</v>
      </c>
      <c r="O185" s="60" t="s">
        <v>528</v>
      </c>
      <c r="P185" s="61" t="s">
        <v>529</v>
      </c>
    </row>
    <row r="186" spans="1:16" ht="12.75" customHeight="1" thickBot="1">
      <c r="A186" s="19" t="str">
        <f t="shared" si="30"/>
        <v>BAVM 193 </v>
      </c>
      <c r="B186" s="5" t="str">
        <f t="shared" si="31"/>
        <v>II</v>
      </c>
      <c r="C186" s="19">
        <f t="shared" si="32"/>
        <v>54317.465700000001</v>
      </c>
      <c r="D186" s="49" t="str">
        <f t="shared" si="33"/>
        <v>vis</v>
      </c>
      <c r="E186" s="57" t="e">
        <f>VLOOKUP(C186,'A (old)'!C$21:E$973,3,FALSE)</f>
        <v>#N/A</v>
      </c>
      <c r="F186" s="5" t="s">
        <v>70</v>
      </c>
      <c r="G186" s="49" t="str">
        <f t="shared" si="34"/>
        <v>54317.4657</v>
      </c>
      <c r="H186" s="19">
        <f t="shared" si="35"/>
        <v>5596.5</v>
      </c>
      <c r="I186" s="58" t="s">
        <v>575</v>
      </c>
      <c r="J186" s="59" t="s">
        <v>576</v>
      </c>
      <c r="K186" s="58">
        <v>5596.5</v>
      </c>
      <c r="L186" s="58" t="s">
        <v>577</v>
      </c>
      <c r="M186" s="59" t="s">
        <v>543</v>
      </c>
      <c r="N186" s="59" t="s">
        <v>70</v>
      </c>
      <c r="O186" s="60" t="s">
        <v>472</v>
      </c>
      <c r="P186" s="61" t="s">
        <v>578</v>
      </c>
    </row>
    <row r="187" spans="1:16" ht="12.75" customHeight="1" thickBot="1">
      <c r="A187" s="19" t="str">
        <f t="shared" si="30"/>
        <v>IBVS 5910 </v>
      </c>
      <c r="B187" s="5" t="str">
        <f t="shared" si="31"/>
        <v>II</v>
      </c>
      <c r="C187" s="19">
        <f t="shared" si="32"/>
        <v>54334.924700000003</v>
      </c>
      <c r="D187" s="49" t="str">
        <f t="shared" si="33"/>
        <v>vis</v>
      </c>
      <c r="E187" s="57" t="e">
        <f>VLOOKUP(C187,'A (old)'!C$21:E$973,3,FALSE)</f>
        <v>#N/A</v>
      </c>
      <c r="F187" s="5" t="s">
        <v>70</v>
      </c>
      <c r="G187" s="49" t="str">
        <f t="shared" si="34"/>
        <v>54334.9247</v>
      </c>
      <c r="H187" s="19">
        <f t="shared" si="35"/>
        <v>5606.5</v>
      </c>
      <c r="I187" s="58" t="s">
        <v>579</v>
      </c>
      <c r="J187" s="59" t="s">
        <v>580</v>
      </c>
      <c r="K187" s="58">
        <v>5606.5</v>
      </c>
      <c r="L187" s="58" t="s">
        <v>581</v>
      </c>
      <c r="M187" s="59" t="s">
        <v>543</v>
      </c>
      <c r="N187" s="59" t="s">
        <v>70</v>
      </c>
      <c r="O187" s="60" t="s">
        <v>528</v>
      </c>
      <c r="P187" s="61" t="s">
        <v>582</v>
      </c>
    </row>
    <row r="188" spans="1:16" ht="12.75" customHeight="1" thickBot="1">
      <c r="A188" s="19" t="str">
        <f t="shared" si="30"/>
        <v>BAVM 193 </v>
      </c>
      <c r="B188" s="5" t="str">
        <f t="shared" si="31"/>
        <v>II</v>
      </c>
      <c r="C188" s="19">
        <f t="shared" si="32"/>
        <v>54366.350700000003</v>
      </c>
      <c r="D188" s="49" t="str">
        <f t="shared" si="33"/>
        <v>vis</v>
      </c>
      <c r="E188" s="57" t="e">
        <f>VLOOKUP(C188,'A (old)'!C$21:E$973,3,FALSE)</f>
        <v>#N/A</v>
      </c>
      <c r="F188" s="5" t="s">
        <v>70</v>
      </c>
      <c r="G188" s="49" t="str">
        <f t="shared" si="34"/>
        <v>54366.3507</v>
      </c>
      <c r="H188" s="19">
        <f t="shared" si="35"/>
        <v>5624.5</v>
      </c>
      <c r="I188" s="58" t="s">
        <v>583</v>
      </c>
      <c r="J188" s="59" t="s">
        <v>584</v>
      </c>
      <c r="K188" s="58">
        <v>5624.5</v>
      </c>
      <c r="L188" s="58" t="s">
        <v>585</v>
      </c>
      <c r="M188" s="59" t="s">
        <v>543</v>
      </c>
      <c r="N188" s="59">
        <v>0</v>
      </c>
      <c r="O188" s="60" t="s">
        <v>413</v>
      </c>
      <c r="P188" s="61" t="s">
        <v>578</v>
      </c>
    </row>
    <row r="189" spans="1:16" ht="13.5" thickBot="1">
      <c r="A189" s="19" t="str">
        <f t="shared" si="30"/>
        <v>BAVM 193 </v>
      </c>
      <c r="B189" s="5" t="str">
        <f t="shared" si="31"/>
        <v>II</v>
      </c>
      <c r="C189" s="19">
        <f t="shared" si="32"/>
        <v>54455.392800000001</v>
      </c>
      <c r="D189" s="49" t="str">
        <f t="shared" si="33"/>
        <v>vis</v>
      </c>
      <c r="E189" s="57" t="e">
        <f>VLOOKUP(C189,'A (old)'!C$21:E$973,3,FALSE)</f>
        <v>#N/A</v>
      </c>
      <c r="F189" s="5" t="s">
        <v>70</v>
      </c>
      <c r="G189" s="49" t="str">
        <f t="shared" si="34"/>
        <v>54455.3928</v>
      </c>
      <c r="H189" s="19">
        <f t="shared" si="35"/>
        <v>5675.5</v>
      </c>
      <c r="I189" s="58" t="s">
        <v>586</v>
      </c>
      <c r="J189" s="59" t="s">
        <v>587</v>
      </c>
      <c r="K189" s="58">
        <v>5675.5</v>
      </c>
      <c r="L189" s="58" t="s">
        <v>588</v>
      </c>
      <c r="M189" s="59" t="s">
        <v>543</v>
      </c>
      <c r="N189" s="59" t="s">
        <v>70</v>
      </c>
      <c r="O189" s="60" t="s">
        <v>472</v>
      </c>
      <c r="P189" s="61" t="s">
        <v>578</v>
      </c>
    </row>
    <row r="190" spans="1:16" ht="13.5" thickBot="1">
      <c r="A190" s="19" t="str">
        <f t="shared" si="30"/>
        <v>OEJV 0094 </v>
      </c>
      <c r="B190" s="5" t="str">
        <f t="shared" si="31"/>
        <v>II</v>
      </c>
      <c r="C190" s="19">
        <f t="shared" si="32"/>
        <v>54469.363599999997</v>
      </c>
      <c r="D190" s="49" t="str">
        <f t="shared" si="33"/>
        <v>vis</v>
      </c>
      <c r="E190" s="57" t="e">
        <f>VLOOKUP(C190,'A (old)'!C$21:E$973,3,FALSE)</f>
        <v>#N/A</v>
      </c>
      <c r="F190" s="5" t="s">
        <v>70</v>
      </c>
      <c r="G190" s="49" t="str">
        <f t="shared" si="34"/>
        <v>54469.3636</v>
      </c>
      <c r="H190" s="19">
        <f t="shared" si="35"/>
        <v>5683.5</v>
      </c>
      <c r="I190" s="58" t="s">
        <v>589</v>
      </c>
      <c r="J190" s="59" t="s">
        <v>590</v>
      </c>
      <c r="K190" s="58">
        <v>5683.5</v>
      </c>
      <c r="L190" s="58" t="s">
        <v>591</v>
      </c>
      <c r="M190" s="59" t="s">
        <v>543</v>
      </c>
      <c r="N190" s="59" t="s">
        <v>28</v>
      </c>
      <c r="O190" s="60" t="s">
        <v>592</v>
      </c>
      <c r="P190" s="61" t="s">
        <v>593</v>
      </c>
    </row>
    <row r="191" spans="1:16" ht="13.5" thickBot="1">
      <c r="A191" s="19" t="str">
        <f t="shared" si="30"/>
        <v>OEJV 0094 </v>
      </c>
      <c r="B191" s="5" t="str">
        <f t="shared" si="31"/>
        <v>II</v>
      </c>
      <c r="C191" s="19">
        <f t="shared" si="32"/>
        <v>54469.364200000004</v>
      </c>
      <c r="D191" s="49" t="str">
        <f t="shared" si="33"/>
        <v>vis</v>
      </c>
      <c r="E191" s="57" t="e">
        <f>VLOOKUP(C191,'A (old)'!C$21:E$973,3,FALSE)</f>
        <v>#N/A</v>
      </c>
      <c r="F191" s="5" t="s">
        <v>70</v>
      </c>
      <c r="G191" s="49" t="str">
        <f t="shared" si="34"/>
        <v>54469.3642</v>
      </c>
      <c r="H191" s="19">
        <f t="shared" si="35"/>
        <v>5683.5</v>
      </c>
      <c r="I191" s="58" t="s">
        <v>594</v>
      </c>
      <c r="J191" s="59" t="s">
        <v>595</v>
      </c>
      <c r="K191" s="58">
        <v>5683.5</v>
      </c>
      <c r="L191" s="58" t="s">
        <v>596</v>
      </c>
      <c r="M191" s="59" t="s">
        <v>543</v>
      </c>
      <c r="N191" s="59" t="s">
        <v>549</v>
      </c>
      <c r="O191" s="60" t="s">
        <v>592</v>
      </c>
      <c r="P191" s="61" t="s">
        <v>593</v>
      </c>
    </row>
    <row r="192" spans="1:16" ht="13.5" thickBot="1">
      <c r="A192" s="19" t="str">
        <f t="shared" si="30"/>
        <v>VSB 48 </v>
      </c>
      <c r="B192" s="5" t="str">
        <f t="shared" si="31"/>
        <v>I</v>
      </c>
      <c r="C192" s="19">
        <f t="shared" si="32"/>
        <v>54492.912600000003</v>
      </c>
      <c r="D192" s="49" t="str">
        <f t="shared" si="33"/>
        <v>vis</v>
      </c>
      <c r="E192" s="57" t="e">
        <f>VLOOKUP(C192,'A (old)'!C$21:E$973,3,FALSE)</f>
        <v>#N/A</v>
      </c>
      <c r="F192" s="5" t="s">
        <v>70</v>
      </c>
      <c r="G192" s="49" t="str">
        <f t="shared" si="34"/>
        <v>54492.9126</v>
      </c>
      <c r="H192" s="19">
        <f t="shared" si="35"/>
        <v>5697</v>
      </c>
      <c r="I192" s="58" t="s">
        <v>597</v>
      </c>
      <c r="J192" s="59" t="s">
        <v>598</v>
      </c>
      <c r="K192" s="58">
        <v>5697</v>
      </c>
      <c r="L192" s="58" t="s">
        <v>599</v>
      </c>
      <c r="M192" s="59" t="s">
        <v>543</v>
      </c>
      <c r="N192" s="59" t="s">
        <v>600</v>
      </c>
      <c r="O192" s="60" t="s">
        <v>601</v>
      </c>
      <c r="P192" s="61" t="s">
        <v>602</v>
      </c>
    </row>
    <row r="193" spans="1:16" ht="13.5" thickBot="1">
      <c r="A193" s="19" t="str">
        <f t="shared" si="30"/>
        <v>OEJV 0094 </v>
      </c>
      <c r="B193" s="5" t="str">
        <f t="shared" si="31"/>
        <v>II</v>
      </c>
      <c r="C193" s="19">
        <f t="shared" si="32"/>
        <v>54497.2981</v>
      </c>
      <c r="D193" s="49" t="str">
        <f t="shared" si="33"/>
        <v>vis</v>
      </c>
      <c r="E193" s="57" t="e">
        <f>VLOOKUP(C193,'A (old)'!C$21:E$973,3,FALSE)</f>
        <v>#N/A</v>
      </c>
      <c r="F193" s="5" t="s">
        <v>70</v>
      </c>
      <c r="G193" s="49" t="str">
        <f t="shared" si="34"/>
        <v>54497.2981</v>
      </c>
      <c r="H193" s="19">
        <f t="shared" si="35"/>
        <v>5699.5</v>
      </c>
      <c r="I193" s="58" t="s">
        <v>603</v>
      </c>
      <c r="J193" s="59" t="s">
        <v>604</v>
      </c>
      <c r="K193" s="58">
        <v>5699.5</v>
      </c>
      <c r="L193" s="58" t="s">
        <v>605</v>
      </c>
      <c r="M193" s="59" t="s">
        <v>543</v>
      </c>
      <c r="N193" s="59" t="s">
        <v>549</v>
      </c>
      <c r="O193" s="60" t="s">
        <v>592</v>
      </c>
      <c r="P193" s="61" t="s">
        <v>593</v>
      </c>
    </row>
    <row r="194" spans="1:16" ht="13.5" thickBot="1">
      <c r="A194" s="19" t="str">
        <f t="shared" si="30"/>
        <v>OEJV 0094 </v>
      </c>
      <c r="B194" s="5" t="str">
        <f t="shared" si="31"/>
        <v>II</v>
      </c>
      <c r="C194" s="19">
        <f t="shared" si="32"/>
        <v>54497.299500000001</v>
      </c>
      <c r="D194" s="49" t="str">
        <f t="shared" si="33"/>
        <v>vis</v>
      </c>
      <c r="E194" s="57" t="e">
        <f>VLOOKUP(C194,'A (old)'!C$21:E$973,3,FALSE)</f>
        <v>#N/A</v>
      </c>
      <c r="F194" s="5" t="s">
        <v>70</v>
      </c>
      <c r="G194" s="49" t="str">
        <f t="shared" si="34"/>
        <v>54497.2995</v>
      </c>
      <c r="H194" s="19">
        <f t="shared" si="35"/>
        <v>5699.5</v>
      </c>
      <c r="I194" s="58" t="s">
        <v>606</v>
      </c>
      <c r="J194" s="59" t="s">
        <v>607</v>
      </c>
      <c r="K194" s="58">
        <v>5699.5</v>
      </c>
      <c r="L194" s="58" t="s">
        <v>608</v>
      </c>
      <c r="M194" s="59" t="s">
        <v>543</v>
      </c>
      <c r="N194" s="59" t="s">
        <v>28</v>
      </c>
      <c r="O194" s="60" t="s">
        <v>592</v>
      </c>
      <c r="P194" s="61" t="s">
        <v>593</v>
      </c>
    </row>
    <row r="195" spans="1:16" ht="13.5" thickBot="1">
      <c r="A195" s="19" t="str">
        <f t="shared" si="30"/>
        <v>BAVM 203 </v>
      </c>
      <c r="B195" s="5" t="str">
        <f t="shared" si="31"/>
        <v>II</v>
      </c>
      <c r="C195" s="19">
        <f t="shared" si="32"/>
        <v>54827.2768</v>
      </c>
      <c r="D195" s="49" t="str">
        <f t="shared" si="33"/>
        <v>vis</v>
      </c>
      <c r="E195" s="57" t="e">
        <f>VLOOKUP(C195,'A (old)'!C$21:E$973,3,FALSE)</f>
        <v>#N/A</v>
      </c>
      <c r="F195" s="5" t="s">
        <v>70</v>
      </c>
      <c r="G195" s="49" t="str">
        <f t="shared" si="34"/>
        <v>54827.2768</v>
      </c>
      <c r="H195" s="19">
        <f t="shared" si="35"/>
        <v>5888.5</v>
      </c>
      <c r="I195" s="58" t="s">
        <v>614</v>
      </c>
      <c r="J195" s="59" t="s">
        <v>615</v>
      </c>
      <c r="K195" s="58">
        <v>5888.5</v>
      </c>
      <c r="L195" s="58" t="s">
        <v>616</v>
      </c>
      <c r="M195" s="59" t="s">
        <v>543</v>
      </c>
      <c r="N195" s="59" t="s">
        <v>516</v>
      </c>
      <c r="O195" s="60" t="s">
        <v>517</v>
      </c>
      <c r="P195" s="61" t="s">
        <v>617</v>
      </c>
    </row>
    <row r="196" spans="1:16" ht="13.5" thickBot="1">
      <c r="A196" s="19" t="str">
        <f t="shared" si="30"/>
        <v>OEJV 0107 </v>
      </c>
      <c r="B196" s="5" t="str">
        <f t="shared" si="31"/>
        <v>II</v>
      </c>
      <c r="C196" s="19">
        <f t="shared" si="32"/>
        <v>54841.2451</v>
      </c>
      <c r="D196" s="49" t="str">
        <f t="shared" si="33"/>
        <v>vis</v>
      </c>
      <c r="E196" s="57" t="e">
        <f>VLOOKUP(C196,'A (old)'!C$21:E$973,3,FALSE)</f>
        <v>#N/A</v>
      </c>
      <c r="F196" s="5" t="s">
        <v>70</v>
      </c>
      <c r="G196" s="49" t="str">
        <f t="shared" si="34"/>
        <v>54841.2451</v>
      </c>
      <c r="H196" s="19">
        <f t="shared" si="35"/>
        <v>5896.5</v>
      </c>
      <c r="I196" s="58" t="s">
        <v>618</v>
      </c>
      <c r="J196" s="59" t="s">
        <v>619</v>
      </c>
      <c r="K196" s="58">
        <v>5896.5</v>
      </c>
      <c r="L196" s="58" t="s">
        <v>620</v>
      </c>
      <c r="M196" s="59" t="s">
        <v>543</v>
      </c>
      <c r="N196" s="59" t="s">
        <v>549</v>
      </c>
      <c r="O196" s="60" t="s">
        <v>621</v>
      </c>
      <c r="P196" s="61" t="s">
        <v>622</v>
      </c>
    </row>
    <row r="197" spans="1:16" ht="13.5" thickBot="1">
      <c r="A197" s="19" t="str">
        <f t="shared" si="30"/>
        <v>VSB 50 </v>
      </c>
      <c r="B197" s="5" t="str">
        <f t="shared" si="31"/>
        <v>I</v>
      </c>
      <c r="C197" s="19">
        <f t="shared" si="32"/>
        <v>55193.045400000003</v>
      </c>
      <c r="D197" s="49" t="str">
        <f t="shared" si="33"/>
        <v>vis</v>
      </c>
      <c r="E197" s="57" t="e">
        <f>VLOOKUP(C197,'A (old)'!C$21:E$973,3,FALSE)</f>
        <v>#N/A</v>
      </c>
      <c r="F197" s="5" t="s">
        <v>70</v>
      </c>
      <c r="G197" s="49" t="str">
        <f t="shared" si="34"/>
        <v>55193.0454</v>
      </c>
      <c r="H197" s="19">
        <f t="shared" si="35"/>
        <v>6098</v>
      </c>
      <c r="I197" s="58" t="s">
        <v>627</v>
      </c>
      <c r="J197" s="59" t="s">
        <v>628</v>
      </c>
      <c r="K197" s="58">
        <v>6098</v>
      </c>
      <c r="L197" s="58" t="s">
        <v>629</v>
      </c>
      <c r="M197" s="59" t="s">
        <v>543</v>
      </c>
      <c r="N197" s="59" t="s">
        <v>630</v>
      </c>
      <c r="O197" s="60" t="s">
        <v>631</v>
      </c>
      <c r="P197" s="61" t="s">
        <v>632</v>
      </c>
    </row>
    <row r="198" spans="1:16" ht="13.5" thickBot="1">
      <c r="A198" s="19" t="str">
        <f t="shared" si="30"/>
        <v>VSB 51 </v>
      </c>
      <c r="B198" s="5" t="str">
        <f t="shared" si="31"/>
        <v>I</v>
      </c>
      <c r="C198" s="19">
        <f t="shared" si="32"/>
        <v>55432.239399999999</v>
      </c>
      <c r="D198" s="49" t="str">
        <f t="shared" si="33"/>
        <v>vis</v>
      </c>
      <c r="E198" s="57" t="e">
        <f>VLOOKUP(C198,'A (old)'!C$21:E$973,3,FALSE)</f>
        <v>#N/A</v>
      </c>
      <c r="F198" s="5" t="s">
        <v>70</v>
      </c>
      <c r="G198" s="49" t="str">
        <f t="shared" si="34"/>
        <v>55432.2394</v>
      </c>
      <c r="H198" s="19">
        <f t="shared" si="35"/>
        <v>6235</v>
      </c>
      <c r="I198" s="58" t="s">
        <v>633</v>
      </c>
      <c r="J198" s="59" t="s">
        <v>634</v>
      </c>
      <c r="K198" s="58">
        <v>6235</v>
      </c>
      <c r="L198" s="58" t="s">
        <v>635</v>
      </c>
      <c r="M198" s="59" t="s">
        <v>543</v>
      </c>
      <c r="N198" s="59" t="s">
        <v>70</v>
      </c>
      <c r="O198" s="60" t="s">
        <v>636</v>
      </c>
      <c r="P198" s="61" t="s">
        <v>637</v>
      </c>
    </row>
    <row r="199" spans="1:16" ht="13.5" thickBot="1">
      <c r="A199" s="19" t="str">
        <f t="shared" si="30"/>
        <v>BAVM 225 </v>
      </c>
      <c r="B199" s="5" t="str">
        <f t="shared" si="31"/>
        <v>II</v>
      </c>
      <c r="C199" s="19">
        <f t="shared" si="32"/>
        <v>55794.517399999997</v>
      </c>
      <c r="D199" s="49" t="str">
        <f t="shared" si="33"/>
        <v>vis</v>
      </c>
      <c r="E199" s="57" t="e">
        <f>VLOOKUP(C199,'A (old)'!C$21:E$973,3,FALSE)</f>
        <v>#N/A</v>
      </c>
      <c r="F199" s="5" t="s">
        <v>70</v>
      </c>
      <c r="G199" s="49" t="str">
        <f t="shared" si="34"/>
        <v>55794.5174</v>
      </c>
      <c r="H199" s="19">
        <f t="shared" si="35"/>
        <v>6442.5</v>
      </c>
      <c r="I199" s="58" t="s">
        <v>669</v>
      </c>
      <c r="J199" s="59" t="s">
        <v>670</v>
      </c>
      <c r="K199" s="58">
        <v>6442.5</v>
      </c>
      <c r="L199" s="58" t="s">
        <v>671</v>
      </c>
      <c r="M199" s="59" t="s">
        <v>543</v>
      </c>
      <c r="N199" s="59" t="s">
        <v>471</v>
      </c>
      <c r="O199" s="60" t="s">
        <v>413</v>
      </c>
      <c r="P199" s="61" t="s">
        <v>672</v>
      </c>
    </row>
    <row r="200" spans="1:16" ht="26.25" thickBot="1">
      <c r="A200" s="19" t="str">
        <f t="shared" si="30"/>
        <v>BAVM 241 (=IBVS 6157) </v>
      </c>
      <c r="B200" s="5" t="str">
        <f t="shared" si="31"/>
        <v>II</v>
      </c>
      <c r="C200" s="19">
        <f t="shared" si="32"/>
        <v>57238.404999999999</v>
      </c>
      <c r="D200" s="49" t="str">
        <f t="shared" si="33"/>
        <v>vis</v>
      </c>
      <c r="E200" s="57" t="e">
        <f>VLOOKUP(C200,'A (old)'!C$21:E$973,3,FALSE)</f>
        <v>#N/A</v>
      </c>
      <c r="F200" s="5" t="s">
        <v>70</v>
      </c>
      <c r="G200" s="49" t="str">
        <f t="shared" si="34"/>
        <v>57238.405</v>
      </c>
      <c r="H200" s="19">
        <f t="shared" si="35"/>
        <v>7269.5</v>
      </c>
      <c r="I200" s="58" t="s">
        <v>703</v>
      </c>
      <c r="J200" s="59" t="s">
        <v>704</v>
      </c>
      <c r="K200" s="58">
        <v>7269.5</v>
      </c>
      <c r="L200" s="58" t="s">
        <v>705</v>
      </c>
      <c r="M200" s="59" t="s">
        <v>543</v>
      </c>
      <c r="N200" s="59" t="s">
        <v>516</v>
      </c>
      <c r="O200" s="60" t="s">
        <v>517</v>
      </c>
      <c r="P200" s="61" t="s">
        <v>706</v>
      </c>
    </row>
    <row r="201" spans="1:16">
      <c r="B201" s="5"/>
      <c r="E201" s="57"/>
      <c r="F201" s="5"/>
    </row>
    <row r="202" spans="1:16">
      <c r="B202" s="5"/>
      <c r="E202" s="57"/>
      <c r="F202" s="5"/>
    </row>
    <row r="203" spans="1:16">
      <c r="B203" s="5"/>
      <c r="E203" s="57"/>
      <c r="F203" s="5"/>
    </row>
    <row r="204" spans="1:16">
      <c r="B204" s="5"/>
      <c r="E204" s="57"/>
      <c r="F204" s="5"/>
    </row>
    <row r="205" spans="1:16">
      <c r="B205" s="5"/>
      <c r="E205" s="57"/>
      <c r="F205" s="5"/>
    </row>
    <row r="206" spans="1:16">
      <c r="B206" s="5"/>
      <c r="E206" s="57"/>
      <c r="F206" s="5"/>
    </row>
    <row r="207" spans="1:16">
      <c r="B207" s="5"/>
      <c r="E207" s="57"/>
      <c r="F207" s="5"/>
    </row>
    <row r="208" spans="1:16">
      <c r="B208" s="5"/>
      <c r="E208" s="57"/>
      <c r="F208" s="5"/>
    </row>
    <row r="209" spans="2:6">
      <c r="B209" s="5"/>
      <c r="E209" s="57"/>
      <c r="F209" s="5"/>
    </row>
    <row r="210" spans="2:6">
      <c r="B210" s="5"/>
      <c r="E210" s="57"/>
      <c r="F210" s="5"/>
    </row>
    <row r="211" spans="2:6">
      <c r="B211" s="5"/>
      <c r="E211" s="57"/>
      <c r="F211" s="5"/>
    </row>
    <row r="212" spans="2:6">
      <c r="B212" s="5"/>
      <c r="E212" s="57"/>
      <c r="F212" s="5"/>
    </row>
    <row r="213" spans="2:6">
      <c r="B213" s="5"/>
      <c r="E213" s="57"/>
      <c r="F213" s="5"/>
    </row>
    <row r="214" spans="2:6">
      <c r="B214" s="5"/>
      <c r="E214" s="57"/>
      <c r="F214" s="5"/>
    </row>
    <row r="215" spans="2:6">
      <c r="B215" s="5"/>
      <c r="E215" s="57"/>
      <c r="F215" s="5"/>
    </row>
    <row r="216" spans="2:6">
      <c r="B216" s="5"/>
      <c r="E216" s="57"/>
      <c r="F216" s="5"/>
    </row>
    <row r="217" spans="2:6">
      <c r="B217" s="5"/>
      <c r="E217" s="57"/>
      <c r="F217" s="5"/>
    </row>
    <row r="218" spans="2:6">
      <c r="B218" s="5"/>
      <c r="E218" s="57"/>
      <c r="F218" s="5"/>
    </row>
    <row r="219" spans="2:6">
      <c r="B219" s="5"/>
      <c r="E219" s="57"/>
      <c r="F219" s="5"/>
    </row>
    <row r="220" spans="2:6">
      <c r="B220" s="5"/>
      <c r="E220" s="57"/>
      <c r="F220" s="5"/>
    </row>
    <row r="221" spans="2:6">
      <c r="B221" s="5"/>
      <c r="E221" s="57"/>
      <c r="F221" s="5"/>
    </row>
    <row r="222" spans="2:6">
      <c r="B222" s="5"/>
      <c r="E222" s="57"/>
      <c r="F222" s="5"/>
    </row>
    <row r="223" spans="2:6">
      <c r="B223" s="5"/>
      <c r="E223" s="57"/>
      <c r="F223" s="5"/>
    </row>
    <row r="224" spans="2:6">
      <c r="B224" s="5"/>
      <c r="E224" s="57"/>
      <c r="F224" s="5"/>
    </row>
    <row r="225" spans="2:6">
      <c r="B225" s="5"/>
      <c r="E225" s="57"/>
      <c r="F225" s="5"/>
    </row>
    <row r="226" spans="2:6">
      <c r="B226" s="5"/>
      <c r="E226" s="57"/>
      <c r="F226" s="5"/>
    </row>
    <row r="227" spans="2:6">
      <c r="B227" s="5"/>
      <c r="E227" s="57"/>
      <c r="F227" s="5"/>
    </row>
    <row r="228" spans="2:6">
      <c r="B228" s="5"/>
      <c r="E228" s="57"/>
      <c r="F228" s="5"/>
    </row>
    <row r="229" spans="2:6">
      <c r="B229" s="5"/>
      <c r="E229" s="57"/>
      <c r="F229" s="5"/>
    </row>
    <row r="230" spans="2:6">
      <c r="B230" s="5"/>
      <c r="E230" s="57"/>
      <c r="F230" s="5"/>
    </row>
    <row r="231" spans="2:6">
      <c r="B231" s="5"/>
      <c r="E231" s="57"/>
      <c r="F231" s="5"/>
    </row>
    <row r="232" spans="2:6">
      <c r="B232" s="5"/>
      <c r="E232" s="57"/>
      <c r="F232" s="5"/>
    </row>
    <row r="233" spans="2:6">
      <c r="B233" s="5"/>
      <c r="E233" s="57"/>
      <c r="F233" s="5"/>
    </row>
    <row r="234" spans="2:6">
      <c r="B234" s="5"/>
      <c r="E234" s="57"/>
      <c r="F234" s="5"/>
    </row>
    <row r="235" spans="2:6">
      <c r="B235" s="5"/>
      <c r="E235" s="57"/>
      <c r="F235" s="5"/>
    </row>
    <row r="236" spans="2:6">
      <c r="B236" s="5"/>
      <c r="E236" s="57"/>
      <c r="F236" s="5"/>
    </row>
    <row r="237" spans="2:6">
      <c r="B237" s="5"/>
      <c r="E237" s="57"/>
      <c r="F237" s="5"/>
    </row>
    <row r="238" spans="2:6">
      <c r="B238" s="5"/>
      <c r="E238" s="57"/>
      <c r="F238" s="5"/>
    </row>
    <row r="239" spans="2:6">
      <c r="B239" s="5"/>
      <c r="E239" s="57"/>
      <c r="F239" s="5"/>
    </row>
    <row r="240" spans="2:6">
      <c r="B240" s="5"/>
      <c r="E240" s="57"/>
      <c r="F240" s="5"/>
    </row>
    <row r="241" spans="2:6">
      <c r="B241" s="5"/>
      <c r="E241" s="57"/>
      <c r="F241" s="5"/>
    </row>
    <row r="242" spans="2:6">
      <c r="B242" s="5"/>
      <c r="E242" s="57"/>
      <c r="F242" s="5"/>
    </row>
    <row r="243" spans="2:6">
      <c r="B243" s="5"/>
      <c r="E243" s="57"/>
      <c r="F243" s="5"/>
    </row>
    <row r="244" spans="2:6">
      <c r="B244" s="5"/>
      <c r="E244" s="57"/>
      <c r="F244" s="5"/>
    </row>
    <row r="245" spans="2:6">
      <c r="B245" s="5"/>
      <c r="E245" s="57"/>
      <c r="F245" s="5"/>
    </row>
    <row r="246" spans="2:6">
      <c r="B246" s="5"/>
      <c r="E246" s="57"/>
      <c r="F246" s="5"/>
    </row>
    <row r="247" spans="2:6">
      <c r="B247" s="5"/>
      <c r="E247" s="57"/>
      <c r="F247" s="5"/>
    </row>
    <row r="248" spans="2:6">
      <c r="B248" s="5"/>
      <c r="E248" s="57"/>
      <c r="F248" s="5"/>
    </row>
    <row r="249" spans="2:6">
      <c r="B249" s="5"/>
      <c r="E249" s="57"/>
      <c r="F249" s="5"/>
    </row>
    <row r="250" spans="2:6">
      <c r="B250" s="5"/>
      <c r="E250" s="57"/>
      <c r="F250" s="5"/>
    </row>
    <row r="251" spans="2:6">
      <c r="B251" s="5"/>
      <c r="E251" s="57"/>
      <c r="F251" s="5"/>
    </row>
    <row r="252" spans="2:6">
      <c r="B252" s="5"/>
      <c r="E252" s="57"/>
      <c r="F252" s="5"/>
    </row>
    <row r="253" spans="2:6">
      <c r="B253" s="5"/>
      <c r="E253" s="57"/>
      <c r="F253" s="5"/>
    </row>
    <row r="254" spans="2:6">
      <c r="B254" s="5"/>
      <c r="E254" s="57"/>
      <c r="F254" s="5"/>
    </row>
    <row r="255" spans="2:6">
      <c r="B255" s="5"/>
      <c r="E255" s="57"/>
      <c r="F255" s="5"/>
    </row>
    <row r="256" spans="2:6">
      <c r="B256" s="5"/>
      <c r="E256" s="57"/>
      <c r="F256" s="5"/>
    </row>
    <row r="257" spans="2:6">
      <c r="B257" s="5"/>
      <c r="E257" s="57"/>
      <c r="F257" s="5"/>
    </row>
    <row r="258" spans="2:6">
      <c r="B258" s="5"/>
      <c r="E258" s="57"/>
      <c r="F258" s="5"/>
    </row>
    <row r="259" spans="2:6">
      <c r="B259" s="5"/>
      <c r="E259" s="57"/>
      <c r="F259" s="5"/>
    </row>
    <row r="260" spans="2:6">
      <c r="B260" s="5"/>
      <c r="E260" s="57"/>
      <c r="F260" s="5"/>
    </row>
    <row r="261" spans="2:6">
      <c r="B261" s="5"/>
      <c r="E261" s="57"/>
      <c r="F261" s="5"/>
    </row>
    <row r="262" spans="2:6">
      <c r="B262" s="5"/>
      <c r="E262" s="57"/>
      <c r="F262" s="5"/>
    </row>
    <row r="263" spans="2:6">
      <c r="B263" s="5"/>
      <c r="E263" s="57"/>
      <c r="F263" s="5"/>
    </row>
    <row r="264" spans="2:6">
      <c r="B264" s="5"/>
      <c r="E264" s="57"/>
      <c r="F264" s="5"/>
    </row>
    <row r="265" spans="2:6">
      <c r="B265" s="5"/>
      <c r="E265" s="57"/>
      <c r="F265" s="5"/>
    </row>
    <row r="266" spans="2:6">
      <c r="B266" s="5"/>
      <c r="E266" s="57"/>
      <c r="F266" s="5"/>
    </row>
    <row r="267" spans="2:6">
      <c r="B267" s="5"/>
      <c r="E267" s="57"/>
      <c r="F267" s="5"/>
    </row>
    <row r="268" spans="2:6">
      <c r="B268" s="5"/>
      <c r="E268" s="57"/>
      <c r="F268" s="5"/>
    </row>
    <row r="269" spans="2:6">
      <c r="B269" s="5"/>
      <c r="E269" s="57"/>
      <c r="F269" s="5"/>
    </row>
    <row r="270" spans="2:6">
      <c r="B270" s="5"/>
      <c r="E270" s="57"/>
      <c r="F270" s="5"/>
    </row>
    <row r="271" spans="2:6">
      <c r="B271" s="5"/>
      <c r="E271" s="57"/>
      <c r="F271" s="5"/>
    </row>
    <row r="272" spans="2:6">
      <c r="B272" s="5"/>
      <c r="E272" s="57"/>
      <c r="F272" s="5"/>
    </row>
    <row r="273" spans="2:6">
      <c r="B273" s="5"/>
      <c r="E273" s="57"/>
      <c r="F273" s="5"/>
    </row>
    <row r="274" spans="2:6">
      <c r="B274" s="5"/>
      <c r="E274" s="57"/>
      <c r="F274" s="5"/>
    </row>
    <row r="275" spans="2:6">
      <c r="B275" s="5"/>
      <c r="E275" s="57"/>
      <c r="F275" s="5"/>
    </row>
    <row r="276" spans="2:6">
      <c r="B276" s="5"/>
      <c r="E276" s="57"/>
      <c r="F276" s="5"/>
    </row>
    <row r="277" spans="2:6">
      <c r="B277" s="5"/>
      <c r="E277" s="57"/>
      <c r="F277" s="5"/>
    </row>
    <row r="278" spans="2:6">
      <c r="B278" s="5"/>
      <c r="E278" s="57"/>
      <c r="F278" s="5"/>
    </row>
    <row r="279" spans="2:6">
      <c r="B279" s="5"/>
      <c r="E279" s="57"/>
      <c r="F279" s="5"/>
    </row>
    <row r="280" spans="2:6">
      <c r="B280" s="5"/>
      <c r="E280" s="57"/>
      <c r="F280" s="5"/>
    </row>
    <row r="281" spans="2:6">
      <c r="B281" s="5"/>
      <c r="E281" s="57"/>
      <c r="F281" s="5"/>
    </row>
    <row r="282" spans="2:6">
      <c r="B282" s="5"/>
      <c r="E282" s="57"/>
      <c r="F282" s="5"/>
    </row>
    <row r="283" spans="2:6">
      <c r="B283" s="5"/>
      <c r="E283" s="57"/>
      <c r="F283" s="5"/>
    </row>
    <row r="284" spans="2:6">
      <c r="B284" s="5"/>
      <c r="E284" s="57"/>
      <c r="F284" s="5"/>
    </row>
    <row r="285" spans="2:6">
      <c r="B285" s="5"/>
      <c r="E285" s="57"/>
      <c r="F285" s="5"/>
    </row>
    <row r="286" spans="2:6">
      <c r="B286" s="5"/>
      <c r="E286" s="57"/>
      <c r="F286" s="5"/>
    </row>
    <row r="287" spans="2:6">
      <c r="B287" s="5"/>
      <c r="E287" s="57"/>
      <c r="F287" s="5"/>
    </row>
    <row r="288" spans="2:6">
      <c r="B288" s="5"/>
      <c r="E288" s="57"/>
      <c r="F288" s="5"/>
    </row>
    <row r="289" spans="2:6">
      <c r="B289" s="5"/>
      <c r="E289" s="57"/>
      <c r="F289" s="5"/>
    </row>
    <row r="290" spans="2:6">
      <c r="B290" s="5"/>
      <c r="E290" s="57"/>
      <c r="F290" s="5"/>
    </row>
    <row r="291" spans="2:6">
      <c r="B291" s="5"/>
      <c r="E291" s="57"/>
      <c r="F291" s="5"/>
    </row>
    <row r="292" spans="2:6">
      <c r="B292" s="5"/>
      <c r="E292" s="57"/>
      <c r="F292" s="5"/>
    </row>
    <row r="293" spans="2:6">
      <c r="B293" s="5"/>
      <c r="E293" s="57"/>
      <c r="F293" s="5"/>
    </row>
    <row r="294" spans="2:6">
      <c r="B294" s="5"/>
      <c r="E294" s="57"/>
      <c r="F294" s="5"/>
    </row>
    <row r="295" spans="2:6">
      <c r="B295" s="5"/>
      <c r="E295" s="57"/>
      <c r="F295" s="5"/>
    </row>
    <row r="296" spans="2:6">
      <c r="B296" s="5"/>
      <c r="E296" s="57"/>
      <c r="F296" s="5"/>
    </row>
    <row r="297" spans="2:6">
      <c r="B297" s="5"/>
      <c r="E297" s="57"/>
      <c r="F297" s="5"/>
    </row>
    <row r="298" spans="2:6">
      <c r="B298" s="5"/>
      <c r="E298" s="57"/>
      <c r="F298" s="5"/>
    </row>
    <row r="299" spans="2:6">
      <c r="B299" s="5"/>
      <c r="E299" s="57"/>
      <c r="F299" s="5"/>
    </row>
    <row r="300" spans="2:6">
      <c r="B300" s="5"/>
      <c r="E300" s="57"/>
      <c r="F300" s="5"/>
    </row>
    <row r="301" spans="2:6">
      <c r="B301" s="5"/>
      <c r="E301" s="57"/>
      <c r="F301" s="5"/>
    </row>
    <row r="302" spans="2:6">
      <c r="B302" s="5"/>
      <c r="E302" s="57"/>
      <c r="F302" s="5"/>
    </row>
    <row r="303" spans="2:6">
      <c r="B303" s="5"/>
      <c r="E303" s="57"/>
      <c r="F303" s="5"/>
    </row>
    <row r="304" spans="2:6">
      <c r="B304" s="5"/>
      <c r="E304" s="57"/>
      <c r="F304" s="5"/>
    </row>
    <row r="305" spans="2:6">
      <c r="B305" s="5"/>
      <c r="E305" s="57"/>
      <c r="F305" s="5"/>
    </row>
    <row r="306" spans="2:6">
      <c r="B306" s="5"/>
      <c r="E306" s="57"/>
      <c r="F306" s="5"/>
    </row>
    <row r="307" spans="2:6">
      <c r="B307" s="5"/>
      <c r="E307" s="57"/>
      <c r="F307" s="5"/>
    </row>
    <row r="308" spans="2:6">
      <c r="B308" s="5"/>
      <c r="E308" s="57"/>
      <c r="F308" s="5"/>
    </row>
    <row r="309" spans="2:6">
      <c r="B309" s="5"/>
      <c r="E309" s="57"/>
      <c r="F309" s="5"/>
    </row>
    <row r="310" spans="2:6">
      <c r="B310" s="5"/>
      <c r="E310" s="57"/>
      <c r="F310" s="5"/>
    </row>
    <row r="311" spans="2:6">
      <c r="B311" s="5"/>
      <c r="E311" s="57"/>
      <c r="F311" s="5"/>
    </row>
    <row r="312" spans="2:6">
      <c r="B312" s="5"/>
      <c r="E312" s="57"/>
      <c r="F312" s="5"/>
    </row>
    <row r="313" spans="2:6">
      <c r="B313" s="5"/>
      <c r="E313" s="57"/>
      <c r="F313" s="5"/>
    </row>
    <row r="314" spans="2:6">
      <c r="B314" s="5"/>
      <c r="E314" s="57"/>
      <c r="F314" s="5"/>
    </row>
    <row r="315" spans="2:6">
      <c r="B315" s="5"/>
      <c r="E315" s="57"/>
      <c r="F315" s="5"/>
    </row>
    <row r="316" spans="2:6">
      <c r="B316" s="5"/>
      <c r="E316" s="57"/>
      <c r="F316" s="5"/>
    </row>
    <row r="317" spans="2:6">
      <c r="B317" s="5"/>
      <c r="E317" s="57"/>
      <c r="F317" s="5"/>
    </row>
    <row r="318" spans="2:6">
      <c r="B318" s="5"/>
      <c r="E318" s="57"/>
      <c r="F318" s="5"/>
    </row>
    <row r="319" spans="2:6">
      <c r="B319" s="5"/>
      <c r="E319" s="57"/>
      <c r="F319" s="5"/>
    </row>
    <row r="320" spans="2:6">
      <c r="B320" s="5"/>
      <c r="E320" s="57"/>
      <c r="F320" s="5"/>
    </row>
    <row r="321" spans="2:6">
      <c r="B321" s="5"/>
      <c r="E321" s="57"/>
      <c r="F321" s="5"/>
    </row>
    <row r="322" spans="2:6">
      <c r="B322" s="5"/>
      <c r="E322" s="57"/>
      <c r="F322" s="5"/>
    </row>
    <row r="323" spans="2:6">
      <c r="B323" s="5"/>
      <c r="E323" s="57"/>
      <c r="F323" s="5"/>
    </row>
    <row r="324" spans="2:6">
      <c r="B324" s="5"/>
      <c r="E324" s="57"/>
      <c r="F324" s="5"/>
    </row>
    <row r="325" spans="2:6">
      <c r="B325" s="5"/>
      <c r="E325" s="57"/>
      <c r="F325" s="5"/>
    </row>
    <row r="326" spans="2:6">
      <c r="B326" s="5"/>
      <c r="E326" s="57"/>
      <c r="F326" s="5"/>
    </row>
    <row r="327" spans="2:6">
      <c r="B327" s="5"/>
      <c r="E327" s="57"/>
      <c r="F327" s="5"/>
    </row>
    <row r="328" spans="2:6">
      <c r="B328" s="5"/>
      <c r="E328" s="57"/>
      <c r="F328" s="5"/>
    </row>
    <row r="329" spans="2:6">
      <c r="B329" s="5"/>
      <c r="E329" s="57"/>
      <c r="F329" s="5"/>
    </row>
    <row r="330" spans="2:6">
      <c r="B330" s="5"/>
      <c r="E330" s="57"/>
      <c r="F330" s="5"/>
    </row>
    <row r="331" spans="2:6">
      <c r="B331" s="5"/>
      <c r="E331" s="57"/>
      <c r="F331" s="5"/>
    </row>
    <row r="332" spans="2:6">
      <c r="B332" s="5"/>
      <c r="E332" s="57"/>
      <c r="F332" s="5"/>
    </row>
    <row r="333" spans="2:6">
      <c r="B333" s="5"/>
      <c r="E333" s="57"/>
      <c r="F333" s="5"/>
    </row>
    <row r="334" spans="2:6">
      <c r="B334" s="5"/>
      <c r="E334" s="57"/>
      <c r="F334" s="5"/>
    </row>
    <row r="335" spans="2:6">
      <c r="B335" s="5"/>
      <c r="E335" s="57"/>
      <c r="F335" s="5"/>
    </row>
    <row r="336" spans="2:6">
      <c r="B336" s="5"/>
      <c r="E336" s="57"/>
      <c r="F336" s="5"/>
    </row>
    <row r="337" spans="2:6">
      <c r="B337" s="5"/>
      <c r="E337" s="57"/>
      <c r="F337" s="5"/>
    </row>
    <row r="338" spans="2:6">
      <c r="B338" s="5"/>
      <c r="E338" s="57"/>
      <c r="F338" s="5"/>
    </row>
    <row r="339" spans="2:6">
      <c r="B339" s="5"/>
      <c r="E339" s="57"/>
      <c r="F339" s="5"/>
    </row>
    <row r="340" spans="2:6">
      <c r="B340" s="5"/>
      <c r="E340" s="57"/>
      <c r="F340" s="5"/>
    </row>
    <row r="341" spans="2:6">
      <c r="B341" s="5"/>
      <c r="E341" s="57"/>
      <c r="F341" s="5"/>
    </row>
    <row r="342" spans="2:6">
      <c r="B342" s="5"/>
      <c r="E342" s="57"/>
      <c r="F342" s="5"/>
    </row>
    <row r="343" spans="2:6">
      <c r="B343" s="5"/>
      <c r="E343" s="57"/>
      <c r="F343" s="5"/>
    </row>
    <row r="344" spans="2:6">
      <c r="B344" s="5"/>
      <c r="E344" s="57"/>
      <c r="F344" s="5"/>
    </row>
    <row r="345" spans="2:6">
      <c r="B345" s="5"/>
      <c r="E345" s="57"/>
      <c r="F345" s="5"/>
    </row>
    <row r="346" spans="2:6">
      <c r="B346" s="5"/>
      <c r="E346" s="57"/>
      <c r="F346" s="5"/>
    </row>
    <row r="347" spans="2:6">
      <c r="B347" s="5"/>
      <c r="E347" s="57"/>
      <c r="F347" s="5"/>
    </row>
    <row r="348" spans="2:6">
      <c r="B348" s="5"/>
      <c r="E348" s="57"/>
      <c r="F348" s="5"/>
    </row>
    <row r="349" spans="2:6">
      <c r="B349" s="5"/>
      <c r="E349" s="57"/>
      <c r="F349" s="5"/>
    </row>
    <row r="350" spans="2:6">
      <c r="B350" s="5"/>
      <c r="E350" s="57"/>
      <c r="F350" s="5"/>
    </row>
    <row r="351" spans="2:6">
      <c r="B351" s="5"/>
      <c r="E351" s="57"/>
      <c r="F351" s="5"/>
    </row>
    <row r="352" spans="2:6">
      <c r="B352" s="5"/>
      <c r="F352" s="5"/>
    </row>
    <row r="353" spans="2:6">
      <c r="B353" s="5"/>
      <c r="F353" s="5"/>
    </row>
    <row r="354" spans="2:6">
      <c r="B354" s="5"/>
      <c r="F354" s="5"/>
    </row>
    <row r="355" spans="2:6">
      <c r="B355" s="5"/>
      <c r="F355" s="5"/>
    </row>
    <row r="356" spans="2:6">
      <c r="B356" s="5"/>
      <c r="F356" s="5"/>
    </row>
    <row r="357" spans="2:6">
      <c r="B357" s="5"/>
      <c r="F357" s="5"/>
    </row>
    <row r="358" spans="2:6">
      <c r="B358" s="5"/>
      <c r="F358" s="5"/>
    </row>
    <row r="359" spans="2:6">
      <c r="B359" s="5"/>
      <c r="F359" s="5"/>
    </row>
    <row r="360" spans="2:6">
      <c r="B360" s="5"/>
      <c r="F360" s="5"/>
    </row>
    <row r="361" spans="2:6">
      <c r="B361" s="5"/>
      <c r="F361" s="5"/>
    </row>
    <row r="362" spans="2:6">
      <c r="B362" s="5"/>
      <c r="F362" s="5"/>
    </row>
    <row r="363" spans="2:6">
      <c r="B363" s="5"/>
      <c r="F363" s="5"/>
    </row>
    <row r="364" spans="2:6">
      <c r="B364" s="5"/>
      <c r="F364" s="5"/>
    </row>
    <row r="365" spans="2:6">
      <c r="B365" s="5"/>
      <c r="F365" s="5"/>
    </row>
    <row r="366" spans="2:6">
      <c r="B366" s="5"/>
      <c r="F366" s="5"/>
    </row>
    <row r="367" spans="2:6">
      <c r="B367" s="5"/>
      <c r="F367" s="5"/>
    </row>
    <row r="368" spans="2:6">
      <c r="B368" s="5"/>
      <c r="F368" s="5"/>
    </row>
    <row r="369" spans="2:6">
      <c r="B369" s="5"/>
      <c r="F369" s="5"/>
    </row>
    <row r="370" spans="2:6">
      <c r="B370" s="5"/>
      <c r="F370" s="5"/>
    </row>
    <row r="371" spans="2:6">
      <c r="B371" s="5"/>
      <c r="F371" s="5"/>
    </row>
    <row r="372" spans="2:6">
      <c r="B372" s="5"/>
      <c r="F372" s="5"/>
    </row>
    <row r="373" spans="2:6">
      <c r="B373" s="5"/>
      <c r="F373" s="5"/>
    </row>
    <row r="374" spans="2:6">
      <c r="B374" s="5"/>
      <c r="F374" s="5"/>
    </row>
    <row r="375" spans="2:6">
      <c r="B375" s="5"/>
      <c r="F375" s="5"/>
    </row>
    <row r="376" spans="2:6">
      <c r="B376" s="5"/>
      <c r="F376" s="5"/>
    </row>
    <row r="377" spans="2:6">
      <c r="B377" s="5"/>
      <c r="F377" s="5"/>
    </row>
    <row r="378" spans="2:6">
      <c r="B378" s="5"/>
      <c r="F378" s="5"/>
    </row>
    <row r="379" spans="2:6">
      <c r="B379" s="5"/>
      <c r="F379" s="5"/>
    </row>
    <row r="380" spans="2:6">
      <c r="B380" s="5"/>
      <c r="F380" s="5"/>
    </row>
    <row r="381" spans="2:6">
      <c r="B381" s="5"/>
      <c r="F381" s="5"/>
    </row>
    <row r="382" spans="2:6">
      <c r="B382" s="5"/>
      <c r="F382" s="5"/>
    </row>
    <row r="383" spans="2:6">
      <c r="B383" s="5"/>
      <c r="F383" s="5"/>
    </row>
    <row r="384" spans="2:6">
      <c r="B384" s="5"/>
      <c r="F384" s="5"/>
    </row>
    <row r="385" spans="2:6">
      <c r="B385" s="5"/>
      <c r="F385" s="5"/>
    </row>
    <row r="386" spans="2:6">
      <c r="B386" s="5"/>
      <c r="F386" s="5"/>
    </row>
    <row r="387" spans="2:6">
      <c r="B387" s="5"/>
      <c r="F387" s="5"/>
    </row>
    <row r="388" spans="2:6">
      <c r="B388" s="5"/>
      <c r="F388" s="5"/>
    </row>
    <row r="389" spans="2:6">
      <c r="B389" s="5"/>
      <c r="F389" s="5"/>
    </row>
    <row r="390" spans="2:6">
      <c r="B390" s="5"/>
      <c r="F390" s="5"/>
    </row>
    <row r="391" spans="2:6">
      <c r="B391" s="5"/>
      <c r="F391" s="5"/>
    </row>
    <row r="392" spans="2:6">
      <c r="B392" s="5"/>
      <c r="F392" s="5"/>
    </row>
    <row r="393" spans="2:6">
      <c r="B393" s="5"/>
      <c r="F393" s="5"/>
    </row>
    <row r="394" spans="2:6">
      <c r="B394" s="5"/>
      <c r="F394" s="5"/>
    </row>
    <row r="395" spans="2:6">
      <c r="B395" s="5"/>
      <c r="F395" s="5"/>
    </row>
    <row r="396" spans="2:6">
      <c r="B396" s="5"/>
      <c r="F396" s="5"/>
    </row>
    <row r="397" spans="2:6">
      <c r="B397" s="5"/>
      <c r="F397" s="5"/>
    </row>
    <row r="398" spans="2:6">
      <c r="B398" s="5"/>
      <c r="F398" s="5"/>
    </row>
    <row r="399" spans="2:6">
      <c r="B399" s="5"/>
      <c r="F399" s="5"/>
    </row>
    <row r="400" spans="2:6">
      <c r="B400" s="5"/>
      <c r="F400" s="5"/>
    </row>
    <row r="401" spans="2:6">
      <c r="B401" s="5"/>
      <c r="F401" s="5"/>
    </row>
    <row r="402" spans="2:6">
      <c r="B402" s="5"/>
      <c r="F402" s="5"/>
    </row>
    <row r="403" spans="2:6">
      <c r="B403" s="5"/>
      <c r="F403" s="5"/>
    </row>
    <row r="404" spans="2:6">
      <c r="B404" s="5"/>
      <c r="F404" s="5"/>
    </row>
    <row r="405" spans="2:6">
      <c r="B405" s="5"/>
      <c r="F405" s="5"/>
    </row>
    <row r="406" spans="2:6">
      <c r="B406" s="5"/>
      <c r="F406" s="5"/>
    </row>
    <row r="407" spans="2:6">
      <c r="B407" s="5"/>
      <c r="F407" s="5"/>
    </row>
    <row r="408" spans="2:6">
      <c r="B408" s="5"/>
      <c r="F408" s="5"/>
    </row>
    <row r="409" spans="2:6">
      <c r="B409" s="5"/>
      <c r="F409" s="5"/>
    </row>
    <row r="410" spans="2:6">
      <c r="B410" s="5"/>
      <c r="F410" s="5"/>
    </row>
    <row r="411" spans="2:6">
      <c r="B411" s="5"/>
      <c r="F411" s="5"/>
    </row>
    <row r="412" spans="2:6">
      <c r="B412" s="5"/>
      <c r="F412" s="5"/>
    </row>
    <row r="413" spans="2:6">
      <c r="B413" s="5"/>
      <c r="F413" s="5"/>
    </row>
    <row r="414" spans="2:6">
      <c r="B414" s="5"/>
      <c r="F414" s="5"/>
    </row>
    <row r="415" spans="2:6">
      <c r="B415" s="5"/>
      <c r="F415" s="5"/>
    </row>
    <row r="416" spans="2:6">
      <c r="B416" s="5"/>
      <c r="F416" s="5"/>
    </row>
    <row r="417" spans="2:6">
      <c r="B417" s="5"/>
      <c r="F417" s="5"/>
    </row>
    <row r="418" spans="2:6">
      <c r="B418" s="5"/>
      <c r="F418" s="5"/>
    </row>
    <row r="419" spans="2:6">
      <c r="B419" s="5"/>
      <c r="F419" s="5"/>
    </row>
    <row r="420" spans="2:6">
      <c r="B420" s="5"/>
      <c r="F420" s="5"/>
    </row>
    <row r="421" spans="2:6">
      <c r="B421" s="5"/>
      <c r="F421" s="5"/>
    </row>
    <row r="422" spans="2:6">
      <c r="B422" s="5"/>
      <c r="F422" s="5"/>
    </row>
    <row r="423" spans="2:6">
      <c r="B423" s="5"/>
      <c r="F423" s="5"/>
    </row>
    <row r="424" spans="2:6">
      <c r="B424" s="5"/>
      <c r="F424" s="5"/>
    </row>
    <row r="425" spans="2:6">
      <c r="B425" s="5"/>
      <c r="F425" s="5"/>
    </row>
    <row r="426" spans="2:6">
      <c r="B426" s="5"/>
      <c r="F426" s="5"/>
    </row>
    <row r="427" spans="2:6">
      <c r="B427" s="5"/>
      <c r="F427" s="5"/>
    </row>
    <row r="428" spans="2:6">
      <c r="B428" s="5"/>
      <c r="F428" s="5"/>
    </row>
    <row r="429" spans="2:6">
      <c r="B429" s="5"/>
      <c r="F429" s="5"/>
    </row>
    <row r="430" spans="2:6">
      <c r="B430" s="5"/>
      <c r="F430" s="5"/>
    </row>
    <row r="431" spans="2:6">
      <c r="B431" s="5"/>
      <c r="F431" s="5"/>
    </row>
    <row r="432" spans="2:6">
      <c r="B432" s="5"/>
      <c r="F432" s="5"/>
    </row>
    <row r="433" spans="2:6">
      <c r="B433" s="5"/>
      <c r="F433" s="5"/>
    </row>
    <row r="434" spans="2:6">
      <c r="B434" s="5"/>
      <c r="F434" s="5"/>
    </row>
    <row r="435" spans="2:6">
      <c r="B435" s="5"/>
      <c r="F435" s="5"/>
    </row>
    <row r="436" spans="2:6">
      <c r="B436" s="5"/>
      <c r="F436" s="5"/>
    </row>
    <row r="437" spans="2:6">
      <c r="B437" s="5"/>
      <c r="F437" s="5"/>
    </row>
    <row r="438" spans="2:6">
      <c r="B438" s="5"/>
      <c r="F438" s="5"/>
    </row>
    <row r="439" spans="2:6">
      <c r="B439" s="5"/>
      <c r="F439" s="5"/>
    </row>
    <row r="440" spans="2:6">
      <c r="B440" s="5"/>
      <c r="F440" s="5"/>
    </row>
    <row r="441" spans="2:6">
      <c r="B441" s="5"/>
      <c r="F441" s="5"/>
    </row>
    <row r="442" spans="2:6">
      <c r="B442" s="5"/>
      <c r="F442" s="5"/>
    </row>
    <row r="443" spans="2:6">
      <c r="B443" s="5"/>
      <c r="F443" s="5"/>
    </row>
    <row r="444" spans="2:6">
      <c r="B444" s="5"/>
      <c r="F444" s="5"/>
    </row>
    <row r="445" spans="2:6">
      <c r="B445" s="5"/>
      <c r="F445" s="5"/>
    </row>
    <row r="446" spans="2:6">
      <c r="B446" s="5"/>
      <c r="F446" s="5"/>
    </row>
    <row r="447" spans="2:6">
      <c r="B447" s="5"/>
      <c r="F447" s="5"/>
    </row>
    <row r="448" spans="2:6">
      <c r="B448" s="5"/>
      <c r="F448" s="5"/>
    </row>
    <row r="449" spans="2:6">
      <c r="B449" s="5"/>
      <c r="F449" s="5"/>
    </row>
    <row r="450" spans="2:6">
      <c r="B450" s="5"/>
      <c r="F450" s="5"/>
    </row>
    <row r="451" spans="2:6">
      <c r="B451" s="5"/>
      <c r="F451" s="5"/>
    </row>
    <row r="452" spans="2:6">
      <c r="B452" s="5"/>
      <c r="F452" s="5"/>
    </row>
    <row r="453" spans="2:6">
      <c r="B453" s="5"/>
      <c r="F453" s="5"/>
    </row>
    <row r="454" spans="2:6">
      <c r="B454" s="5"/>
      <c r="F454" s="5"/>
    </row>
    <row r="455" spans="2:6">
      <c r="B455" s="5"/>
      <c r="F455" s="5"/>
    </row>
    <row r="456" spans="2:6">
      <c r="B456" s="5"/>
      <c r="F456" s="5"/>
    </row>
    <row r="457" spans="2:6">
      <c r="B457" s="5"/>
      <c r="F457" s="5"/>
    </row>
    <row r="458" spans="2:6">
      <c r="B458" s="5"/>
      <c r="F458" s="5"/>
    </row>
    <row r="459" spans="2:6">
      <c r="B459" s="5"/>
      <c r="F459" s="5"/>
    </row>
    <row r="460" spans="2:6">
      <c r="B460" s="5"/>
      <c r="F460" s="5"/>
    </row>
    <row r="461" spans="2:6">
      <c r="B461" s="5"/>
      <c r="F461" s="5"/>
    </row>
    <row r="462" spans="2:6">
      <c r="B462" s="5"/>
      <c r="F462" s="5"/>
    </row>
    <row r="463" spans="2:6">
      <c r="B463" s="5"/>
      <c r="F463" s="5"/>
    </row>
    <row r="464" spans="2:6">
      <c r="B464" s="5"/>
      <c r="F464" s="5"/>
    </row>
    <row r="465" spans="2:6">
      <c r="B465" s="5"/>
      <c r="F465" s="5"/>
    </row>
    <row r="466" spans="2:6">
      <c r="B466" s="5"/>
      <c r="F466" s="5"/>
    </row>
    <row r="467" spans="2:6">
      <c r="B467" s="5"/>
      <c r="F467" s="5"/>
    </row>
    <row r="468" spans="2:6">
      <c r="B468" s="5"/>
      <c r="F468" s="5"/>
    </row>
    <row r="469" spans="2:6">
      <c r="B469" s="5"/>
      <c r="F469" s="5"/>
    </row>
    <row r="470" spans="2:6">
      <c r="B470" s="5"/>
      <c r="F470" s="5"/>
    </row>
    <row r="471" spans="2:6">
      <c r="B471" s="5"/>
      <c r="F471" s="5"/>
    </row>
    <row r="472" spans="2:6">
      <c r="B472" s="5"/>
      <c r="F472" s="5"/>
    </row>
    <row r="473" spans="2:6">
      <c r="B473" s="5"/>
      <c r="F473" s="5"/>
    </row>
    <row r="474" spans="2:6">
      <c r="B474" s="5"/>
      <c r="F474" s="5"/>
    </row>
    <row r="475" spans="2:6">
      <c r="B475" s="5"/>
      <c r="F475" s="5"/>
    </row>
    <row r="476" spans="2:6">
      <c r="B476" s="5"/>
      <c r="F476" s="5"/>
    </row>
    <row r="477" spans="2:6">
      <c r="B477" s="5"/>
      <c r="F477" s="5"/>
    </row>
    <row r="478" spans="2:6">
      <c r="B478" s="5"/>
      <c r="F478" s="5"/>
    </row>
    <row r="479" spans="2:6">
      <c r="B479" s="5"/>
      <c r="F479" s="5"/>
    </row>
    <row r="480" spans="2:6">
      <c r="B480" s="5"/>
      <c r="F480" s="5"/>
    </row>
    <row r="481" spans="2:6">
      <c r="B481" s="5"/>
      <c r="F481" s="5"/>
    </row>
    <row r="482" spans="2:6">
      <c r="B482" s="5"/>
      <c r="F482" s="5"/>
    </row>
    <row r="483" spans="2:6">
      <c r="B483" s="5"/>
      <c r="F483" s="5"/>
    </row>
    <row r="484" spans="2:6">
      <c r="B484" s="5"/>
      <c r="F484" s="5"/>
    </row>
    <row r="485" spans="2:6">
      <c r="B485" s="5"/>
      <c r="F485" s="5"/>
    </row>
    <row r="486" spans="2:6">
      <c r="B486" s="5"/>
      <c r="F486" s="5"/>
    </row>
    <row r="487" spans="2:6">
      <c r="B487" s="5"/>
      <c r="F487" s="5"/>
    </row>
    <row r="488" spans="2:6">
      <c r="B488" s="5"/>
      <c r="F488" s="5"/>
    </row>
    <row r="489" spans="2:6">
      <c r="B489" s="5"/>
      <c r="F489" s="5"/>
    </row>
    <row r="490" spans="2:6">
      <c r="B490" s="5"/>
      <c r="F490" s="5"/>
    </row>
    <row r="491" spans="2:6">
      <c r="B491" s="5"/>
      <c r="F491" s="5"/>
    </row>
    <row r="492" spans="2:6">
      <c r="B492" s="5"/>
      <c r="F492" s="5"/>
    </row>
    <row r="493" spans="2:6">
      <c r="B493" s="5"/>
      <c r="F493" s="5"/>
    </row>
    <row r="494" spans="2:6">
      <c r="B494" s="5"/>
      <c r="F494" s="5"/>
    </row>
    <row r="495" spans="2:6">
      <c r="B495" s="5"/>
      <c r="F495" s="5"/>
    </row>
    <row r="496" spans="2:6">
      <c r="B496" s="5"/>
      <c r="F496" s="5"/>
    </row>
    <row r="497" spans="2:6">
      <c r="B497" s="5"/>
      <c r="F497" s="5"/>
    </row>
    <row r="498" spans="2:6">
      <c r="B498" s="5"/>
      <c r="F498" s="5"/>
    </row>
    <row r="499" spans="2:6">
      <c r="B499" s="5"/>
      <c r="F499" s="5"/>
    </row>
    <row r="500" spans="2:6">
      <c r="B500" s="5"/>
      <c r="F500" s="5"/>
    </row>
    <row r="501" spans="2:6">
      <c r="B501" s="5"/>
      <c r="F501" s="5"/>
    </row>
    <row r="502" spans="2:6">
      <c r="B502" s="5"/>
      <c r="F502" s="5"/>
    </row>
    <row r="503" spans="2:6">
      <c r="B503" s="5"/>
      <c r="F503" s="5"/>
    </row>
    <row r="504" spans="2:6">
      <c r="B504" s="5"/>
      <c r="F504" s="5"/>
    </row>
    <row r="505" spans="2:6">
      <c r="B505" s="5"/>
      <c r="F505" s="5"/>
    </row>
    <row r="506" spans="2:6">
      <c r="B506" s="5"/>
      <c r="F506" s="5"/>
    </row>
    <row r="507" spans="2:6">
      <c r="B507" s="5"/>
      <c r="F507" s="5"/>
    </row>
    <row r="508" spans="2:6">
      <c r="B508" s="5"/>
      <c r="F508" s="5"/>
    </row>
    <row r="509" spans="2:6">
      <c r="B509" s="5"/>
      <c r="F509" s="5"/>
    </row>
    <row r="510" spans="2:6">
      <c r="B510" s="5"/>
      <c r="F510" s="5"/>
    </row>
    <row r="511" spans="2:6">
      <c r="B511" s="5"/>
      <c r="F511" s="5"/>
    </row>
    <row r="512" spans="2:6">
      <c r="B512" s="5"/>
      <c r="F512" s="5"/>
    </row>
    <row r="513" spans="2:6">
      <c r="B513" s="5"/>
      <c r="F513" s="5"/>
    </row>
    <row r="514" spans="2:6">
      <c r="B514" s="5"/>
      <c r="F514" s="5"/>
    </row>
    <row r="515" spans="2:6">
      <c r="B515" s="5"/>
      <c r="F515" s="5"/>
    </row>
    <row r="516" spans="2:6">
      <c r="B516" s="5"/>
      <c r="F516" s="5"/>
    </row>
    <row r="517" spans="2:6">
      <c r="B517" s="5"/>
      <c r="F517" s="5"/>
    </row>
    <row r="518" spans="2:6">
      <c r="B518" s="5"/>
      <c r="F518" s="5"/>
    </row>
    <row r="519" spans="2:6">
      <c r="B519" s="5"/>
      <c r="F519" s="5"/>
    </row>
    <row r="520" spans="2:6">
      <c r="B520" s="5"/>
      <c r="F520" s="5"/>
    </row>
    <row r="521" spans="2:6">
      <c r="B521" s="5"/>
      <c r="F521" s="5"/>
    </row>
    <row r="522" spans="2:6">
      <c r="B522" s="5"/>
      <c r="F522" s="5"/>
    </row>
    <row r="523" spans="2:6">
      <c r="B523" s="5"/>
      <c r="F523" s="5"/>
    </row>
    <row r="524" spans="2:6">
      <c r="B524" s="5"/>
      <c r="F524" s="5"/>
    </row>
    <row r="525" spans="2:6">
      <c r="B525" s="5"/>
      <c r="F525" s="5"/>
    </row>
    <row r="526" spans="2:6">
      <c r="B526" s="5"/>
      <c r="F526" s="5"/>
    </row>
    <row r="527" spans="2:6">
      <c r="B527" s="5"/>
      <c r="F527" s="5"/>
    </row>
    <row r="528" spans="2:6">
      <c r="B528" s="5"/>
      <c r="F528" s="5"/>
    </row>
    <row r="529" spans="2:6">
      <c r="B529" s="5"/>
      <c r="F529" s="5"/>
    </row>
    <row r="530" spans="2:6">
      <c r="B530" s="5"/>
      <c r="F530" s="5"/>
    </row>
    <row r="531" spans="2:6">
      <c r="B531" s="5"/>
      <c r="F531" s="5"/>
    </row>
    <row r="532" spans="2:6">
      <c r="B532" s="5"/>
      <c r="F532" s="5"/>
    </row>
    <row r="533" spans="2:6">
      <c r="B533" s="5"/>
      <c r="F533" s="5"/>
    </row>
    <row r="534" spans="2:6">
      <c r="B534" s="5"/>
      <c r="F534" s="5"/>
    </row>
    <row r="535" spans="2:6">
      <c r="B535" s="5"/>
      <c r="F535" s="5"/>
    </row>
    <row r="536" spans="2:6">
      <c r="B536" s="5"/>
      <c r="F536" s="5"/>
    </row>
    <row r="537" spans="2:6">
      <c r="B537" s="5"/>
      <c r="F537" s="5"/>
    </row>
    <row r="538" spans="2:6">
      <c r="B538" s="5"/>
      <c r="F538" s="5"/>
    </row>
    <row r="539" spans="2:6">
      <c r="B539" s="5"/>
      <c r="F539" s="5"/>
    </row>
    <row r="540" spans="2:6">
      <c r="B540" s="5"/>
      <c r="F540" s="5"/>
    </row>
    <row r="541" spans="2:6">
      <c r="B541" s="5"/>
      <c r="F541" s="5"/>
    </row>
    <row r="542" spans="2:6">
      <c r="B542" s="5"/>
      <c r="F542" s="5"/>
    </row>
    <row r="543" spans="2:6">
      <c r="B543" s="5"/>
      <c r="F543" s="5"/>
    </row>
    <row r="544" spans="2:6">
      <c r="B544" s="5"/>
      <c r="F544" s="5"/>
    </row>
    <row r="545" spans="2:6">
      <c r="B545" s="5"/>
      <c r="F545" s="5"/>
    </row>
    <row r="546" spans="2:6">
      <c r="B546" s="5"/>
      <c r="F546" s="5"/>
    </row>
    <row r="547" spans="2:6">
      <c r="B547" s="5"/>
      <c r="F547" s="5"/>
    </row>
    <row r="548" spans="2:6">
      <c r="B548" s="5"/>
      <c r="F548" s="5"/>
    </row>
    <row r="549" spans="2:6">
      <c r="B549" s="5"/>
      <c r="F549" s="5"/>
    </row>
    <row r="550" spans="2:6">
      <c r="B550" s="5"/>
      <c r="F550" s="5"/>
    </row>
    <row r="551" spans="2:6">
      <c r="B551" s="5"/>
      <c r="F551" s="5"/>
    </row>
    <row r="552" spans="2:6">
      <c r="B552" s="5"/>
      <c r="F552" s="5"/>
    </row>
    <row r="553" spans="2:6">
      <c r="B553" s="5"/>
      <c r="F553" s="5"/>
    </row>
    <row r="554" spans="2:6">
      <c r="B554" s="5"/>
      <c r="F554" s="5"/>
    </row>
    <row r="555" spans="2:6">
      <c r="B555" s="5"/>
      <c r="F555" s="5"/>
    </row>
    <row r="556" spans="2:6">
      <c r="B556" s="5"/>
      <c r="F556" s="5"/>
    </row>
    <row r="557" spans="2:6">
      <c r="B557" s="5"/>
      <c r="F557" s="5"/>
    </row>
    <row r="558" spans="2:6">
      <c r="B558" s="5"/>
      <c r="F558" s="5"/>
    </row>
    <row r="559" spans="2:6">
      <c r="B559" s="5"/>
      <c r="F559" s="5"/>
    </row>
    <row r="560" spans="2:6">
      <c r="B560" s="5"/>
      <c r="F560" s="5"/>
    </row>
    <row r="561" spans="2:6">
      <c r="B561" s="5"/>
      <c r="F561" s="5"/>
    </row>
    <row r="562" spans="2:6">
      <c r="B562" s="5"/>
      <c r="F562" s="5"/>
    </row>
    <row r="563" spans="2:6">
      <c r="B563" s="5"/>
      <c r="F563" s="5"/>
    </row>
    <row r="564" spans="2:6">
      <c r="B564" s="5"/>
      <c r="F564" s="5"/>
    </row>
    <row r="565" spans="2:6">
      <c r="B565" s="5"/>
      <c r="F565" s="5"/>
    </row>
    <row r="566" spans="2:6">
      <c r="B566" s="5"/>
      <c r="F566" s="5"/>
    </row>
    <row r="567" spans="2:6">
      <c r="B567" s="5"/>
      <c r="F567" s="5"/>
    </row>
    <row r="568" spans="2:6">
      <c r="B568" s="5"/>
      <c r="F568" s="5"/>
    </row>
    <row r="569" spans="2:6">
      <c r="B569" s="5"/>
      <c r="F569" s="5"/>
    </row>
    <row r="570" spans="2:6">
      <c r="B570" s="5"/>
      <c r="F570" s="5"/>
    </row>
    <row r="571" spans="2:6">
      <c r="B571" s="5"/>
      <c r="F571" s="5"/>
    </row>
    <row r="572" spans="2:6">
      <c r="B572" s="5"/>
      <c r="F572" s="5"/>
    </row>
    <row r="573" spans="2:6">
      <c r="B573" s="5"/>
      <c r="F573" s="5"/>
    </row>
    <row r="574" spans="2:6">
      <c r="B574" s="5"/>
      <c r="F574" s="5"/>
    </row>
    <row r="575" spans="2:6">
      <c r="B575" s="5"/>
      <c r="F575" s="5"/>
    </row>
    <row r="576" spans="2:6">
      <c r="B576" s="5"/>
      <c r="F576" s="5"/>
    </row>
    <row r="577" spans="2:6">
      <c r="B577" s="5"/>
      <c r="F577" s="5"/>
    </row>
    <row r="578" spans="2:6">
      <c r="B578" s="5"/>
      <c r="F578" s="5"/>
    </row>
    <row r="579" spans="2:6">
      <c r="B579" s="5"/>
      <c r="F579" s="5"/>
    </row>
    <row r="580" spans="2:6">
      <c r="B580" s="5"/>
      <c r="F580" s="5"/>
    </row>
    <row r="581" spans="2:6">
      <c r="B581" s="5"/>
      <c r="F581" s="5"/>
    </row>
    <row r="582" spans="2:6">
      <c r="B582" s="5"/>
      <c r="F582" s="5"/>
    </row>
    <row r="583" spans="2:6">
      <c r="B583" s="5"/>
      <c r="F583" s="5"/>
    </row>
    <row r="584" spans="2:6">
      <c r="B584" s="5"/>
      <c r="F584" s="5"/>
    </row>
    <row r="585" spans="2:6">
      <c r="B585" s="5"/>
      <c r="F585" s="5"/>
    </row>
    <row r="586" spans="2:6">
      <c r="B586" s="5"/>
      <c r="F586" s="5"/>
    </row>
    <row r="587" spans="2:6">
      <c r="B587" s="5"/>
      <c r="F587" s="5"/>
    </row>
    <row r="588" spans="2:6">
      <c r="B588" s="5"/>
      <c r="F588" s="5"/>
    </row>
    <row r="589" spans="2:6">
      <c r="B589" s="5"/>
      <c r="F589" s="5"/>
    </row>
    <row r="590" spans="2:6">
      <c r="B590" s="5"/>
      <c r="F590" s="5"/>
    </row>
    <row r="591" spans="2:6">
      <c r="B591" s="5"/>
      <c r="F591" s="5"/>
    </row>
    <row r="592" spans="2:6">
      <c r="B592" s="5"/>
      <c r="F592" s="5"/>
    </row>
    <row r="593" spans="2:6">
      <c r="B593" s="5"/>
      <c r="F593" s="5"/>
    </row>
    <row r="594" spans="2:6">
      <c r="B594" s="5"/>
      <c r="F594" s="5"/>
    </row>
    <row r="595" spans="2:6">
      <c r="B595" s="5"/>
      <c r="F595" s="5"/>
    </row>
    <row r="596" spans="2:6">
      <c r="B596" s="5"/>
      <c r="F596" s="5"/>
    </row>
    <row r="597" spans="2:6">
      <c r="B597" s="5"/>
      <c r="F597" s="5"/>
    </row>
    <row r="598" spans="2:6">
      <c r="B598" s="5"/>
      <c r="F598" s="5"/>
    </row>
    <row r="599" spans="2:6">
      <c r="B599" s="5"/>
      <c r="F599" s="5"/>
    </row>
    <row r="600" spans="2:6">
      <c r="B600" s="5"/>
      <c r="F600" s="5"/>
    </row>
    <row r="601" spans="2:6">
      <c r="B601" s="5"/>
      <c r="F601" s="5"/>
    </row>
    <row r="602" spans="2:6">
      <c r="B602" s="5"/>
      <c r="F602" s="5"/>
    </row>
    <row r="603" spans="2:6">
      <c r="B603" s="5"/>
      <c r="F603" s="5"/>
    </row>
    <row r="604" spans="2:6">
      <c r="B604" s="5"/>
      <c r="F604" s="5"/>
    </row>
    <row r="605" spans="2:6">
      <c r="B605" s="5"/>
      <c r="F605" s="5"/>
    </row>
    <row r="606" spans="2:6">
      <c r="B606" s="5"/>
      <c r="F606" s="5"/>
    </row>
    <row r="607" spans="2:6">
      <c r="B607" s="5"/>
      <c r="F607" s="5"/>
    </row>
    <row r="608" spans="2:6">
      <c r="B608" s="5"/>
      <c r="F608" s="5"/>
    </row>
    <row r="609" spans="2:6">
      <c r="B609" s="5"/>
      <c r="F609" s="5"/>
    </row>
    <row r="610" spans="2:6">
      <c r="B610" s="5"/>
      <c r="F610" s="5"/>
    </row>
    <row r="611" spans="2:6">
      <c r="B611" s="5"/>
      <c r="F611" s="5"/>
    </row>
    <row r="612" spans="2:6">
      <c r="B612" s="5"/>
      <c r="F612" s="5"/>
    </row>
    <row r="613" spans="2:6">
      <c r="B613" s="5"/>
      <c r="F613" s="5"/>
    </row>
    <row r="614" spans="2:6">
      <c r="B614" s="5"/>
      <c r="F614" s="5"/>
    </row>
    <row r="615" spans="2:6">
      <c r="B615" s="5"/>
      <c r="F615" s="5"/>
    </row>
    <row r="616" spans="2:6">
      <c r="B616" s="5"/>
      <c r="F616" s="5"/>
    </row>
    <row r="617" spans="2:6">
      <c r="B617" s="5"/>
      <c r="F617" s="5"/>
    </row>
    <row r="618" spans="2:6">
      <c r="B618" s="5"/>
      <c r="F618" s="5"/>
    </row>
    <row r="619" spans="2:6">
      <c r="B619" s="5"/>
      <c r="F619" s="5"/>
    </row>
    <row r="620" spans="2:6">
      <c r="B620" s="5"/>
      <c r="F620" s="5"/>
    </row>
    <row r="621" spans="2:6">
      <c r="B621" s="5"/>
      <c r="F621" s="5"/>
    </row>
    <row r="622" spans="2:6">
      <c r="B622" s="5"/>
      <c r="F622" s="5"/>
    </row>
    <row r="623" spans="2:6">
      <c r="B623" s="5"/>
      <c r="F623" s="5"/>
    </row>
    <row r="624" spans="2:6">
      <c r="B624" s="5"/>
      <c r="F624" s="5"/>
    </row>
    <row r="625" spans="2:6">
      <c r="B625" s="5"/>
      <c r="F625" s="5"/>
    </row>
    <row r="626" spans="2:6">
      <c r="B626" s="5"/>
      <c r="F626" s="5"/>
    </row>
    <row r="627" spans="2:6">
      <c r="B627" s="5"/>
      <c r="F627" s="5"/>
    </row>
    <row r="628" spans="2:6">
      <c r="B628" s="5"/>
      <c r="F628" s="5"/>
    </row>
    <row r="629" spans="2:6">
      <c r="B629" s="5"/>
      <c r="F629" s="5"/>
    </row>
    <row r="630" spans="2:6">
      <c r="B630" s="5"/>
      <c r="F630" s="5"/>
    </row>
    <row r="631" spans="2:6">
      <c r="B631" s="5"/>
      <c r="F631" s="5"/>
    </row>
    <row r="632" spans="2:6">
      <c r="B632" s="5"/>
      <c r="F632" s="5"/>
    </row>
    <row r="633" spans="2:6">
      <c r="B633" s="5"/>
      <c r="F633" s="5"/>
    </row>
    <row r="634" spans="2:6">
      <c r="B634" s="5"/>
      <c r="F634" s="5"/>
    </row>
    <row r="635" spans="2:6">
      <c r="B635" s="5"/>
      <c r="F635" s="5"/>
    </row>
    <row r="636" spans="2:6">
      <c r="B636" s="5"/>
      <c r="F636" s="5"/>
    </row>
    <row r="637" spans="2:6">
      <c r="B637" s="5"/>
      <c r="F637" s="5"/>
    </row>
    <row r="638" spans="2:6">
      <c r="B638" s="5"/>
      <c r="F638" s="5"/>
    </row>
    <row r="639" spans="2:6">
      <c r="B639" s="5"/>
      <c r="F639" s="5"/>
    </row>
    <row r="640" spans="2:6">
      <c r="B640" s="5"/>
      <c r="F640" s="5"/>
    </row>
    <row r="641" spans="2:6">
      <c r="B641" s="5"/>
      <c r="F641" s="5"/>
    </row>
    <row r="642" spans="2:6">
      <c r="B642" s="5"/>
      <c r="F642" s="5"/>
    </row>
    <row r="643" spans="2:6">
      <c r="B643" s="5"/>
      <c r="F643" s="5"/>
    </row>
    <row r="644" spans="2:6">
      <c r="B644" s="5"/>
      <c r="F644" s="5"/>
    </row>
    <row r="645" spans="2:6">
      <c r="B645" s="5"/>
      <c r="F645" s="5"/>
    </row>
    <row r="646" spans="2:6">
      <c r="B646" s="5"/>
      <c r="F646" s="5"/>
    </row>
    <row r="647" spans="2:6">
      <c r="B647" s="5"/>
      <c r="F647" s="5"/>
    </row>
    <row r="648" spans="2:6">
      <c r="B648" s="5"/>
      <c r="F648" s="5"/>
    </row>
    <row r="649" spans="2:6">
      <c r="B649" s="5"/>
      <c r="F649" s="5"/>
    </row>
    <row r="650" spans="2:6">
      <c r="B650" s="5"/>
      <c r="F650" s="5"/>
    </row>
    <row r="651" spans="2:6">
      <c r="B651" s="5"/>
      <c r="F651" s="5"/>
    </row>
    <row r="652" spans="2:6">
      <c r="B652" s="5"/>
      <c r="F652" s="5"/>
    </row>
    <row r="653" spans="2:6">
      <c r="B653" s="5"/>
      <c r="F653" s="5"/>
    </row>
    <row r="654" spans="2:6">
      <c r="B654" s="5"/>
      <c r="F654" s="5"/>
    </row>
    <row r="655" spans="2:6">
      <c r="B655" s="5"/>
      <c r="F655" s="5"/>
    </row>
    <row r="656" spans="2:6">
      <c r="B656" s="5"/>
      <c r="F656" s="5"/>
    </row>
    <row r="657" spans="2:6">
      <c r="B657" s="5"/>
      <c r="F657" s="5"/>
    </row>
    <row r="658" spans="2:6">
      <c r="B658" s="5"/>
      <c r="F658" s="5"/>
    </row>
    <row r="659" spans="2:6">
      <c r="B659" s="5"/>
      <c r="F659" s="5"/>
    </row>
    <row r="660" spans="2:6">
      <c r="B660" s="5"/>
      <c r="F660" s="5"/>
    </row>
    <row r="661" spans="2:6">
      <c r="B661" s="5"/>
      <c r="F661" s="5"/>
    </row>
    <row r="662" spans="2:6">
      <c r="B662" s="5"/>
      <c r="F662" s="5"/>
    </row>
    <row r="663" spans="2:6">
      <c r="B663" s="5"/>
      <c r="F663" s="5"/>
    </row>
    <row r="664" spans="2:6">
      <c r="B664" s="5"/>
      <c r="F664" s="5"/>
    </row>
    <row r="665" spans="2:6">
      <c r="B665" s="5"/>
      <c r="F665" s="5"/>
    </row>
    <row r="666" spans="2:6">
      <c r="B666" s="5"/>
      <c r="F666" s="5"/>
    </row>
    <row r="667" spans="2:6">
      <c r="B667" s="5"/>
      <c r="F667" s="5"/>
    </row>
    <row r="668" spans="2:6">
      <c r="B668" s="5"/>
      <c r="F668" s="5"/>
    </row>
    <row r="669" spans="2:6">
      <c r="B669" s="5"/>
      <c r="F669" s="5"/>
    </row>
    <row r="670" spans="2:6">
      <c r="B670" s="5"/>
      <c r="F670" s="5"/>
    </row>
    <row r="671" spans="2:6">
      <c r="B671" s="5"/>
      <c r="F671" s="5"/>
    </row>
    <row r="672" spans="2:6">
      <c r="B672" s="5"/>
      <c r="F672" s="5"/>
    </row>
    <row r="673" spans="2:6">
      <c r="B673" s="5"/>
      <c r="F673" s="5"/>
    </row>
    <row r="674" spans="2:6">
      <c r="B674" s="5"/>
      <c r="F674" s="5"/>
    </row>
    <row r="675" spans="2:6">
      <c r="B675" s="5"/>
      <c r="F675" s="5"/>
    </row>
    <row r="676" spans="2:6">
      <c r="B676" s="5"/>
      <c r="F676" s="5"/>
    </row>
    <row r="677" spans="2:6">
      <c r="B677" s="5"/>
      <c r="F677" s="5"/>
    </row>
    <row r="678" spans="2:6">
      <c r="B678" s="5"/>
      <c r="F678" s="5"/>
    </row>
    <row r="679" spans="2:6">
      <c r="B679" s="5"/>
      <c r="F679" s="5"/>
    </row>
    <row r="680" spans="2:6">
      <c r="B680" s="5"/>
      <c r="F680" s="5"/>
    </row>
    <row r="681" spans="2:6">
      <c r="B681" s="5"/>
      <c r="F681" s="5"/>
    </row>
    <row r="682" spans="2:6">
      <c r="B682" s="5"/>
      <c r="F682" s="5"/>
    </row>
    <row r="683" spans="2:6">
      <c r="B683" s="5"/>
      <c r="F683" s="5"/>
    </row>
    <row r="684" spans="2:6">
      <c r="B684" s="5"/>
      <c r="F684" s="5"/>
    </row>
    <row r="685" spans="2:6">
      <c r="B685" s="5"/>
      <c r="F685" s="5"/>
    </row>
    <row r="686" spans="2:6">
      <c r="B686" s="5"/>
      <c r="F686" s="5"/>
    </row>
    <row r="687" spans="2:6">
      <c r="B687" s="5"/>
      <c r="F687" s="5"/>
    </row>
    <row r="688" spans="2:6">
      <c r="B688" s="5"/>
      <c r="F688" s="5"/>
    </row>
    <row r="689" spans="2:6">
      <c r="B689" s="5"/>
      <c r="F689" s="5"/>
    </row>
    <row r="690" spans="2:6">
      <c r="B690" s="5"/>
      <c r="F690" s="5"/>
    </row>
    <row r="691" spans="2:6">
      <c r="B691" s="5"/>
      <c r="F691" s="5"/>
    </row>
    <row r="692" spans="2:6">
      <c r="B692" s="5"/>
      <c r="F692" s="5"/>
    </row>
    <row r="693" spans="2:6">
      <c r="B693" s="5"/>
      <c r="F693" s="5"/>
    </row>
    <row r="694" spans="2:6">
      <c r="B694" s="5"/>
      <c r="F694" s="5"/>
    </row>
    <row r="695" spans="2:6">
      <c r="B695" s="5"/>
      <c r="F695" s="5"/>
    </row>
    <row r="696" spans="2:6">
      <c r="B696" s="5"/>
      <c r="F696" s="5"/>
    </row>
    <row r="697" spans="2:6">
      <c r="B697" s="5"/>
      <c r="F697" s="5"/>
    </row>
    <row r="698" spans="2:6">
      <c r="B698" s="5"/>
      <c r="F698" s="5"/>
    </row>
    <row r="699" spans="2:6">
      <c r="B699" s="5"/>
      <c r="F699" s="5"/>
    </row>
    <row r="700" spans="2:6">
      <c r="B700" s="5"/>
      <c r="F700" s="5"/>
    </row>
    <row r="701" spans="2:6">
      <c r="B701" s="5"/>
      <c r="F701" s="5"/>
    </row>
    <row r="702" spans="2:6">
      <c r="B702" s="5"/>
      <c r="F702" s="5"/>
    </row>
    <row r="703" spans="2:6">
      <c r="B703" s="5"/>
      <c r="F703" s="5"/>
    </row>
    <row r="704" spans="2:6">
      <c r="B704" s="5"/>
      <c r="F704" s="5"/>
    </row>
    <row r="705" spans="2:6">
      <c r="B705" s="5"/>
      <c r="F705" s="5"/>
    </row>
    <row r="706" spans="2:6">
      <c r="B706" s="5"/>
      <c r="F706" s="5"/>
    </row>
    <row r="707" spans="2:6">
      <c r="B707" s="5"/>
      <c r="F707" s="5"/>
    </row>
    <row r="708" spans="2:6">
      <c r="B708" s="5"/>
      <c r="F708" s="5"/>
    </row>
    <row r="709" spans="2:6">
      <c r="B709" s="5"/>
      <c r="F709" s="5"/>
    </row>
    <row r="710" spans="2:6">
      <c r="B710" s="5"/>
      <c r="F710" s="5"/>
    </row>
    <row r="711" spans="2:6">
      <c r="B711" s="5"/>
      <c r="F711" s="5"/>
    </row>
    <row r="712" spans="2:6">
      <c r="B712" s="5"/>
      <c r="F712" s="5"/>
    </row>
    <row r="713" spans="2:6">
      <c r="B713" s="5"/>
      <c r="F713" s="5"/>
    </row>
    <row r="714" spans="2:6">
      <c r="B714" s="5"/>
      <c r="F714" s="5"/>
    </row>
    <row r="715" spans="2:6">
      <c r="B715" s="5"/>
      <c r="F715" s="5"/>
    </row>
    <row r="716" spans="2:6">
      <c r="B716" s="5"/>
      <c r="F716" s="5"/>
    </row>
    <row r="717" spans="2:6">
      <c r="B717" s="5"/>
      <c r="F717" s="5"/>
    </row>
    <row r="718" spans="2:6">
      <c r="B718" s="5"/>
      <c r="F718" s="5"/>
    </row>
    <row r="719" spans="2:6">
      <c r="B719" s="5"/>
      <c r="F719" s="5"/>
    </row>
    <row r="720" spans="2:6">
      <c r="B720" s="5"/>
      <c r="F720" s="5"/>
    </row>
    <row r="721" spans="2:6">
      <c r="B721" s="5"/>
      <c r="F721" s="5"/>
    </row>
    <row r="722" spans="2:6">
      <c r="B722" s="5"/>
      <c r="F722" s="5"/>
    </row>
    <row r="723" spans="2:6">
      <c r="B723" s="5"/>
      <c r="F723" s="5"/>
    </row>
    <row r="724" spans="2:6">
      <c r="B724" s="5"/>
      <c r="F724" s="5"/>
    </row>
    <row r="725" spans="2:6">
      <c r="B725" s="5"/>
      <c r="F725" s="5"/>
    </row>
    <row r="726" spans="2:6">
      <c r="B726" s="5"/>
      <c r="F726" s="5"/>
    </row>
    <row r="727" spans="2:6">
      <c r="B727" s="5"/>
      <c r="F727" s="5"/>
    </row>
    <row r="728" spans="2:6">
      <c r="B728" s="5"/>
      <c r="F728" s="5"/>
    </row>
    <row r="729" spans="2:6">
      <c r="B729" s="5"/>
      <c r="F729" s="5"/>
    </row>
    <row r="730" spans="2:6">
      <c r="B730" s="5"/>
      <c r="F730" s="5"/>
    </row>
    <row r="731" spans="2:6">
      <c r="B731" s="5"/>
      <c r="F731" s="5"/>
    </row>
    <row r="732" spans="2:6">
      <c r="B732" s="5"/>
      <c r="F732" s="5"/>
    </row>
    <row r="733" spans="2:6">
      <c r="B733" s="5"/>
      <c r="F733" s="5"/>
    </row>
    <row r="734" spans="2:6">
      <c r="B734" s="5"/>
      <c r="F734" s="5"/>
    </row>
    <row r="735" spans="2:6">
      <c r="B735" s="5"/>
      <c r="F735" s="5"/>
    </row>
    <row r="736" spans="2:6">
      <c r="B736" s="5"/>
      <c r="F736" s="5"/>
    </row>
    <row r="737" spans="2:6">
      <c r="B737" s="5"/>
      <c r="F737" s="5"/>
    </row>
    <row r="738" spans="2:6">
      <c r="B738" s="5"/>
      <c r="F738" s="5"/>
    </row>
    <row r="739" spans="2:6">
      <c r="B739" s="5"/>
      <c r="F739" s="5"/>
    </row>
    <row r="740" spans="2:6">
      <c r="B740" s="5"/>
      <c r="F740" s="5"/>
    </row>
    <row r="741" spans="2:6">
      <c r="B741" s="5"/>
      <c r="F741" s="5"/>
    </row>
    <row r="742" spans="2:6">
      <c r="B742" s="5"/>
      <c r="F742" s="5"/>
    </row>
    <row r="743" spans="2:6">
      <c r="B743" s="5"/>
      <c r="F743" s="5"/>
    </row>
    <row r="744" spans="2:6">
      <c r="B744" s="5"/>
      <c r="F744" s="5"/>
    </row>
    <row r="745" spans="2:6">
      <c r="B745" s="5"/>
      <c r="F745" s="5"/>
    </row>
    <row r="746" spans="2:6">
      <c r="B746" s="5"/>
      <c r="F746" s="5"/>
    </row>
    <row r="747" spans="2:6">
      <c r="B747" s="5"/>
      <c r="F747" s="5"/>
    </row>
    <row r="748" spans="2:6">
      <c r="B748" s="5"/>
      <c r="F748" s="5"/>
    </row>
    <row r="749" spans="2:6">
      <c r="B749" s="5"/>
      <c r="F749" s="5"/>
    </row>
    <row r="750" spans="2:6">
      <c r="B750" s="5"/>
      <c r="F750" s="5"/>
    </row>
    <row r="751" spans="2:6">
      <c r="B751" s="5"/>
      <c r="F751" s="5"/>
    </row>
    <row r="752" spans="2:6">
      <c r="B752" s="5"/>
      <c r="F752" s="5"/>
    </row>
    <row r="753" spans="2:6">
      <c r="B753" s="5"/>
      <c r="F753" s="5"/>
    </row>
    <row r="754" spans="2:6">
      <c r="B754" s="5"/>
      <c r="F754" s="5"/>
    </row>
    <row r="755" spans="2:6">
      <c r="B755" s="5"/>
      <c r="F755" s="5"/>
    </row>
    <row r="756" spans="2:6">
      <c r="B756" s="5"/>
      <c r="F756" s="5"/>
    </row>
    <row r="757" spans="2:6">
      <c r="B757" s="5"/>
      <c r="F757" s="5"/>
    </row>
    <row r="758" spans="2:6">
      <c r="B758" s="5"/>
      <c r="F758" s="5"/>
    </row>
    <row r="759" spans="2:6">
      <c r="B759" s="5"/>
      <c r="F759" s="5"/>
    </row>
    <row r="760" spans="2:6">
      <c r="B760" s="5"/>
      <c r="F760" s="5"/>
    </row>
    <row r="761" spans="2:6">
      <c r="B761" s="5"/>
      <c r="F761" s="5"/>
    </row>
    <row r="762" spans="2:6">
      <c r="B762" s="5"/>
      <c r="F762" s="5"/>
    </row>
    <row r="763" spans="2:6">
      <c r="B763" s="5"/>
      <c r="F763" s="5"/>
    </row>
    <row r="764" spans="2:6">
      <c r="B764" s="5"/>
      <c r="F764" s="5"/>
    </row>
    <row r="765" spans="2:6">
      <c r="B765" s="5"/>
      <c r="F765" s="5"/>
    </row>
    <row r="766" spans="2:6">
      <c r="B766" s="5"/>
      <c r="F766" s="5"/>
    </row>
    <row r="767" spans="2:6">
      <c r="B767" s="5"/>
      <c r="F767" s="5"/>
    </row>
    <row r="768" spans="2:6">
      <c r="B768" s="5"/>
      <c r="F768" s="5"/>
    </row>
    <row r="769" spans="2:6">
      <c r="B769" s="5"/>
      <c r="F769" s="5"/>
    </row>
    <row r="770" spans="2:6">
      <c r="B770" s="5"/>
      <c r="F770" s="5"/>
    </row>
    <row r="771" spans="2:6">
      <c r="B771" s="5"/>
      <c r="F771" s="5"/>
    </row>
    <row r="772" spans="2:6">
      <c r="B772" s="5"/>
      <c r="F772" s="5"/>
    </row>
    <row r="773" spans="2:6">
      <c r="B773" s="5"/>
      <c r="F773" s="5"/>
    </row>
    <row r="774" spans="2:6">
      <c r="B774" s="5"/>
      <c r="F774" s="5"/>
    </row>
    <row r="775" spans="2:6">
      <c r="B775" s="5"/>
      <c r="F775" s="5"/>
    </row>
    <row r="776" spans="2:6">
      <c r="B776" s="5"/>
      <c r="F776" s="5"/>
    </row>
    <row r="777" spans="2:6">
      <c r="B777" s="5"/>
      <c r="F777" s="5"/>
    </row>
    <row r="778" spans="2:6">
      <c r="B778" s="5"/>
      <c r="F778" s="5"/>
    </row>
    <row r="779" spans="2:6">
      <c r="B779" s="5"/>
      <c r="F779" s="5"/>
    </row>
    <row r="780" spans="2:6">
      <c r="B780" s="5"/>
      <c r="F780" s="5"/>
    </row>
    <row r="781" spans="2:6">
      <c r="B781" s="5"/>
      <c r="F781" s="5"/>
    </row>
    <row r="782" spans="2:6">
      <c r="B782" s="5"/>
      <c r="F782" s="5"/>
    </row>
    <row r="783" spans="2:6">
      <c r="B783" s="5"/>
      <c r="F783" s="5"/>
    </row>
    <row r="784" spans="2:6">
      <c r="B784" s="5"/>
      <c r="F784" s="5"/>
    </row>
    <row r="785" spans="2:6">
      <c r="B785" s="5"/>
      <c r="F785" s="5"/>
    </row>
    <row r="786" spans="2:6">
      <c r="B786" s="5"/>
      <c r="F786" s="5"/>
    </row>
    <row r="787" spans="2:6">
      <c r="B787" s="5"/>
      <c r="F787" s="5"/>
    </row>
    <row r="788" spans="2:6">
      <c r="B788" s="5"/>
      <c r="F788" s="5"/>
    </row>
    <row r="789" spans="2:6">
      <c r="B789" s="5"/>
      <c r="F789" s="5"/>
    </row>
    <row r="790" spans="2:6">
      <c r="B790" s="5"/>
      <c r="F790" s="5"/>
    </row>
    <row r="791" spans="2:6">
      <c r="B791" s="5"/>
      <c r="F791" s="5"/>
    </row>
    <row r="792" spans="2:6">
      <c r="B792" s="5"/>
      <c r="F792" s="5"/>
    </row>
    <row r="793" spans="2:6">
      <c r="B793" s="5"/>
      <c r="F793" s="5"/>
    </row>
    <row r="794" spans="2:6">
      <c r="B794" s="5"/>
      <c r="F794" s="5"/>
    </row>
    <row r="795" spans="2:6">
      <c r="B795" s="5"/>
      <c r="F795" s="5"/>
    </row>
    <row r="796" spans="2:6">
      <c r="B796" s="5"/>
      <c r="F796" s="5"/>
    </row>
    <row r="797" spans="2:6">
      <c r="B797" s="5"/>
      <c r="F797" s="5"/>
    </row>
    <row r="798" spans="2:6">
      <c r="B798" s="5"/>
      <c r="F798" s="5"/>
    </row>
    <row r="799" spans="2:6">
      <c r="B799" s="5"/>
      <c r="F799" s="5"/>
    </row>
    <row r="800" spans="2:6">
      <c r="B800" s="5"/>
      <c r="F800" s="5"/>
    </row>
    <row r="801" spans="2:6">
      <c r="B801" s="5"/>
      <c r="F801" s="5"/>
    </row>
    <row r="802" spans="2:6">
      <c r="B802" s="5"/>
      <c r="F802" s="5"/>
    </row>
    <row r="803" spans="2:6">
      <c r="B803" s="5"/>
      <c r="F803" s="5"/>
    </row>
    <row r="804" spans="2:6">
      <c r="B804" s="5"/>
      <c r="F804" s="5"/>
    </row>
    <row r="805" spans="2:6">
      <c r="B805" s="5"/>
      <c r="F805" s="5"/>
    </row>
    <row r="806" spans="2:6">
      <c r="B806" s="5"/>
      <c r="F806" s="5"/>
    </row>
    <row r="807" spans="2:6">
      <c r="B807" s="5"/>
      <c r="F807" s="5"/>
    </row>
    <row r="808" spans="2:6">
      <c r="B808" s="5"/>
      <c r="F808" s="5"/>
    </row>
    <row r="809" spans="2:6">
      <c r="B809" s="5"/>
      <c r="F809" s="5"/>
    </row>
    <row r="810" spans="2:6">
      <c r="B810" s="5"/>
      <c r="F810" s="5"/>
    </row>
    <row r="811" spans="2:6">
      <c r="B811" s="5"/>
      <c r="F811" s="5"/>
    </row>
    <row r="812" spans="2:6">
      <c r="B812" s="5"/>
      <c r="F812" s="5"/>
    </row>
    <row r="813" spans="2:6">
      <c r="B813" s="5"/>
      <c r="F813" s="5"/>
    </row>
    <row r="814" spans="2:6">
      <c r="B814" s="5"/>
      <c r="F814" s="5"/>
    </row>
    <row r="815" spans="2:6">
      <c r="B815" s="5"/>
      <c r="F815" s="5"/>
    </row>
    <row r="816" spans="2:6">
      <c r="B816" s="5"/>
      <c r="F816" s="5"/>
    </row>
    <row r="817" spans="2:6">
      <c r="B817" s="5"/>
      <c r="F817" s="5"/>
    </row>
    <row r="818" spans="2:6">
      <c r="B818" s="5"/>
      <c r="F818" s="5"/>
    </row>
    <row r="819" spans="2:6">
      <c r="B819" s="5"/>
      <c r="F819" s="5"/>
    </row>
    <row r="820" spans="2:6">
      <c r="B820" s="5"/>
      <c r="F820" s="5"/>
    </row>
    <row r="821" spans="2:6">
      <c r="B821" s="5"/>
      <c r="F821" s="5"/>
    </row>
    <row r="822" spans="2:6">
      <c r="B822" s="5"/>
      <c r="F822" s="5"/>
    </row>
    <row r="823" spans="2:6">
      <c r="B823" s="5"/>
      <c r="F823" s="5"/>
    </row>
    <row r="824" spans="2:6">
      <c r="B824" s="5"/>
      <c r="F824" s="5"/>
    </row>
    <row r="825" spans="2:6">
      <c r="B825" s="5"/>
      <c r="F825" s="5"/>
    </row>
    <row r="826" spans="2:6">
      <c r="B826" s="5"/>
      <c r="F826" s="5"/>
    </row>
    <row r="827" spans="2:6">
      <c r="B827" s="5"/>
      <c r="F827" s="5"/>
    </row>
    <row r="828" spans="2:6">
      <c r="B828" s="5"/>
      <c r="F828" s="5"/>
    </row>
    <row r="829" spans="2:6">
      <c r="B829" s="5"/>
      <c r="F829" s="5"/>
    </row>
    <row r="830" spans="2:6">
      <c r="B830" s="5"/>
      <c r="F830" s="5"/>
    </row>
    <row r="831" spans="2:6">
      <c r="B831" s="5"/>
      <c r="F831" s="5"/>
    </row>
    <row r="832" spans="2:6">
      <c r="B832" s="5"/>
      <c r="F832" s="5"/>
    </row>
    <row r="833" spans="2:6">
      <c r="B833" s="5"/>
      <c r="F833" s="5"/>
    </row>
    <row r="834" spans="2:6">
      <c r="B834" s="5"/>
      <c r="F834" s="5"/>
    </row>
    <row r="835" spans="2:6">
      <c r="B835" s="5"/>
      <c r="F835" s="5"/>
    </row>
    <row r="836" spans="2:6">
      <c r="B836" s="5"/>
      <c r="F836" s="5"/>
    </row>
    <row r="837" spans="2:6">
      <c r="B837" s="5"/>
      <c r="F837" s="5"/>
    </row>
    <row r="838" spans="2:6">
      <c r="B838" s="5"/>
      <c r="F838" s="5"/>
    </row>
    <row r="839" spans="2:6">
      <c r="B839" s="5"/>
      <c r="F839" s="5"/>
    </row>
    <row r="840" spans="2:6">
      <c r="B840" s="5"/>
      <c r="F840" s="5"/>
    </row>
    <row r="841" spans="2:6">
      <c r="B841" s="5"/>
      <c r="F841" s="5"/>
    </row>
    <row r="842" spans="2:6">
      <c r="B842" s="5"/>
      <c r="F842" s="5"/>
    </row>
    <row r="843" spans="2:6">
      <c r="B843" s="5"/>
      <c r="F843" s="5"/>
    </row>
    <row r="844" spans="2:6">
      <c r="B844" s="5"/>
      <c r="F844" s="5"/>
    </row>
    <row r="845" spans="2:6">
      <c r="B845" s="5"/>
      <c r="F845" s="5"/>
    </row>
    <row r="846" spans="2:6">
      <c r="B846" s="5"/>
      <c r="F846" s="5"/>
    </row>
    <row r="847" spans="2:6">
      <c r="B847" s="5"/>
      <c r="F847" s="5"/>
    </row>
    <row r="848" spans="2:6">
      <c r="B848" s="5"/>
      <c r="F848" s="5"/>
    </row>
    <row r="849" spans="2:6">
      <c r="B849" s="5"/>
      <c r="F849" s="5"/>
    </row>
    <row r="850" spans="2:6">
      <c r="B850" s="5"/>
      <c r="F850" s="5"/>
    </row>
    <row r="851" spans="2:6">
      <c r="B851" s="5"/>
      <c r="F851" s="5"/>
    </row>
    <row r="852" spans="2:6">
      <c r="B852" s="5"/>
      <c r="F852" s="5"/>
    </row>
    <row r="853" spans="2:6">
      <c r="B853" s="5"/>
      <c r="F853" s="5"/>
    </row>
    <row r="854" spans="2:6">
      <c r="B854" s="5"/>
      <c r="F854" s="5"/>
    </row>
    <row r="855" spans="2:6">
      <c r="B855" s="5"/>
      <c r="F855" s="5"/>
    </row>
    <row r="856" spans="2:6">
      <c r="B856" s="5"/>
      <c r="F856" s="5"/>
    </row>
    <row r="857" spans="2:6">
      <c r="B857" s="5"/>
      <c r="F857" s="5"/>
    </row>
    <row r="858" spans="2:6">
      <c r="B858" s="5"/>
      <c r="F858" s="5"/>
    </row>
    <row r="859" spans="2:6">
      <c r="B859" s="5"/>
      <c r="F859" s="5"/>
    </row>
    <row r="860" spans="2:6">
      <c r="B860" s="5"/>
      <c r="F860" s="5"/>
    </row>
    <row r="861" spans="2:6">
      <c r="B861" s="5"/>
      <c r="F861" s="5"/>
    </row>
    <row r="862" spans="2:6">
      <c r="B862" s="5"/>
      <c r="F862" s="5"/>
    </row>
    <row r="863" spans="2:6">
      <c r="B863" s="5"/>
      <c r="F863" s="5"/>
    </row>
    <row r="864" spans="2:6">
      <c r="B864" s="5"/>
      <c r="F864" s="5"/>
    </row>
    <row r="865" spans="2:6">
      <c r="B865" s="5"/>
      <c r="F865" s="5"/>
    </row>
    <row r="866" spans="2:6">
      <c r="B866" s="5"/>
      <c r="F866" s="5"/>
    </row>
    <row r="867" spans="2:6">
      <c r="B867" s="5"/>
      <c r="F867" s="5"/>
    </row>
    <row r="868" spans="2:6">
      <c r="B868" s="5"/>
      <c r="F868" s="5"/>
    </row>
    <row r="869" spans="2:6">
      <c r="B869" s="5"/>
      <c r="F869" s="5"/>
    </row>
    <row r="870" spans="2:6">
      <c r="B870" s="5"/>
      <c r="F870" s="5"/>
    </row>
    <row r="871" spans="2:6">
      <c r="B871" s="5"/>
      <c r="F871" s="5"/>
    </row>
    <row r="872" spans="2:6">
      <c r="B872" s="5"/>
      <c r="F872" s="5"/>
    </row>
    <row r="873" spans="2:6">
      <c r="B873" s="5"/>
      <c r="F873" s="5"/>
    </row>
    <row r="874" spans="2:6">
      <c r="B874" s="5"/>
      <c r="F874" s="5"/>
    </row>
    <row r="875" spans="2:6">
      <c r="B875" s="5"/>
      <c r="F875" s="5"/>
    </row>
    <row r="876" spans="2:6">
      <c r="B876" s="5"/>
      <c r="F876" s="5"/>
    </row>
    <row r="877" spans="2:6">
      <c r="B877" s="5"/>
      <c r="F877" s="5"/>
    </row>
    <row r="878" spans="2:6">
      <c r="B878" s="5"/>
      <c r="F878" s="5"/>
    </row>
    <row r="879" spans="2:6">
      <c r="B879" s="5"/>
      <c r="F879" s="5"/>
    </row>
    <row r="880" spans="2:6">
      <c r="B880" s="5"/>
      <c r="F880" s="5"/>
    </row>
    <row r="881" spans="2:6">
      <c r="B881" s="5"/>
      <c r="F881" s="5"/>
    </row>
    <row r="882" spans="2:6">
      <c r="B882" s="5"/>
      <c r="F882" s="5"/>
    </row>
    <row r="883" spans="2:6">
      <c r="B883" s="5"/>
      <c r="F883" s="5"/>
    </row>
    <row r="884" spans="2:6">
      <c r="B884" s="5"/>
      <c r="F884" s="5"/>
    </row>
    <row r="885" spans="2:6">
      <c r="B885" s="5"/>
      <c r="F885" s="5"/>
    </row>
    <row r="886" spans="2:6">
      <c r="B886" s="5"/>
      <c r="F886" s="5"/>
    </row>
    <row r="887" spans="2:6">
      <c r="B887" s="5"/>
      <c r="F887" s="5"/>
    </row>
    <row r="888" spans="2:6">
      <c r="B888" s="5"/>
      <c r="F888" s="5"/>
    </row>
    <row r="889" spans="2:6">
      <c r="B889" s="5"/>
      <c r="F889" s="5"/>
    </row>
    <row r="890" spans="2:6">
      <c r="B890" s="5"/>
      <c r="F890" s="5"/>
    </row>
    <row r="891" spans="2:6">
      <c r="B891" s="5"/>
      <c r="F891" s="5"/>
    </row>
    <row r="892" spans="2:6">
      <c r="B892" s="5"/>
      <c r="F892" s="5"/>
    </row>
    <row r="893" spans="2:6">
      <c r="B893" s="5"/>
      <c r="F893" s="5"/>
    </row>
    <row r="894" spans="2:6">
      <c r="B894" s="5"/>
      <c r="F894" s="5"/>
    </row>
    <row r="895" spans="2:6">
      <c r="B895" s="5"/>
      <c r="F895" s="5"/>
    </row>
    <row r="896" spans="2:6">
      <c r="B896" s="5"/>
      <c r="F896" s="5"/>
    </row>
    <row r="897" spans="2:6">
      <c r="B897" s="5"/>
      <c r="F897" s="5"/>
    </row>
    <row r="898" spans="2:6">
      <c r="B898" s="5"/>
      <c r="F898" s="5"/>
    </row>
    <row r="899" spans="2:6">
      <c r="B899" s="5"/>
      <c r="F899" s="5"/>
    </row>
    <row r="900" spans="2:6">
      <c r="B900" s="5"/>
      <c r="F900" s="5"/>
    </row>
    <row r="901" spans="2:6">
      <c r="B901" s="5"/>
      <c r="F901" s="5"/>
    </row>
    <row r="902" spans="2:6">
      <c r="B902" s="5"/>
      <c r="F902" s="5"/>
    </row>
    <row r="903" spans="2:6">
      <c r="B903" s="5"/>
      <c r="F903" s="5"/>
    </row>
    <row r="904" spans="2:6">
      <c r="B904" s="5"/>
      <c r="F904" s="5"/>
    </row>
    <row r="905" spans="2:6">
      <c r="B905" s="5"/>
      <c r="F905" s="5"/>
    </row>
    <row r="906" spans="2:6">
      <c r="B906" s="5"/>
      <c r="F906" s="5"/>
    </row>
    <row r="907" spans="2:6">
      <c r="B907" s="5"/>
      <c r="F907" s="5"/>
    </row>
    <row r="908" spans="2:6">
      <c r="B908" s="5"/>
      <c r="F908" s="5"/>
    </row>
    <row r="909" spans="2:6">
      <c r="B909" s="5"/>
      <c r="F909" s="5"/>
    </row>
    <row r="910" spans="2:6">
      <c r="B910" s="5"/>
      <c r="F910" s="5"/>
    </row>
    <row r="911" spans="2:6">
      <c r="B911" s="5"/>
      <c r="F911" s="5"/>
    </row>
    <row r="912" spans="2:6">
      <c r="B912" s="5"/>
      <c r="F912" s="5"/>
    </row>
    <row r="913" spans="2:6">
      <c r="B913" s="5"/>
      <c r="F913" s="5"/>
    </row>
    <row r="914" spans="2:6">
      <c r="B914" s="5"/>
      <c r="F914" s="5"/>
    </row>
    <row r="915" spans="2:6">
      <c r="B915" s="5"/>
      <c r="F915" s="5"/>
    </row>
    <row r="916" spans="2:6">
      <c r="B916" s="5"/>
      <c r="F916" s="5"/>
    </row>
    <row r="917" spans="2:6">
      <c r="B917" s="5"/>
      <c r="F917" s="5"/>
    </row>
    <row r="918" spans="2:6">
      <c r="B918" s="5"/>
      <c r="F918" s="5"/>
    </row>
    <row r="919" spans="2:6">
      <c r="B919" s="5"/>
      <c r="F919" s="5"/>
    </row>
    <row r="920" spans="2:6">
      <c r="B920" s="5"/>
      <c r="F920" s="5"/>
    </row>
    <row r="921" spans="2:6">
      <c r="B921" s="5"/>
      <c r="F921" s="5"/>
    </row>
    <row r="922" spans="2:6">
      <c r="B922" s="5"/>
      <c r="F922" s="5"/>
    </row>
    <row r="923" spans="2:6">
      <c r="B923" s="5"/>
      <c r="F923" s="5"/>
    </row>
    <row r="924" spans="2:6">
      <c r="B924" s="5"/>
      <c r="F924" s="5"/>
    </row>
    <row r="925" spans="2:6">
      <c r="B925" s="5"/>
      <c r="F925" s="5"/>
    </row>
    <row r="926" spans="2:6">
      <c r="B926" s="5"/>
      <c r="F926" s="5"/>
    </row>
    <row r="927" spans="2:6">
      <c r="B927" s="5"/>
      <c r="F927" s="5"/>
    </row>
    <row r="928" spans="2:6">
      <c r="B928" s="5"/>
      <c r="F928" s="5"/>
    </row>
    <row r="929" spans="2:6">
      <c r="B929" s="5"/>
      <c r="F929" s="5"/>
    </row>
    <row r="930" spans="2:6">
      <c r="B930" s="5"/>
      <c r="F930" s="5"/>
    </row>
    <row r="931" spans="2:6">
      <c r="B931" s="5"/>
      <c r="F931" s="5"/>
    </row>
    <row r="932" spans="2:6">
      <c r="B932" s="5"/>
      <c r="F932" s="5"/>
    </row>
    <row r="933" spans="2:6">
      <c r="B933" s="5"/>
      <c r="F933" s="5"/>
    </row>
    <row r="934" spans="2:6">
      <c r="B934" s="5"/>
      <c r="F934" s="5"/>
    </row>
    <row r="935" spans="2:6">
      <c r="B935" s="5"/>
      <c r="F935" s="5"/>
    </row>
    <row r="936" spans="2:6">
      <c r="B936" s="5"/>
      <c r="F936" s="5"/>
    </row>
    <row r="937" spans="2:6">
      <c r="B937" s="5"/>
      <c r="F937" s="5"/>
    </row>
    <row r="938" spans="2:6">
      <c r="B938" s="5"/>
      <c r="F938" s="5"/>
    </row>
    <row r="939" spans="2:6">
      <c r="B939" s="5"/>
      <c r="F939" s="5"/>
    </row>
    <row r="940" spans="2:6">
      <c r="B940" s="5"/>
      <c r="F940" s="5"/>
    </row>
    <row r="941" spans="2:6">
      <c r="B941" s="5"/>
      <c r="F941" s="5"/>
    </row>
    <row r="942" spans="2:6">
      <c r="B942" s="5"/>
      <c r="F942" s="5"/>
    </row>
    <row r="943" spans="2:6">
      <c r="B943" s="5"/>
      <c r="F943" s="5"/>
    </row>
    <row r="944" spans="2:6">
      <c r="B944" s="5"/>
      <c r="F944" s="5"/>
    </row>
    <row r="945" spans="2:6">
      <c r="B945" s="5"/>
      <c r="F945" s="5"/>
    </row>
    <row r="946" spans="2:6">
      <c r="B946" s="5"/>
      <c r="F946" s="5"/>
    </row>
    <row r="947" spans="2:6">
      <c r="B947" s="5"/>
      <c r="F947" s="5"/>
    </row>
    <row r="948" spans="2:6">
      <c r="B948" s="5"/>
      <c r="F948" s="5"/>
    </row>
    <row r="949" spans="2:6">
      <c r="B949" s="5"/>
      <c r="F949" s="5"/>
    </row>
    <row r="950" spans="2:6">
      <c r="B950" s="5"/>
      <c r="F950" s="5"/>
    </row>
    <row r="951" spans="2:6">
      <c r="B951" s="5"/>
      <c r="F951" s="5"/>
    </row>
    <row r="952" spans="2:6">
      <c r="B952" s="5"/>
      <c r="F952" s="5"/>
    </row>
    <row r="953" spans="2:6">
      <c r="B953" s="5"/>
      <c r="F953" s="5"/>
    </row>
    <row r="954" spans="2:6">
      <c r="B954" s="5"/>
      <c r="F954" s="5"/>
    </row>
    <row r="955" spans="2:6">
      <c r="B955" s="5"/>
      <c r="F955" s="5"/>
    </row>
    <row r="956" spans="2:6">
      <c r="B956" s="5"/>
      <c r="F956" s="5"/>
    </row>
    <row r="957" spans="2:6">
      <c r="B957" s="5"/>
      <c r="F957" s="5"/>
    </row>
    <row r="958" spans="2:6">
      <c r="B958" s="5"/>
      <c r="F958" s="5"/>
    </row>
    <row r="959" spans="2:6">
      <c r="B959" s="5"/>
      <c r="F959" s="5"/>
    </row>
    <row r="960" spans="2:6">
      <c r="B960" s="5"/>
      <c r="F960" s="5"/>
    </row>
    <row r="961" spans="2:6">
      <c r="B961" s="5"/>
      <c r="F961" s="5"/>
    </row>
    <row r="962" spans="2:6">
      <c r="B962" s="5"/>
      <c r="F962" s="5"/>
    </row>
    <row r="963" spans="2:6">
      <c r="B963" s="5"/>
      <c r="F963" s="5"/>
    </row>
    <row r="964" spans="2:6">
      <c r="B964" s="5"/>
      <c r="F964" s="5"/>
    </row>
    <row r="965" spans="2:6">
      <c r="B965" s="5"/>
      <c r="F965" s="5"/>
    </row>
    <row r="966" spans="2:6">
      <c r="B966" s="5"/>
      <c r="F966" s="5"/>
    </row>
    <row r="967" spans="2:6">
      <c r="B967" s="5"/>
      <c r="F967" s="5"/>
    </row>
    <row r="968" spans="2:6">
      <c r="B968" s="5"/>
      <c r="F968" s="5"/>
    </row>
    <row r="969" spans="2:6">
      <c r="B969" s="5"/>
      <c r="F969" s="5"/>
    </row>
    <row r="970" spans="2:6">
      <c r="B970" s="5"/>
      <c r="F970" s="5"/>
    </row>
    <row r="971" spans="2:6">
      <c r="B971" s="5"/>
      <c r="F971" s="5"/>
    </row>
    <row r="972" spans="2:6">
      <c r="B972" s="5"/>
      <c r="F972" s="5"/>
    </row>
    <row r="973" spans="2:6">
      <c r="B973" s="5"/>
      <c r="F973" s="5"/>
    </row>
    <row r="974" spans="2:6">
      <c r="B974" s="5"/>
      <c r="F974" s="5"/>
    </row>
    <row r="975" spans="2:6">
      <c r="B975" s="5"/>
      <c r="F975" s="5"/>
    </row>
    <row r="976" spans="2:6">
      <c r="B976" s="5"/>
      <c r="F976" s="5"/>
    </row>
    <row r="977" spans="2:6">
      <c r="B977" s="5"/>
      <c r="F977" s="5"/>
    </row>
    <row r="978" spans="2:6">
      <c r="B978" s="5"/>
      <c r="F978" s="5"/>
    </row>
    <row r="979" spans="2:6">
      <c r="B979" s="5"/>
      <c r="F979" s="5"/>
    </row>
    <row r="980" spans="2:6">
      <c r="B980" s="5"/>
      <c r="F980" s="5"/>
    </row>
    <row r="981" spans="2:6">
      <c r="B981" s="5"/>
      <c r="F981" s="5"/>
    </row>
    <row r="982" spans="2:6">
      <c r="B982" s="5"/>
      <c r="F982" s="5"/>
    </row>
    <row r="983" spans="2:6">
      <c r="B983" s="5"/>
      <c r="F983" s="5"/>
    </row>
    <row r="984" spans="2:6">
      <c r="B984" s="5"/>
      <c r="F984" s="5"/>
    </row>
    <row r="985" spans="2:6">
      <c r="B985" s="5"/>
      <c r="F985" s="5"/>
    </row>
    <row r="986" spans="2:6">
      <c r="B986" s="5"/>
      <c r="F986" s="5"/>
    </row>
    <row r="987" spans="2:6">
      <c r="B987" s="5"/>
      <c r="F987" s="5"/>
    </row>
    <row r="988" spans="2:6">
      <c r="B988" s="5"/>
      <c r="F988" s="5"/>
    </row>
    <row r="989" spans="2:6">
      <c r="B989" s="5"/>
      <c r="F989" s="5"/>
    </row>
    <row r="990" spans="2:6">
      <c r="B990" s="5"/>
      <c r="F990" s="5"/>
    </row>
    <row r="991" spans="2:6">
      <c r="B991" s="5"/>
      <c r="F991" s="5"/>
    </row>
    <row r="992" spans="2:6">
      <c r="B992" s="5"/>
      <c r="F992" s="5"/>
    </row>
    <row r="993" spans="2:6">
      <c r="B993" s="5"/>
      <c r="F993" s="5"/>
    </row>
    <row r="994" spans="2:6">
      <c r="B994" s="5"/>
      <c r="F994" s="5"/>
    </row>
    <row r="995" spans="2:6">
      <c r="B995" s="5"/>
      <c r="F995" s="5"/>
    </row>
    <row r="996" spans="2:6">
      <c r="B996" s="5"/>
      <c r="F996" s="5"/>
    </row>
    <row r="997" spans="2:6">
      <c r="B997" s="5"/>
      <c r="F997" s="5"/>
    </row>
    <row r="998" spans="2:6">
      <c r="B998" s="5"/>
      <c r="F998" s="5"/>
    </row>
    <row r="999" spans="2:6">
      <c r="B999" s="5"/>
      <c r="F999" s="5"/>
    </row>
    <row r="1000" spans="2:6">
      <c r="B1000" s="5"/>
      <c r="F1000" s="5"/>
    </row>
    <row r="1001" spans="2:6">
      <c r="B1001" s="5"/>
      <c r="F1001" s="5"/>
    </row>
    <row r="1002" spans="2:6">
      <c r="B1002" s="5"/>
      <c r="F1002" s="5"/>
    </row>
    <row r="1003" spans="2:6">
      <c r="B1003" s="5"/>
      <c r="F1003" s="5"/>
    </row>
    <row r="1004" spans="2:6">
      <c r="B1004" s="5"/>
      <c r="F1004" s="5"/>
    </row>
    <row r="1005" spans="2:6">
      <c r="B1005" s="5"/>
      <c r="F1005" s="5"/>
    </row>
    <row r="1006" spans="2:6">
      <c r="B1006" s="5"/>
      <c r="F1006" s="5"/>
    </row>
    <row r="1007" spans="2:6">
      <c r="B1007" s="5"/>
      <c r="F1007" s="5"/>
    </row>
    <row r="1008" spans="2:6">
      <c r="B1008" s="5"/>
      <c r="F1008" s="5"/>
    </row>
    <row r="1009" spans="2:6">
      <c r="B1009" s="5"/>
      <c r="F1009" s="5"/>
    </row>
    <row r="1010" spans="2:6">
      <c r="B1010" s="5"/>
      <c r="F1010" s="5"/>
    </row>
    <row r="1011" spans="2:6">
      <c r="B1011" s="5"/>
      <c r="F1011" s="5"/>
    </row>
    <row r="1012" spans="2:6">
      <c r="B1012" s="5"/>
      <c r="F1012" s="5"/>
    </row>
    <row r="1013" spans="2:6">
      <c r="B1013" s="5"/>
      <c r="F1013" s="5"/>
    </row>
    <row r="1014" spans="2:6">
      <c r="B1014" s="5"/>
      <c r="F1014" s="5"/>
    </row>
    <row r="1015" spans="2:6">
      <c r="B1015" s="5"/>
      <c r="F1015" s="5"/>
    </row>
    <row r="1016" spans="2:6">
      <c r="B1016" s="5"/>
      <c r="F1016" s="5"/>
    </row>
    <row r="1017" spans="2:6">
      <c r="B1017" s="5"/>
      <c r="F1017" s="5"/>
    </row>
    <row r="1018" spans="2:6">
      <c r="B1018" s="5"/>
      <c r="F1018" s="5"/>
    </row>
    <row r="1019" spans="2:6">
      <c r="B1019" s="5"/>
      <c r="F1019" s="5"/>
    </row>
    <row r="1020" spans="2:6">
      <c r="B1020" s="5"/>
      <c r="F1020" s="5"/>
    </row>
    <row r="1021" spans="2:6">
      <c r="B1021" s="5"/>
      <c r="F1021" s="5"/>
    </row>
    <row r="1022" spans="2:6">
      <c r="B1022" s="5"/>
      <c r="F1022" s="5"/>
    </row>
    <row r="1023" spans="2:6">
      <c r="B1023" s="5"/>
      <c r="F1023" s="5"/>
    </row>
    <row r="1024" spans="2:6">
      <c r="B1024" s="5"/>
      <c r="F1024" s="5"/>
    </row>
    <row r="1025" spans="2:6">
      <c r="B1025" s="5"/>
      <c r="F1025" s="5"/>
    </row>
    <row r="1026" spans="2:6">
      <c r="B1026" s="5"/>
      <c r="F1026" s="5"/>
    </row>
    <row r="1027" spans="2:6">
      <c r="B1027" s="5"/>
      <c r="F1027" s="5"/>
    </row>
    <row r="1028" spans="2:6">
      <c r="B1028" s="5"/>
      <c r="F1028" s="5"/>
    </row>
    <row r="1029" spans="2:6">
      <c r="B1029" s="5"/>
      <c r="F1029" s="5"/>
    </row>
    <row r="1030" spans="2:6">
      <c r="B1030" s="5"/>
      <c r="F1030" s="5"/>
    </row>
    <row r="1031" spans="2:6">
      <c r="B1031" s="5"/>
      <c r="F1031" s="5"/>
    </row>
    <row r="1032" spans="2:6">
      <c r="B1032" s="5"/>
      <c r="F1032" s="5"/>
    </row>
    <row r="1033" spans="2:6">
      <c r="B1033" s="5"/>
      <c r="F1033" s="5"/>
    </row>
    <row r="1034" spans="2:6">
      <c r="B1034" s="5"/>
      <c r="F1034" s="5"/>
    </row>
    <row r="1035" spans="2:6">
      <c r="B1035" s="5"/>
      <c r="F1035" s="5"/>
    </row>
    <row r="1036" spans="2:6">
      <c r="B1036" s="5"/>
      <c r="F1036" s="5"/>
    </row>
    <row r="1037" spans="2:6">
      <c r="B1037" s="5"/>
      <c r="F1037" s="5"/>
    </row>
    <row r="1038" spans="2:6">
      <c r="B1038" s="5"/>
      <c r="F1038" s="5"/>
    </row>
    <row r="1039" spans="2:6">
      <c r="B1039" s="5"/>
      <c r="F1039" s="5"/>
    </row>
    <row r="1040" spans="2:6">
      <c r="B1040" s="5"/>
      <c r="F1040" s="5"/>
    </row>
    <row r="1041" spans="2:6">
      <c r="B1041" s="5"/>
      <c r="F1041" s="5"/>
    </row>
    <row r="1042" spans="2:6">
      <c r="B1042" s="5"/>
      <c r="F1042" s="5"/>
    </row>
    <row r="1043" spans="2:6">
      <c r="B1043" s="5"/>
      <c r="F1043" s="5"/>
    </row>
    <row r="1044" spans="2:6">
      <c r="B1044" s="5"/>
      <c r="F1044" s="5"/>
    </row>
    <row r="1045" spans="2:6">
      <c r="B1045" s="5"/>
      <c r="F1045" s="5"/>
    </row>
    <row r="1046" spans="2:6">
      <c r="B1046" s="5"/>
      <c r="F1046" s="5"/>
    </row>
    <row r="1047" spans="2:6">
      <c r="B1047" s="5"/>
      <c r="F1047" s="5"/>
    </row>
    <row r="1048" spans="2:6">
      <c r="B1048" s="5"/>
      <c r="F1048" s="5"/>
    </row>
    <row r="1049" spans="2:6">
      <c r="B1049" s="5"/>
      <c r="F1049" s="5"/>
    </row>
    <row r="1050" spans="2:6">
      <c r="B1050" s="5"/>
      <c r="F1050" s="5"/>
    </row>
    <row r="1051" spans="2:6">
      <c r="B1051" s="5"/>
      <c r="F1051" s="5"/>
    </row>
    <row r="1052" spans="2:6">
      <c r="B1052" s="5"/>
      <c r="F1052" s="5"/>
    </row>
    <row r="1053" spans="2:6">
      <c r="B1053" s="5"/>
      <c r="F1053" s="5"/>
    </row>
    <row r="1054" spans="2:6">
      <c r="B1054" s="5"/>
      <c r="F1054" s="5"/>
    </row>
    <row r="1055" spans="2:6">
      <c r="B1055" s="5"/>
      <c r="F1055" s="5"/>
    </row>
    <row r="1056" spans="2:6">
      <c r="B1056" s="5"/>
      <c r="F1056" s="5"/>
    </row>
    <row r="1057" spans="2:6">
      <c r="B1057" s="5"/>
      <c r="F1057" s="5"/>
    </row>
    <row r="1058" spans="2:6">
      <c r="B1058" s="5"/>
      <c r="F1058" s="5"/>
    </row>
    <row r="1059" spans="2:6">
      <c r="B1059" s="5"/>
      <c r="F1059" s="5"/>
    </row>
    <row r="1060" spans="2:6">
      <c r="B1060" s="5"/>
      <c r="F1060" s="5"/>
    </row>
    <row r="1061" spans="2:6">
      <c r="B1061" s="5"/>
      <c r="F1061" s="5"/>
    </row>
    <row r="1062" spans="2:6">
      <c r="B1062" s="5"/>
      <c r="F1062" s="5"/>
    </row>
    <row r="1063" spans="2:6">
      <c r="B1063" s="5"/>
      <c r="F1063" s="5"/>
    </row>
    <row r="1064" spans="2:6">
      <c r="B1064" s="5"/>
      <c r="F1064" s="5"/>
    </row>
    <row r="1065" spans="2:6">
      <c r="B1065" s="5"/>
      <c r="F1065" s="5"/>
    </row>
    <row r="1066" spans="2:6">
      <c r="B1066" s="5"/>
      <c r="F1066" s="5"/>
    </row>
    <row r="1067" spans="2:6">
      <c r="B1067" s="5"/>
      <c r="F1067" s="5"/>
    </row>
    <row r="1068" spans="2:6">
      <c r="B1068" s="5"/>
      <c r="F1068" s="5"/>
    </row>
    <row r="1069" spans="2:6">
      <c r="B1069" s="5"/>
      <c r="F1069" s="5"/>
    </row>
    <row r="1070" spans="2:6">
      <c r="B1070" s="5"/>
      <c r="F1070" s="5"/>
    </row>
    <row r="1071" spans="2:6">
      <c r="B1071" s="5"/>
      <c r="F1071" s="5"/>
    </row>
    <row r="1072" spans="2:6">
      <c r="B1072" s="5"/>
      <c r="F1072" s="5"/>
    </row>
    <row r="1073" spans="2:6">
      <c r="B1073" s="5"/>
      <c r="F1073" s="5"/>
    </row>
    <row r="1074" spans="2:6">
      <c r="B1074" s="5"/>
      <c r="F1074" s="5"/>
    </row>
    <row r="1075" spans="2:6">
      <c r="B1075" s="5"/>
      <c r="F1075" s="5"/>
    </row>
    <row r="1076" spans="2:6">
      <c r="B1076" s="5"/>
      <c r="F1076" s="5"/>
    </row>
    <row r="1077" spans="2:6">
      <c r="B1077" s="5"/>
      <c r="F1077" s="5"/>
    </row>
    <row r="1078" spans="2:6">
      <c r="B1078" s="5"/>
      <c r="F1078" s="5"/>
    </row>
    <row r="1079" spans="2:6">
      <c r="B1079" s="5"/>
      <c r="F1079" s="5"/>
    </row>
    <row r="1080" spans="2:6">
      <c r="B1080" s="5"/>
      <c r="F1080" s="5"/>
    </row>
    <row r="1081" spans="2:6">
      <c r="B1081" s="5"/>
      <c r="F1081" s="5"/>
    </row>
    <row r="1082" spans="2:6">
      <c r="B1082" s="5"/>
      <c r="F1082" s="5"/>
    </row>
    <row r="1083" spans="2:6">
      <c r="B1083" s="5"/>
      <c r="F1083" s="5"/>
    </row>
    <row r="1084" spans="2:6">
      <c r="B1084" s="5"/>
      <c r="F1084" s="5"/>
    </row>
    <row r="1085" spans="2:6">
      <c r="B1085" s="5"/>
      <c r="F1085" s="5"/>
    </row>
    <row r="1086" spans="2:6">
      <c r="B1086" s="5"/>
      <c r="F1086" s="5"/>
    </row>
    <row r="1087" spans="2:6">
      <c r="B1087" s="5"/>
      <c r="F1087" s="5"/>
    </row>
    <row r="1088" spans="2:6">
      <c r="B1088" s="5"/>
      <c r="F1088" s="5"/>
    </row>
    <row r="1089" spans="2:6">
      <c r="B1089" s="5"/>
      <c r="F1089" s="5"/>
    </row>
    <row r="1090" spans="2:6">
      <c r="B1090" s="5"/>
      <c r="F1090" s="5"/>
    </row>
    <row r="1091" spans="2:6">
      <c r="B1091" s="5"/>
      <c r="F1091" s="5"/>
    </row>
    <row r="1092" spans="2:6">
      <c r="B1092" s="5"/>
      <c r="F1092" s="5"/>
    </row>
    <row r="1093" spans="2:6">
      <c r="B1093" s="5"/>
      <c r="F1093" s="5"/>
    </row>
    <row r="1094" spans="2:6">
      <c r="B1094" s="5"/>
      <c r="F1094" s="5"/>
    </row>
    <row r="1095" spans="2:6">
      <c r="B1095" s="5"/>
      <c r="F1095" s="5"/>
    </row>
    <row r="1096" spans="2:6">
      <c r="B1096" s="5"/>
      <c r="F1096" s="5"/>
    </row>
    <row r="1097" spans="2:6">
      <c r="B1097" s="5"/>
      <c r="F1097" s="5"/>
    </row>
    <row r="1098" spans="2:6">
      <c r="B1098" s="5"/>
      <c r="F1098" s="5"/>
    </row>
    <row r="1099" spans="2:6">
      <c r="B1099" s="5"/>
      <c r="F1099" s="5"/>
    </row>
    <row r="1100" spans="2:6">
      <c r="B1100" s="5"/>
      <c r="F1100" s="5"/>
    </row>
    <row r="1101" spans="2:6">
      <c r="B1101" s="5"/>
      <c r="F1101" s="5"/>
    </row>
    <row r="1102" spans="2:6">
      <c r="B1102" s="5"/>
      <c r="F1102" s="5"/>
    </row>
    <row r="1103" spans="2:6">
      <c r="B1103" s="5"/>
      <c r="F1103" s="5"/>
    </row>
    <row r="1104" spans="2:6">
      <c r="B1104" s="5"/>
      <c r="F1104" s="5"/>
    </row>
    <row r="1105" spans="2:6">
      <c r="B1105" s="5"/>
      <c r="F1105" s="5"/>
    </row>
    <row r="1106" spans="2:6">
      <c r="B1106" s="5"/>
      <c r="F1106" s="5"/>
    </row>
    <row r="1107" spans="2:6">
      <c r="B1107" s="5"/>
      <c r="F1107" s="5"/>
    </row>
    <row r="1108" spans="2:6">
      <c r="B1108" s="5"/>
      <c r="F1108" s="5"/>
    </row>
    <row r="1109" spans="2:6">
      <c r="B1109" s="5"/>
      <c r="F1109" s="5"/>
    </row>
    <row r="1110" spans="2:6">
      <c r="B1110" s="5"/>
      <c r="F1110" s="5"/>
    </row>
    <row r="1111" spans="2:6">
      <c r="B1111" s="5"/>
      <c r="F1111" s="5"/>
    </row>
    <row r="1112" spans="2:6">
      <c r="B1112" s="5"/>
      <c r="F1112" s="5"/>
    </row>
    <row r="1113" spans="2:6">
      <c r="B1113" s="5"/>
      <c r="F1113" s="5"/>
    </row>
    <row r="1114" spans="2:6">
      <c r="B1114" s="5"/>
      <c r="F1114" s="5"/>
    </row>
    <row r="1115" spans="2:6">
      <c r="B1115" s="5"/>
      <c r="F1115" s="5"/>
    </row>
    <row r="1116" spans="2:6">
      <c r="B1116" s="5"/>
      <c r="F1116" s="5"/>
    </row>
    <row r="1117" spans="2:6">
      <c r="B1117" s="5"/>
      <c r="F1117" s="5"/>
    </row>
    <row r="1118" spans="2:6">
      <c r="B1118" s="5"/>
      <c r="F1118" s="5"/>
    </row>
    <row r="1119" spans="2:6">
      <c r="B1119" s="5"/>
      <c r="F1119" s="5"/>
    </row>
    <row r="1120" spans="2:6">
      <c r="B1120" s="5"/>
      <c r="F1120" s="5"/>
    </row>
    <row r="1121" spans="2:6">
      <c r="B1121" s="5"/>
      <c r="F1121" s="5"/>
    </row>
    <row r="1122" spans="2:6">
      <c r="B1122" s="5"/>
      <c r="F1122" s="5"/>
    </row>
    <row r="1123" spans="2:6">
      <c r="B1123" s="5"/>
      <c r="F1123" s="5"/>
    </row>
    <row r="1124" spans="2:6">
      <c r="B1124" s="5"/>
      <c r="F1124" s="5"/>
    </row>
    <row r="1125" spans="2:6">
      <c r="B1125" s="5"/>
      <c r="F1125" s="5"/>
    </row>
    <row r="1126" spans="2:6">
      <c r="B1126" s="5"/>
      <c r="F1126" s="5"/>
    </row>
    <row r="1127" spans="2:6">
      <c r="B1127" s="5"/>
      <c r="F1127" s="5"/>
    </row>
    <row r="1128" spans="2:6">
      <c r="B1128" s="5"/>
      <c r="F1128" s="5"/>
    </row>
    <row r="1129" spans="2:6">
      <c r="B1129" s="5"/>
      <c r="F1129" s="5"/>
    </row>
    <row r="1130" spans="2:6">
      <c r="B1130" s="5"/>
      <c r="F1130" s="5"/>
    </row>
    <row r="1131" spans="2:6">
      <c r="B1131" s="5"/>
      <c r="F1131" s="5"/>
    </row>
    <row r="1132" spans="2:6">
      <c r="B1132" s="5"/>
      <c r="F1132" s="5"/>
    </row>
    <row r="1133" spans="2:6">
      <c r="B1133" s="5"/>
      <c r="F1133" s="5"/>
    </row>
    <row r="1134" spans="2:6">
      <c r="B1134" s="5"/>
      <c r="F1134" s="5"/>
    </row>
    <row r="1135" spans="2:6">
      <c r="B1135" s="5"/>
      <c r="F1135" s="5"/>
    </row>
    <row r="1136" spans="2:6">
      <c r="B1136" s="5"/>
      <c r="F1136" s="5"/>
    </row>
    <row r="1137" spans="2:6">
      <c r="B1137" s="5"/>
      <c r="F1137" s="5"/>
    </row>
    <row r="1138" spans="2:6">
      <c r="B1138" s="5"/>
      <c r="F1138" s="5"/>
    </row>
    <row r="1139" spans="2:6">
      <c r="B1139" s="5"/>
      <c r="F1139" s="5"/>
    </row>
  </sheetData>
  <phoneticPr fontId="8" type="noConversion"/>
  <hyperlinks>
    <hyperlink ref="P158" r:id="rId1" display="http://www.bav-astro.de/sfs/BAVM_link.php?BAVMnr=31" xr:uid="{00000000-0004-0000-0100-000000000000}"/>
    <hyperlink ref="P159" r:id="rId2" display="http://www.bav-astro.de/sfs/BAVM_link.php?BAVMnr=32" xr:uid="{00000000-0004-0000-0100-000001000000}"/>
    <hyperlink ref="P160" r:id="rId3" display="http://www.bav-astro.de/sfs/BAVM_link.php?BAVMnr=32" xr:uid="{00000000-0004-0000-0100-000002000000}"/>
    <hyperlink ref="P161" r:id="rId4" display="http://www.bav-astro.de/sfs/BAVM_link.php?BAVMnr=36" xr:uid="{00000000-0004-0000-0100-000003000000}"/>
    <hyperlink ref="P162" r:id="rId5" display="http://www.bav-astro.de/sfs/BAVM_link.php?BAVMnr=38" xr:uid="{00000000-0004-0000-0100-000004000000}"/>
    <hyperlink ref="P163" r:id="rId6" display="http://www.bav-astro.de/sfs/BAVM_link.php?BAVMnr=36" xr:uid="{00000000-0004-0000-0100-000005000000}"/>
    <hyperlink ref="P164" r:id="rId7" display="http://www.bav-astro.de/sfs/BAVM_link.php?BAVMnr=36" xr:uid="{00000000-0004-0000-0100-000006000000}"/>
    <hyperlink ref="P165" r:id="rId8" display="http://www.bav-astro.de/sfs/BAVM_link.php?BAVMnr=38" xr:uid="{00000000-0004-0000-0100-000007000000}"/>
    <hyperlink ref="P11" r:id="rId9" display="http://www.konkoly.hu/cgi-bin/IBVS?2793" xr:uid="{00000000-0004-0000-0100-000008000000}"/>
    <hyperlink ref="P166" r:id="rId10" display="http://www.bav-astro.de/sfs/BAVM_link.php?BAVMnr=38" xr:uid="{00000000-0004-0000-0100-000009000000}"/>
    <hyperlink ref="P167" r:id="rId11" display="http://www.bav-astro.de/sfs/BAVM_link.php?BAVMnr=46" xr:uid="{00000000-0004-0000-0100-00000A000000}"/>
    <hyperlink ref="P168" r:id="rId12" display="http://www.bav-astro.de/sfs/BAVM_link.php?BAVMnr=50" xr:uid="{00000000-0004-0000-0100-00000B000000}"/>
    <hyperlink ref="P169" r:id="rId13" display="http://www.bav-astro.de/sfs/BAVM_link.php?BAVMnr=59" xr:uid="{00000000-0004-0000-0100-00000C000000}"/>
    <hyperlink ref="P170" r:id="rId14" display="http://www.bav-astro.de/sfs/BAVM_link.php?BAVMnr=60" xr:uid="{00000000-0004-0000-0100-00000D000000}"/>
    <hyperlink ref="P171" r:id="rId15" display="http://www.bav-astro.de/sfs/BAVM_link.php?BAVMnr=60" xr:uid="{00000000-0004-0000-0100-00000E000000}"/>
    <hyperlink ref="P172" r:id="rId16" display="http://www.bav-astro.de/sfs/BAVM_link.php?BAVMnr=60" xr:uid="{00000000-0004-0000-0100-00000F000000}"/>
    <hyperlink ref="P173" r:id="rId17" display="http://www.bav-astro.de/sfs/BAVM_link.php?BAVMnr=62" xr:uid="{00000000-0004-0000-0100-000010000000}"/>
    <hyperlink ref="P174" r:id="rId18" display="http://www.bav-astro.de/sfs/BAVM_link.php?BAVMnr=62" xr:uid="{00000000-0004-0000-0100-000011000000}"/>
    <hyperlink ref="P12" r:id="rId19" display="http://www.bav-astro.de/sfs/BAVM_link.php?BAVMnr=111" xr:uid="{00000000-0004-0000-0100-000012000000}"/>
    <hyperlink ref="P175" r:id="rId20" display="http://www.bav-astro.de/sfs/BAVM_link.php?BAVMnr=122" xr:uid="{00000000-0004-0000-0100-000013000000}"/>
    <hyperlink ref="P176" r:id="rId21" display="http://www.bav-astro.de/sfs/BAVM_link.php?BAVMnr=131" xr:uid="{00000000-0004-0000-0100-000014000000}"/>
    <hyperlink ref="P177" r:id="rId22" display="http://www.bav-astro.de/sfs/BAVM_link.php?BAVMnr=131" xr:uid="{00000000-0004-0000-0100-000015000000}"/>
    <hyperlink ref="P178" r:id="rId23" display="http://www.bav-astro.de/sfs/BAVM_link.php?BAVMnr=143" xr:uid="{00000000-0004-0000-0100-000016000000}"/>
    <hyperlink ref="P179" r:id="rId24" display="http://www.bav-astro.de/sfs/BAVM_link.php?BAVMnr=143" xr:uid="{00000000-0004-0000-0100-000017000000}"/>
    <hyperlink ref="P180" r:id="rId25" display="http://www.bav-astro.de/sfs/BAVM_link.php?BAVMnr=143" xr:uid="{00000000-0004-0000-0100-000018000000}"/>
    <hyperlink ref="P181" r:id="rId26" display="http://www.bav-astro.de/sfs/BAVM_link.php?BAVMnr=157" xr:uid="{00000000-0004-0000-0100-000019000000}"/>
    <hyperlink ref="P182" r:id="rId27" display="http://www.bav-astro.de/sfs/BAVM_link.php?BAVMnr=157" xr:uid="{00000000-0004-0000-0100-00001A000000}"/>
    <hyperlink ref="P183" r:id="rId28" display="http://www.bav-astro.de/sfs/BAVM_link.php?BAVMnr=157" xr:uid="{00000000-0004-0000-0100-00001B000000}"/>
    <hyperlink ref="P13" r:id="rId29" display="http://www.bav-astro.de/sfs/BAVM_link.php?BAVMnr=172" xr:uid="{00000000-0004-0000-0100-00001C000000}"/>
    <hyperlink ref="P184" r:id="rId30" display="http://www.bav-astro.de/sfs/BAVM_link.php?BAVMnr=171" xr:uid="{00000000-0004-0000-0100-00001D000000}"/>
    <hyperlink ref="P185" r:id="rId31" display="http://www.konkoly.hu/cgi-bin/IBVS?5577" xr:uid="{00000000-0004-0000-0100-00001E000000}"/>
    <hyperlink ref="P14" r:id="rId32" display="http://www.konkoly.hu/cgi-bin/IBVS?5577" xr:uid="{00000000-0004-0000-0100-00001F000000}"/>
    <hyperlink ref="P15" r:id="rId33" display="http://www.konkoly.hu/cgi-bin/IBVS?5670" xr:uid="{00000000-0004-0000-0100-000020000000}"/>
    <hyperlink ref="P16" r:id="rId34" display="http://var.astro.cz/oejv/issues/oejv0074.pdf" xr:uid="{00000000-0004-0000-0100-000021000000}"/>
    <hyperlink ref="P17" r:id="rId35" display="http://var.astro.cz/oejv/issues/oejv0074.pdf" xr:uid="{00000000-0004-0000-0100-000022000000}"/>
    <hyperlink ref="P18" r:id="rId36" display="http://var.astro.cz/oejv/issues/oejv0074.pdf" xr:uid="{00000000-0004-0000-0100-000023000000}"/>
    <hyperlink ref="P19" r:id="rId37" display="http://www.konkoly.hu/cgi-bin/IBVS?5672" xr:uid="{00000000-0004-0000-0100-000024000000}"/>
    <hyperlink ref="P20" r:id="rId38" display="http://www.bav-astro.de/sfs/BAVM_link.php?BAVMnr=183" xr:uid="{00000000-0004-0000-0100-000025000000}"/>
    <hyperlink ref="P21" r:id="rId39" display="http://www.bav-astro.de/sfs/BAVM_link.php?BAVMnr=186" xr:uid="{00000000-0004-0000-0100-000026000000}"/>
    <hyperlink ref="P22" r:id="rId40" display="http://www.bav-astro.de/sfs/BAVM_link.php?BAVMnr=183" xr:uid="{00000000-0004-0000-0100-000027000000}"/>
    <hyperlink ref="P23" r:id="rId41" display="http://www.bav-astro.de/sfs/BAVM_link.php?BAVMnr=186" xr:uid="{00000000-0004-0000-0100-000028000000}"/>
    <hyperlink ref="P24" r:id="rId42" display="http://www.bav-astro.de/sfs/BAVM_link.php?BAVMnr=183" xr:uid="{00000000-0004-0000-0100-000029000000}"/>
    <hyperlink ref="P186" r:id="rId43" display="http://www.bav-astro.de/sfs/BAVM_link.php?BAVMnr=193" xr:uid="{00000000-0004-0000-0100-00002A000000}"/>
    <hyperlink ref="P187" r:id="rId44" display="http://www.konkoly.hu/cgi-bin/IBVS?5910" xr:uid="{00000000-0004-0000-0100-00002B000000}"/>
    <hyperlink ref="P188" r:id="rId45" display="http://www.bav-astro.de/sfs/BAVM_link.php?BAVMnr=193" xr:uid="{00000000-0004-0000-0100-00002C000000}"/>
    <hyperlink ref="P189" r:id="rId46" display="http://www.bav-astro.de/sfs/BAVM_link.php?BAVMnr=193" xr:uid="{00000000-0004-0000-0100-00002D000000}"/>
    <hyperlink ref="P190" r:id="rId47" display="http://var.astro.cz/oejv/issues/oejv0094.pdf" xr:uid="{00000000-0004-0000-0100-00002E000000}"/>
    <hyperlink ref="P191" r:id="rId48" display="http://var.astro.cz/oejv/issues/oejv0094.pdf" xr:uid="{00000000-0004-0000-0100-00002F000000}"/>
    <hyperlink ref="P192" r:id="rId49" display="http://vsolj.cetus-net.org/no48.pdf" xr:uid="{00000000-0004-0000-0100-000030000000}"/>
    <hyperlink ref="P193" r:id="rId50" display="http://var.astro.cz/oejv/issues/oejv0094.pdf" xr:uid="{00000000-0004-0000-0100-000031000000}"/>
    <hyperlink ref="P194" r:id="rId51" display="http://var.astro.cz/oejv/issues/oejv0094.pdf" xr:uid="{00000000-0004-0000-0100-000032000000}"/>
    <hyperlink ref="P25" r:id="rId52" display="http://www.konkoly.hu/cgi-bin/IBVS?5871" xr:uid="{00000000-0004-0000-0100-000033000000}"/>
    <hyperlink ref="P195" r:id="rId53" display="http://www.bav-astro.de/sfs/BAVM_link.php?BAVMnr=203" xr:uid="{00000000-0004-0000-0100-000034000000}"/>
    <hyperlink ref="P196" r:id="rId54" display="http://var.astro.cz/oejv/issues/oejv0107.pdf" xr:uid="{00000000-0004-0000-0100-000035000000}"/>
    <hyperlink ref="P26" r:id="rId55" display="http://www.bav-astro.de/sfs/BAVM_link.php?BAVMnr=209" xr:uid="{00000000-0004-0000-0100-000036000000}"/>
    <hyperlink ref="P197" r:id="rId56" display="http://vsolj.cetus-net.org/vsoljno50.pdf" xr:uid="{00000000-0004-0000-0100-000037000000}"/>
    <hyperlink ref="P198" r:id="rId57" display="http://vsolj.cetus-net.org/vsoljno51.pdf" xr:uid="{00000000-0004-0000-0100-000038000000}"/>
    <hyperlink ref="P27" r:id="rId58" display="http://www.konkoly.hu/cgi-bin/IBVS?5972" xr:uid="{00000000-0004-0000-0100-000039000000}"/>
    <hyperlink ref="P28" r:id="rId59" display="http://www.konkoly.hu/cgi-bin/IBVS?5972" xr:uid="{00000000-0004-0000-0100-00003A000000}"/>
    <hyperlink ref="P29" r:id="rId60" display="http://www.konkoly.hu/cgi-bin/IBVS?5972" xr:uid="{00000000-0004-0000-0100-00003B000000}"/>
    <hyperlink ref="P30" r:id="rId61" display="http://www.konkoly.hu/cgi-bin/IBVS?5972" xr:uid="{00000000-0004-0000-0100-00003C000000}"/>
    <hyperlink ref="P31" r:id="rId62" display="http://www.bav-astro.de/sfs/BAVM_link.php?BAVMnr=215" xr:uid="{00000000-0004-0000-0100-00003D000000}"/>
    <hyperlink ref="P32" r:id="rId63" display="http://www.bav-astro.de/sfs/BAVM_link.php?BAVMnr=215" xr:uid="{00000000-0004-0000-0100-00003E000000}"/>
    <hyperlink ref="P33" r:id="rId64" display="http://www.konkoly.hu/cgi-bin/IBVS?5960" xr:uid="{00000000-0004-0000-0100-00003F000000}"/>
    <hyperlink ref="P34" r:id="rId65" display="http://www.konkoly.hu/cgi-bin/IBVS?5972" xr:uid="{00000000-0004-0000-0100-000040000000}"/>
    <hyperlink ref="P35" r:id="rId66" display="http://www.konkoly.hu/cgi-bin/IBVS?5972" xr:uid="{00000000-0004-0000-0100-000041000000}"/>
    <hyperlink ref="P36" r:id="rId67" display="http://www.konkoly.hu/cgi-bin/IBVS?5972" xr:uid="{00000000-0004-0000-0100-000042000000}"/>
    <hyperlink ref="P199" r:id="rId68" display="http://www.bav-astro.de/sfs/BAVM_link.php?BAVMnr=225" xr:uid="{00000000-0004-0000-0100-000043000000}"/>
    <hyperlink ref="P37" r:id="rId69" display="http://www.konkoly.hu/cgi-bin/IBVS?6014" xr:uid="{00000000-0004-0000-0100-000044000000}"/>
    <hyperlink ref="P38" r:id="rId70" display="http://www.konkoly.hu/cgi-bin/IBVS?6014" xr:uid="{00000000-0004-0000-0100-000045000000}"/>
    <hyperlink ref="P39" r:id="rId71" display="http://www.bav-astro.de/sfs/BAVM_link.php?BAVMnr=231" xr:uid="{00000000-0004-0000-0100-000046000000}"/>
    <hyperlink ref="P40" r:id="rId72" display="http://www.konkoly.hu/cgi-bin/IBVS?6093" xr:uid="{00000000-0004-0000-0100-000047000000}"/>
    <hyperlink ref="P41" r:id="rId73" display="http://www.bav-astro.de/sfs/BAVM_link.php?BAVMnr=234" xr:uid="{00000000-0004-0000-0100-000048000000}"/>
    <hyperlink ref="P42" r:id="rId74" display="http://www.bav-astro.de/sfs/BAVM_link.php?BAVMnr=234" xr:uid="{00000000-0004-0000-0100-000049000000}"/>
    <hyperlink ref="P43" r:id="rId75" display="http://www.bav-astro.de/sfs/BAVM_link.php?BAVMnr=239" xr:uid="{00000000-0004-0000-0100-00004A000000}"/>
    <hyperlink ref="P44" r:id="rId76" display="http://www.bav-astro.de/sfs/BAVM_link.php?BAVMnr=239" xr:uid="{00000000-0004-0000-0100-00004B000000}"/>
    <hyperlink ref="P200" r:id="rId77" display="http://www.bav-astro.de/sfs/BAVM_link.php?BAVMnr=241" xr:uid="{00000000-0004-0000-0100-00004C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1"/>
  <sheetViews>
    <sheetView workbookViewId="0">
      <selection activeCell="A46" sqref="A46"/>
    </sheetView>
  </sheetViews>
  <sheetFormatPr defaultColWidth="10.28515625" defaultRowHeight="12.75"/>
  <cols>
    <col min="1" max="1" width="14.42578125" customWidth="1"/>
    <col min="2" max="2" width="5.140625" style="5" customWidth="1"/>
    <col min="3" max="3" width="11.85546875" customWidth="1"/>
    <col min="4" max="4" width="9.42578125" customWidth="1"/>
    <col min="5" max="5" width="9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1" t="s">
        <v>43</v>
      </c>
    </row>
    <row r="2" spans="1:6">
      <c r="A2" t="s">
        <v>21</v>
      </c>
      <c r="B2" s="16" t="s">
        <v>40</v>
      </c>
    </row>
    <row r="4" spans="1:6">
      <c r="A4" s="7" t="s">
        <v>3</v>
      </c>
      <c r="C4" s="3">
        <v>44546.296999999999</v>
      </c>
      <c r="D4" s="4">
        <v>1.7459454999999999</v>
      </c>
    </row>
    <row r="5" spans="1:6">
      <c r="A5" s="69" t="s">
        <v>713</v>
      </c>
      <c r="B5" s="49"/>
      <c r="C5" s="70">
        <v>8</v>
      </c>
      <c r="D5" s="49" t="s">
        <v>714</v>
      </c>
    </row>
    <row r="6" spans="1:6">
      <c r="A6" s="7" t="s">
        <v>4</v>
      </c>
    </row>
    <row r="7" spans="1:6">
      <c r="A7" t="s">
        <v>5</v>
      </c>
      <c r="C7">
        <f>+C4</f>
        <v>44546.296999999999</v>
      </c>
    </row>
    <row r="8" spans="1:6">
      <c r="A8" t="s">
        <v>6</v>
      </c>
      <c r="C8">
        <f>+D4</f>
        <v>1.7459454999999999</v>
      </c>
    </row>
    <row r="9" spans="1:6">
      <c r="A9" s="64" t="s">
        <v>717</v>
      </c>
      <c r="B9" s="64"/>
      <c r="C9" s="72">
        <v>24</v>
      </c>
      <c r="D9" s="72">
        <v>24</v>
      </c>
    </row>
    <row r="10" spans="1:6" ht="13.5" thickBot="1">
      <c r="C10" s="6" t="s">
        <v>36</v>
      </c>
      <c r="D10" s="6" t="s">
        <v>37</v>
      </c>
    </row>
    <row r="11" spans="1:6">
      <c r="A11" s="49" t="s">
        <v>18</v>
      </c>
      <c r="B11" s="49"/>
      <c r="C11" s="71">
        <f ca="1">INTERCEPT(INDIRECT(C14):R$935,INDIRECT(C13):$F$935)</f>
        <v>-0.10291553941922163</v>
      </c>
      <c r="D11" s="71">
        <f ca="1">INTERCEPT(INDIRECT(D14):S$935,INDIRECT(D13):$F$935)</f>
        <v>8.0006645859524675E-2</v>
      </c>
      <c r="E11" s="64" t="s">
        <v>707</v>
      </c>
      <c r="F11">
        <v>1</v>
      </c>
    </row>
    <row r="12" spans="1:6">
      <c r="A12" s="49" t="s">
        <v>19</v>
      </c>
      <c r="B12" s="49"/>
      <c r="C12" s="71">
        <f ca="1">SLOPE(INDIRECT(C14):R$935,INDIRECT(C13):$F$935)</f>
        <v>1.2428199990821104E-5</v>
      </c>
      <c r="D12" s="71">
        <f ca="1">SLOPE(INDIRECT(D14):S$935,INDIRECT(D13):$F$935)</f>
        <v>-1.7184539649116521E-5</v>
      </c>
      <c r="E12" s="64" t="s">
        <v>708</v>
      </c>
      <c r="F12" s="65">
        <f ca="1">NOW()+15018.5+$C$5/24</f>
        <v>60314.530021643521</v>
      </c>
    </row>
    <row r="13" spans="1:6">
      <c r="A13" s="64" t="s">
        <v>715</v>
      </c>
      <c r="B13" s="64"/>
      <c r="C13" s="72" t="str">
        <f>"F"&amp;C9</f>
        <v>F24</v>
      </c>
      <c r="D13" s="72" t="str">
        <f>"F"&amp;D9</f>
        <v>F24</v>
      </c>
      <c r="E13" s="64" t="s">
        <v>709</v>
      </c>
      <c r="F13" s="65">
        <f ca="1">ROUND(2*(F12-$C$7)/$C$8,0)/2+F11</f>
        <v>9032.5</v>
      </c>
    </row>
    <row r="14" spans="1:6">
      <c r="A14" s="64" t="s">
        <v>716</v>
      </c>
      <c r="B14" s="64"/>
      <c r="C14" s="72" t="str">
        <f>"R"&amp;C9</f>
        <v>R24</v>
      </c>
      <c r="D14" s="72" t="str">
        <f>"S"&amp;D9</f>
        <v>S24</v>
      </c>
      <c r="E14" s="64" t="s">
        <v>710</v>
      </c>
      <c r="F14" s="66">
        <f ca="1">ROUND(2*(F12-$C$15)/$C$16,0)/2+F11</f>
        <v>1916.5</v>
      </c>
    </row>
    <row r="15" spans="1:6">
      <c r="A15" s="73" t="s">
        <v>20</v>
      </c>
      <c r="B15" s="49"/>
      <c r="C15" s="74">
        <f ca="1">($C7+C11)+($C8+C12)*INT(MAX($F21:$F3533))</f>
        <v>56970.430701531717</v>
      </c>
      <c r="D15" s="74">
        <f ca="1">($C7+D11)+($C8+D12)*INT(MAX($F21:$F3533))</f>
        <v>56970.402899461718</v>
      </c>
      <c r="E15" s="64" t="s">
        <v>711</v>
      </c>
      <c r="F15" s="67">
        <f ca="1">+$C$15+$C$16*F14-15018.5-$C$5/24</f>
        <v>45297.725737593661</v>
      </c>
    </row>
    <row r="16" spans="1:6">
      <c r="A16" s="75" t="s">
        <v>7</v>
      </c>
      <c r="B16" s="49"/>
      <c r="C16" s="76">
        <f ca="1">+$C8+C12</f>
        <v>1.7459579281999908</v>
      </c>
      <c r="D16" s="71">
        <f ca="1">+$C8+D12</f>
        <v>1.7459283154603509</v>
      </c>
      <c r="E16" s="68"/>
      <c r="F16" s="68" t="s">
        <v>712</v>
      </c>
    </row>
    <row r="17" spans="1:19" ht="13.5" thickBot="1">
      <c r="A17" s="18" t="s">
        <v>718</v>
      </c>
      <c r="B17"/>
      <c r="C17">
        <f>COUNT(C21:C1247)</f>
        <v>45</v>
      </c>
    </row>
    <row r="18" spans="1:19" ht="14.25" thickTop="1" thickBot="1">
      <c r="A18" s="7" t="s">
        <v>41</v>
      </c>
      <c r="B18"/>
      <c r="C18" s="13">
        <f ca="1">+C15</f>
        <v>56970.430701531717</v>
      </c>
      <c r="D18" s="14">
        <f ca="1">+C16</f>
        <v>1.7459579281999908</v>
      </c>
      <c r="E18" s="19">
        <f>R19</f>
        <v>27</v>
      </c>
    </row>
    <row r="19" spans="1:19" ht="13.5" thickBot="1">
      <c r="A19" s="7" t="s">
        <v>42</v>
      </c>
      <c r="B19"/>
      <c r="C19" s="17">
        <f ca="1">D15</f>
        <v>56970.402899461718</v>
      </c>
      <c r="D19" s="15">
        <f ca="1">D16</f>
        <v>1.7459283154603509</v>
      </c>
      <c r="E19" s="19">
        <f>S19</f>
        <v>18</v>
      </c>
      <c r="R19">
        <f>COUNT(R21:R580)</f>
        <v>27</v>
      </c>
      <c r="S19">
        <f>COUNT(S21:S580)</f>
        <v>18</v>
      </c>
    </row>
    <row r="20" spans="1:19" ht="13.5" thickBot="1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14</v>
      </c>
      <c r="I20" s="9" t="s">
        <v>30</v>
      </c>
      <c r="J20" s="9" t="s">
        <v>33</v>
      </c>
      <c r="K20" s="9" t="s">
        <v>60</v>
      </c>
      <c r="L20" s="9" t="s">
        <v>22</v>
      </c>
      <c r="M20" s="9" t="s">
        <v>23</v>
      </c>
      <c r="N20" s="9" t="s">
        <v>24</v>
      </c>
      <c r="O20" s="9" t="s">
        <v>39</v>
      </c>
      <c r="P20" s="8" t="s">
        <v>38</v>
      </c>
      <c r="Q20" s="6" t="s">
        <v>17</v>
      </c>
      <c r="R20" s="8" t="s">
        <v>36</v>
      </c>
      <c r="S20" s="8" t="s">
        <v>37</v>
      </c>
    </row>
    <row r="21" spans="1:19">
      <c r="A21" s="24" t="s">
        <v>14</v>
      </c>
      <c r="B21" s="25"/>
      <c r="C21" s="26">
        <v>44546.296999999999</v>
      </c>
      <c r="D21" s="26" t="s">
        <v>16</v>
      </c>
      <c r="E21" s="24">
        <f t="shared" ref="E21:E54" si="0">+(C21-C$7)/C$8</f>
        <v>0</v>
      </c>
      <c r="F21" s="24">
        <f t="shared" ref="F21:F65" si="1">ROUND(2*E21,0)/2</f>
        <v>0</v>
      </c>
      <c r="G21" s="24">
        <f t="shared" ref="G21:G54" si="2">+C21-(C$7+F21*C$8)</f>
        <v>0</v>
      </c>
      <c r="H21">
        <f>+G21</f>
        <v>0</v>
      </c>
      <c r="Q21" s="2">
        <f t="shared" ref="Q21:Q54" si="3">+C21-15018.5</f>
        <v>29527.796999999999</v>
      </c>
      <c r="R21">
        <f>G21</f>
        <v>0</v>
      </c>
    </row>
    <row r="22" spans="1:19">
      <c r="A22" s="24" t="s">
        <v>27</v>
      </c>
      <c r="B22" s="25" t="s">
        <v>28</v>
      </c>
      <c r="C22" s="26">
        <v>45562.413</v>
      </c>
      <c r="D22" s="26"/>
      <c r="E22" s="24">
        <f t="shared" si="0"/>
        <v>581.98609292214553</v>
      </c>
      <c r="F22" s="24">
        <f t="shared" si="1"/>
        <v>582</v>
      </c>
      <c r="G22" s="24">
        <f t="shared" si="2"/>
        <v>-2.4280999998154584E-2</v>
      </c>
      <c r="I22">
        <f t="shared" ref="I22:I28" si="4">G22</f>
        <v>-2.4280999998154584E-2</v>
      </c>
      <c r="Q22" s="2">
        <f t="shared" si="3"/>
        <v>30543.913</v>
      </c>
      <c r="S22">
        <f>G22</f>
        <v>-2.4280999998154584E-2</v>
      </c>
    </row>
    <row r="23" spans="1:19">
      <c r="A23" s="24" t="s">
        <v>25</v>
      </c>
      <c r="B23" s="25" t="s">
        <v>26</v>
      </c>
      <c r="C23" s="26">
        <v>50750.484900000003</v>
      </c>
      <c r="D23" s="26">
        <v>2.9999999999999997E-4</v>
      </c>
      <c r="E23" s="24">
        <f t="shared" si="0"/>
        <v>3553.4831413695356</v>
      </c>
      <c r="F23" s="24">
        <f t="shared" si="1"/>
        <v>3553.5</v>
      </c>
      <c r="G23" s="24">
        <f t="shared" si="2"/>
        <v>-2.943424999830313E-2</v>
      </c>
      <c r="I23">
        <f t="shared" si="4"/>
        <v>-2.943424999830313E-2</v>
      </c>
      <c r="Q23" s="2">
        <f t="shared" si="3"/>
        <v>35731.984900000003</v>
      </c>
      <c r="S23">
        <f>G23</f>
        <v>-2.943424999830313E-2</v>
      </c>
    </row>
    <row r="24" spans="1:19">
      <c r="A24" s="27" t="s">
        <v>32</v>
      </c>
      <c r="B24" s="28"/>
      <c r="C24" s="26">
        <v>52839.501900000003</v>
      </c>
      <c r="D24" s="26">
        <v>1.2999999999999999E-3</v>
      </c>
      <c r="E24" s="24">
        <f t="shared" si="0"/>
        <v>4749.979251929688</v>
      </c>
      <c r="F24" s="24">
        <f t="shared" si="1"/>
        <v>4750</v>
      </c>
      <c r="G24" s="24">
        <f t="shared" si="2"/>
        <v>-3.6224999996193219E-2</v>
      </c>
      <c r="I24">
        <f t="shared" si="4"/>
        <v>-3.6224999996193219E-2</v>
      </c>
      <c r="O24">
        <f t="shared" ref="O24:O54" ca="1" si="5">+C$11+C$12*$F24</f>
        <v>-4.3881589462821384E-2</v>
      </c>
      <c r="P24">
        <f t="shared" ref="P24:P54" ca="1" si="6">+D$11+D$12*$F24</f>
        <v>-1.6199174737788063E-3</v>
      </c>
      <c r="Q24" s="2">
        <f t="shared" si="3"/>
        <v>37821.001900000003</v>
      </c>
      <c r="R24">
        <f>G24</f>
        <v>-3.6224999996193219E-2</v>
      </c>
    </row>
    <row r="25" spans="1:19">
      <c r="A25" s="24" t="s">
        <v>29</v>
      </c>
      <c r="B25" s="25" t="s">
        <v>28</v>
      </c>
      <c r="C25" s="26">
        <v>52968.701099999998</v>
      </c>
      <c r="D25" s="26">
        <v>5.0000000000000001E-4</v>
      </c>
      <c r="E25" s="24">
        <f t="shared" si="0"/>
        <v>4823.9788126261674</v>
      </c>
      <c r="F25" s="24">
        <f t="shared" si="1"/>
        <v>4824</v>
      </c>
      <c r="G25" s="24">
        <f t="shared" si="2"/>
        <v>-3.6992000001191627E-2</v>
      </c>
      <c r="I25">
        <f t="shared" si="4"/>
        <v>-3.6992000001191627E-2</v>
      </c>
      <c r="O25">
        <f t="shared" ca="1" si="5"/>
        <v>-4.2961902663500619E-2</v>
      </c>
      <c r="P25">
        <f t="shared" ca="1" si="6"/>
        <v>-2.8915734078134164E-3</v>
      </c>
      <c r="Q25" s="2">
        <f t="shared" si="3"/>
        <v>37950.201099999998</v>
      </c>
      <c r="R25">
        <f>G25</f>
        <v>-3.6992000001191627E-2</v>
      </c>
    </row>
    <row r="26" spans="1:19">
      <c r="A26" s="29" t="s">
        <v>31</v>
      </c>
      <c r="B26" s="30" t="s">
        <v>26</v>
      </c>
      <c r="C26" s="31">
        <v>52990.550320000002</v>
      </c>
      <c r="D26" s="31">
        <v>1.2999999999999999E-4</v>
      </c>
      <c r="E26" s="24">
        <f t="shared" si="0"/>
        <v>4836.4930749556634</v>
      </c>
      <c r="F26" s="24">
        <f t="shared" si="1"/>
        <v>4836.5</v>
      </c>
      <c r="G26" s="24">
        <f t="shared" si="2"/>
        <v>-1.2090749994968064E-2</v>
      </c>
      <c r="I26">
        <f t="shared" si="4"/>
        <v>-1.2090749994968064E-2</v>
      </c>
      <c r="O26">
        <f t="shared" ca="1" si="5"/>
        <v>-4.2806550163615356E-2</v>
      </c>
      <c r="P26">
        <f t="shared" ca="1" si="6"/>
        <v>-3.1063801534273738E-3</v>
      </c>
      <c r="Q26" s="2">
        <f t="shared" si="3"/>
        <v>37972.050320000002</v>
      </c>
      <c r="S26">
        <f>G26</f>
        <v>-1.2090749994968064E-2</v>
      </c>
    </row>
    <row r="27" spans="1:19">
      <c r="A27" s="29" t="s">
        <v>31</v>
      </c>
      <c r="B27" s="30" t="s">
        <v>28</v>
      </c>
      <c r="C27" s="31">
        <v>53003.619749999998</v>
      </c>
      <c r="D27" s="31">
        <v>2.5000000000000001E-4</v>
      </c>
      <c r="E27" s="24">
        <f t="shared" si="0"/>
        <v>4843.9786637097204</v>
      </c>
      <c r="F27" s="24">
        <f t="shared" si="1"/>
        <v>4844</v>
      </c>
      <c r="G27" s="24">
        <f t="shared" si="2"/>
        <v>-3.7252000001899432E-2</v>
      </c>
      <c r="I27">
        <f t="shared" si="4"/>
        <v>-3.7252000001899432E-2</v>
      </c>
      <c r="O27">
        <f t="shared" ca="1" si="5"/>
        <v>-4.2713338663684201E-2</v>
      </c>
      <c r="P27">
        <f t="shared" ca="1" si="6"/>
        <v>-3.2352642007957566E-3</v>
      </c>
      <c r="Q27" s="2">
        <f t="shared" si="3"/>
        <v>37985.119749999998</v>
      </c>
      <c r="R27">
        <f>G27</f>
        <v>-3.7252000001899432E-2</v>
      </c>
    </row>
    <row r="28" spans="1:19">
      <c r="A28" s="11" t="s">
        <v>35</v>
      </c>
      <c r="B28" s="5" t="s">
        <v>26</v>
      </c>
      <c r="C28" s="12">
        <v>53592.903299999998</v>
      </c>
      <c r="D28" s="12">
        <v>1.1000000000000001E-3</v>
      </c>
      <c r="E28">
        <f t="shared" si="0"/>
        <v>5181.4940958924544</v>
      </c>
      <c r="F28">
        <f t="shared" si="1"/>
        <v>5181.5</v>
      </c>
      <c r="G28">
        <f t="shared" si="2"/>
        <v>-1.030824999907054E-2</v>
      </c>
      <c r="I28">
        <f t="shared" si="4"/>
        <v>-1.030824999907054E-2</v>
      </c>
      <c r="O28">
        <f t="shared" ca="1" si="5"/>
        <v>-3.8518821166782083E-2</v>
      </c>
      <c r="P28">
        <f t="shared" ca="1" si="6"/>
        <v>-9.0350463323725788E-3</v>
      </c>
      <c r="Q28" s="2">
        <f t="shared" si="3"/>
        <v>38574.403299999998</v>
      </c>
      <c r="S28">
        <f>G28</f>
        <v>-1.030824999907054E-2</v>
      </c>
    </row>
    <row r="29" spans="1:19">
      <c r="A29" s="22" t="s">
        <v>47</v>
      </c>
      <c r="B29" s="23" t="s">
        <v>28</v>
      </c>
      <c r="C29" s="21">
        <v>53670.568919999998</v>
      </c>
      <c r="D29" s="21">
        <v>3.5000000000000001E-3</v>
      </c>
      <c r="E29">
        <f t="shared" si="0"/>
        <v>5225.9775118982807</v>
      </c>
      <c r="F29">
        <f t="shared" si="1"/>
        <v>5226</v>
      </c>
      <c r="G29">
        <f t="shared" si="2"/>
        <v>-3.9262999998754822E-2</v>
      </c>
      <c r="K29">
        <f>G29</f>
        <v>-3.9262999998754822E-2</v>
      </c>
      <c r="O29">
        <f t="shared" ca="1" si="5"/>
        <v>-3.7965766267190532E-2</v>
      </c>
      <c r="P29">
        <f t="shared" ca="1" si="6"/>
        <v>-9.7997583467582666E-3</v>
      </c>
      <c r="Q29" s="2">
        <f t="shared" si="3"/>
        <v>38652.068919999998</v>
      </c>
      <c r="R29">
        <f>G29</f>
        <v>-3.9262999998754822E-2</v>
      </c>
    </row>
    <row r="30" spans="1:19">
      <c r="A30" s="22" t="s">
        <v>47</v>
      </c>
      <c r="B30" s="23" t="s">
        <v>28</v>
      </c>
      <c r="C30" s="21">
        <v>53670.569620000002</v>
      </c>
      <c r="D30" s="21">
        <v>3.3999999999999998E-3</v>
      </c>
      <c r="E30">
        <f t="shared" si="0"/>
        <v>5225.9779128271784</v>
      </c>
      <c r="F30">
        <f t="shared" si="1"/>
        <v>5226</v>
      </c>
      <c r="G30">
        <f t="shared" si="2"/>
        <v>-3.8562999994610436E-2</v>
      </c>
      <c r="K30">
        <f>G30</f>
        <v>-3.8562999994610436E-2</v>
      </c>
      <c r="O30">
        <f t="shared" ca="1" si="5"/>
        <v>-3.7965766267190532E-2</v>
      </c>
      <c r="P30">
        <f t="shared" ca="1" si="6"/>
        <v>-9.7997583467582666E-3</v>
      </c>
      <c r="Q30" s="2">
        <f t="shared" si="3"/>
        <v>38652.069620000002</v>
      </c>
      <c r="R30">
        <f>G30</f>
        <v>-3.8562999994610436E-2</v>
      </c>
    </row>
    <row r="31" spans="1:19">
      <c r="A31" s="22" t="s">
        <v>47</v>
      </c>
      <c r="B31" s="23" t="s">
        <v>28</v>
      </c>
      <c r="C31" s="21">
        <v>53670.569620000002</v>
      </c>
      <c r="D31" s="21">
        <v>3.5000000000000001E-3</v>
      </c>
      <c r="E31">
        <f t="shared" si="0"/>
        <v>5225.9779128271784</v>
      </c>
      <c r="F31">
        <f t="shared" si="1"/>
        <v>5226</v>
      </c>
      <c r="G31">
        <f t="shared" si="2"/>
        <v>-3.8562999994610436E-2</v>
      </c>
      <c r="K31">
        <f>G31</f>
        <v>-3.8562999994610436E-2</v>
      </c>
      <c r="O31">
        <f t="shared" ca="1" si="5"/>
        <v>-3.7965766267190532E-2</v>
      </c>
      <c r="P31">
        <f t="shared" ca="1" si="6"/>
        <v>-9.7997583467582666E-3</v>
      </c>
      <c r="Q31" s="2">
        <f t="shared" si="3"/>
        <v>38652.069620000002</v>
      </c>
      <c r="R31">
        <f>G31</f>
        <v>-3.8562999994610436E-2</v>
      </c>
    </row>
    <row r="32" spans="1:19">
      <c r="A32" s="7" t="s">
        <v>34</v>
      </c>
      <c r="C32" s="19">
        <v>53717.709499999997</v>
      </c>
      <c r="D32" s="19">
        <v>2.0000000000000001E-4</v>
      </c>
      <c r="E32">
        <f t="shared" si="0"/>
        <v>5252.977541395192</v>
      </c>
      <c r="F32">
        <f t="shared" si="1"/>
        <v>5253</v>
      </c>
      <c r="G32">
        <f t="shared" si="2"/>
        <v>-3.9211499999510124E-2</v>
      </c>
      <c r="J32">
        <f>G32</f>
        <v>-3.9211499999510124E-2</v>
      </c>
      <c r="O32">
        <f t="shared" ca="1" si="5"/>
        <v>-3.7630204867438372E-2</v>
      </c>
      <c r="P32">
        <f t="shared" ca="1" si="6"/>
        <v>-1.0263740917284409E-2</v>
      </c>
      <c r="Q32" s="2">
        <f t="shared" si="3"/>
        <v>38699.209499999997</v>
      </c>
      <c r="R32">
        <f>G32</f>
        <v>-3.9211499999510124E-2</v>
      </c>
    </row>
    <row r="33" spans="1:19">
      <c r="A33" s="20" t="s">
        <v>44</v>
      </c>
      <c r="B33" s="5" t="s">
        <v>26</v>
      </c>
      <c r="C33" s="19">
        <v>54029.390299999999</v>
      </c>
      <c r="D33" s="19">
        <v>1.2999999999999999E-3</v>
      </c>
      <c r="E33">
        <f t="shared" si="0"/>
        <v>5431.4944538646832</v>
      </c>
      <c r="F33">
        <f t="shared" si="1"/>
        <v>5431.5</v>
      </c>
      <c r="G33">
        <f t="shared" si="2"/>
        <v>-9.6832499984884635E-3</v>
      </c>
      <c r="I33">
        <f t="shared" ref="I33:I54" si="7">G33</f>
        <v>-9.6832499984884635E-3</v>
      </c>
      <c r="O33">
        <f t="shared" ca="1" si="5"/>
        <v>-3.5411771169076803E-2</v>
      </c>
      <c r="P33">
        <f t="shared" ca="1" si="6"/>
        <v>-1.3331181244651713E-2</v>
      </c>
      <c r="Q33" s="2">
        <f t="shared" si="3"/>
        <v>39010.890299999999</v>
      </c>
      <c r="S33">
        <f>G33</f>
        <v>-9.6832499984884635E-3</v>
      </c>
    </row>
    <row r="34" spans="1:19">
      <c r="A34" s="21" t="s">
        <v>45</v>
      </c>
      <c r="B34" s="10"/>
      <c r="C34" s="19">
        <v>54084.358200000002</v>
      </c>
      <c r="D34" s="19">
        <v>5.0000000000000001E-4</v>
      </c>
      <c r="E34">
        <f t="shared" si="0"/>
        <v>5462.9776244447512</v>
      </c>
      <c r="F34">
        <f t="shared" si="1"/>
        <v>5463</v>
      </c>
      <c r="G34">
        <f t="shared" si="2"/>
        <v>-3.9066499994078185E-2</v>
      </c>
      <c r="I34">
        <f t="shared" si="7"/>
        <v>-3.9066499994078185E-2</v>
      </c>
      <c r="O34">
        <f t="shared" ca="1" si="5"/>
        <v>-3.502028286936594E-2</v>
      </c>
      <c r="P34">
        <f t="shared" ca="1" si="6"/>
        <v>-1.3872494243598876E-2</v>
      </c>
      <c r="Q34" s="2">
        <f t="shared" si="3"/>
        <v>39065.858200000002</v>
      </c>
      <c r="R34">
        <f>G34</f>
        <v>-3.9066499994078185E-2</v>
      </c>
    </row>
    <row r="35" spans="1:19">
      <c r="A35" s="20" t="s">
        <v>44</v>
      </c>
      <c r="B35" s="10" t="s">
        <v>28</v>
      </c>
      <c r="C35" s="19">
        <v>54084.358500000002</v>
      </c>
      <c r="D35" s="19">
        <v>1.4E-3</v>
      </c>
      <c r="E35">
        <f t="shared" si="0"/>
        <v>5462.9777962714206</v>
      </c>
      <c r="F35">
        <f t="shared" si="1"/>
        <v>5463</v>
      </c>
      <c r="G35">
        <f t="shared" si="2"/>
        <v>-3.8766499994380865E-2</v>
      </c>
      <c r="I35">
        <f t="shared" si="7"/>
        <v>-3.8766499994380865E-2</v>
      </c>
      <c r="O35">
        <f t="shared" ca="1" si="5"/>
        <v>-3.502028286936594E-2</v>
      </c>
      <c r="P35">
        <f t="shared" ca="1" si="6"/>
        <v>-1.3872494243598876E-2</v>
      </c>
      <c r="Q35" s="2">
        <f t="shared" si="3"/>
        <v>39065.858500000002</v>
      </c>
      <c r="R35">
        <f>G35</f>
        <v>-3.8766499994380865E-2</v>
      </c>
    </row>
    <row r="36" spans="1:19">
      <c r="A36" s="21" t="s">
        <v>45</v>
      </c>
      <c r="B36" s="10"/>
      <c r="C36" s="19">
        <v>54091.342600000004</v>
      </c>
      <c r="D36" s="19">
        <v>1E-3</v>
      </c>
      <c r="E36">
        <f t="shared" si="0"/>
        <v>5466.9779784076909</v>
      </c>
      <c r="F36">
        <f t="shared" si="1"/>
        <v>5467</v>
      </c>
      <c r="G36">
        <f t="shared" si="2"/>
        <v>-3.8448499995865859E-2</v>
      </c>
      <c r="I36">
        <f t="shared" si="7"/>
        <v>-3.8448499995865859E-2</v>
      </c>
      <c r="O36">
        <f t="shared" ca="1" si="5"/>
        <v>-3.4970570069402657E-2</v>
      </c>
      <c r="P36">
        <f t="shared" ca="1" si="6"/>
        <v>-1.3941232402195344E-2</v>
      </c>
      <c r="Q36" s="2">
        <f t="shared" si="3"/>
        <v>39072.842600000004</v>
      </c>
      <c r="R36">
        <f>G36</f>
        <v>-3.8448499995865859E-2</v>
      </c>
    </row>
    <row r="37" spans="1:19">
      <c r="A37" s="20" t="s">
        <v>44</v>
      </c>
      <c r="B37" s="10" t="s">
        <v>28</v>
      </c>
      <c r="C37" s="19">
        <v>54126.263500000001</v>
      </c>
      <c r="D37" s="19">
        <v>2.9999999999999997E-4</v>
      </c>
      <c r="E37">
        <f t="shared" si="0"/>
        <v>5486.9791181912624</v>
      </c>
      <c r="F37">
        <f t="shared" si="1"/>
        <v>5487</v>
      </c>
      <c r="G37">
        <f t="shared" si="2"/>
        <v>-3.6458499998843763E-2</v>
      </c>
      <c r="I37">
        <f t="shared" si="7"/>
        <v>-3.6458499998843763E-2</v>
      </c>
      <c r="O37">
        <f t="shared" ca="1" si="5"/>
        <v>-3.4722006069586225E-2</v>
      </c>
      <c r="P37">
        <f t="shared" ca="1" si="6"/>
        <v>-1.4284923195177671E-2</v>
      </c>
      <c r="Q37" s="2">
        <f t="shared" si="3"/>
        <v>39107.763500000001</v>
      </c>
      <c r="R37">
        <f>G37</f>
        <v>-3.6458499998843763E-2</v>
      </c>
    </row>
    <row r="38" spans="1:19">
      <c r="A38" s="22" t="s">
        <v>48</v>
      </c>
      <c r="B38" s="23" t="s">
        <v>26</v>
      </c>
      <c r="C38" s="21">
        <v>54469.363689999998</v>
      </c>
      <c r="D38" s="21">
        <v>5.9999999999999995E-4</v>
      </c>
      <c r="E38">
        <f t="shared" si="0"/>
        <v>5683.4916611085509</v>
      </c>
      <c r="F38">
        <f t="shared" si="1"/>
        <v>5683.5</v>
      </c>
      <c r="G38">
        <f t="shared" si="2"/>
        <v>-1.4559249997546431E-2</v>
      </c>
      <c r="K38">
        <f>G38</f>
        <v>-1.4559249997546431E-2</v>
      </c>
      <c r="O38">
        <f t="shared" ca="1" si="5"/>
        <v>-3.2279864771389888E-2</v>
      </c>
      <c r="P38">
        <f t="shared" ca="1" si="6"/>
        <v>-1.7661685236229074E-2</v>
      </c>
      <c r="Q38" s="2">
        <f t="shared" si="3"/>
        <v>39450.863689999998</v>
      </c>
      <c r="S38">
        <f t="shared" ref="S38:S43" si="8">G38</f>
        <v>-1.4559249997546431E-2</v>
      </c>
    </row>
    <row r="39" spans="1:19">
      <c r="A39" s="22" t="s">
        <v>48</v>
      </c>
      <c r="B39" s="23" t="s">
        <v>26</v>
      </c>
      <c r="C39" s="21">
        <v>54469.364289999998</v>
      </c>
      <c r="D39" s="21">
        <v>2.9999999999999997E-4</v>
      </c>
      <c r="E39">
        <f t="shared" si="0"/>
        <v>5683.4920047618898</v>
      </c>
      <c r="F39">
        <f t="shared" si="1"/>
        <v>5683.5</v>
      </c>
      <c r="G39">
        <f t="shared" si="2"/>
        <v>-1.395924999815179E-2</v>
      </c>
      <c r="K39">
        <f>G39</f>
        <v>-1.395924999815179E-2</v>
      </c>
      <c r="O39">
        <f t="shared" ca="1" si="5"/>
        <v>-3.2279864771389888E-2</v>
      </c>
      <c r="P39">
        <f t="shared" ca="1" si="6"/>
        <v>-1.7661685236229074E-2</v>
      </c>
      <c r="Q39" s="2">
        <f t="shared" si="3"/>
        <v>39450.864289999998</v>
      </c>
      <c r="S39">
        <f t="shared" si="8"/>
        <v>-1.395924999815179E-2</v>
      </c>
    </row>
    <row r="40" spans="1:19">
      <c r="A40" s="22" t="s">
        <v>48</v>
      </c>
      <c r="B40" s="23" t="s">
        <v>26</v>
      </c>
      <c r="C40" s="21">
        <v>54497.298159999998</v>
      </c>
      <c r="D40" s="21">
        <v>2.9999999999999997E-4</v>
      </c>
      <c r="E40" s="32">
        <f t="shared" si="0"/>
        <v>5699.4912842353897</v>
      </c>
      <c r="F40">
        <f t="shared" si="1"/>
        <v>5699.5</v>
      </c>
      <c r="G40">
        <f t="shared" si="2"/>
        <v>-1.521725000202423E-2</v>
      </c>
      <c r="K40">
        <f>G40</f>
        <v>-1.521725000202423E-2</v>
      </c>
      <c r="O40">
        <f t="shared" ca="1" si="5"/>
        <v>-3.208101357153674E-2</v>
      </c>
      <c r="P40">
        <f t="shared" ca="1" si="6"/>
        <v>-1.7936637870614933E-2</v>
      </c>
      <c r="Q40" s="2">
        <f t="shared" si="3"/>
        <v>39478.798159999998</v>
      </c>
      <c r="S40">
        <f t="shared" si="8"/>
        <v>-1.521725000202423E-2</v>
      </c>
    </row>
    <row r="41" spans="1:19">
      <c r="A41" s="22" t="s">
        <v>48</v>
      </c>
      <c r="B41" s="23" t="s">
        <v>26</v>
      </c>
      <c r="C41" s="21">
        <v>54497.299559999999</v>
      </c>
      <c r="D41" s="21">
        <v>4.0000000000000002E-4</v>
      </c>
      <c r="E41" s="32">
        <f t="shared" si="0"/>
        <v>5699.4920860931807</v>
      </c>
      <c r="F41">
        <f t="shared" si="1"/>
        <v>5699.5</v>
      </c>
      <c r="G41">
        <f t="shared" si="2"/>
        <v>-1.3817250001011416E-2</v>
      </c>
      <c r="K41">
        <f>G41</f>
        <v>-1.3817250001011416E-2</v>
      </c>
      <c r="O41">
        <f t="shared" ca="1" si="5"/>
        <v>-3.208101357153674E-2</v>
      </c>
      <c r="P41">
        <f t="shared" ca="1" si="6"/>
        <v>-1.7936637870614933E-2</v>
      </c>
      <c r="Q41" s="2">
        <f t="shared" si="3"/>
        <v>39478.799559999999</v>
      </c>
      <c r="S41">
        <f t="shared" si="8"/>
        <v>-1.3817250001011416E-2</v>
      </c>
    </row>
    <row r="42" spans="1:19">
      <c r="A42" s="21" t="s">
        <v>46</v>
      </c>
      <c r="B42" s="23" t="s">
        <v>26</v>
      </c>
      <c r="C42" s="21">
        <v>54783.628700000001</v>
      </c>
      <c r="D42" s="21">
        <v>2.9999999999999997E-4</v>
      </c>
      <c r="E42" s="32">
        <f t="shared" si="0"/>
        <v>5863.4886942347302</v>
      </c>
      <c r="F42">
        <f t="shared" si="1"/>
        <v>5863.5</v>
      </c>
      <c r="G42">
        <f t="shared" si="2"/>
        <v>-1.9739249997655861E-2</v>
      </c>
      <c r="I42">
        <f t="shared" si="7"/>
        <v>-1.9739249997655861E-2</v>
      </c>
      <c r="O42">
        <f t="shared" ca="1" si="5"/>
        <v>-3.004278877304209E-2</v>
      </c>
      <c r="P42">
        <f t="shared" ca="1" si="6"/>
        <v>-2.0754902373070039E-2</v>
      </c>
      <c r="Q42" s="2">
        <f t="shared" si="3"/>
        <v>39765.128700000001</v>
      </c>
      <c r="S42">
        <f t="shared" si="8"/>
        <v>-1.9739249997655861E-2</v>
      </c>
    </row>
    <row r="43" spans="1:19">
      <c r="A43" s="22" t="s">
        <v>49</v>
      </c>
      <c r="B43" s="23" t="s">
        <v>26</v>
      </c>
      <c r="C43" s="21">
        <v>54841.245139999999</v>
      </c>
      <c r="D43" s="21">
        <v>2.0000000000000001E-4</v>
      </c>
      <c r="E43" s="32">
        <f t="shared" si="0"/>
        <v>5896.4888308369309</v>
      </c>
      <c r="F43">
        <f t="shared" si="1"/>
        <v>5896.5</v>
      </c>
      <c r="G43">
        <f t="shared" si="2"/>
        <v>-1.9500750000588596E-2</v>
      </c>
      <c r="K43">
        <f>G43</f>
        <v>-1.9500750000588596E-2</v>
      </c>
      <c r="O43">
        <f t="shared" ca="1" si="5"/>
        <v>-2.9632658173344983E-2</v>
      </c>
      <c r="P43">
        <f t="shared" ca="1" si="6"/>
        <v>-2.132199218149089E-2</v>
      </c>
      <c r="Q43" s="2">
        <f t="shared" si="3"/>
        <v>39822.745139999999</v>
      </c>
      <c r="S43">
        <f t="shared" si="8"/>
        <v>-1.9500750000588596E-2</v>
      </c>
    </row>
    <row r="44" spans="1:19">
      <c r="A44" s="33" t="s">
        <v>52</v>
      </c>
      <c r="B44" s="34" t="s">
        <v>28</v>
      </c>
      <c r="C44" s="33">
        <v>54861.308700000001</v>
      </c>
      <c r="D44" s="33">
        <v>8.9999999999999998E-4</v>
      </c>
      <c r="E44" s="32">
        <f t="shared" si="0"/>
        <v>5907.9803464655706</v>
      </c>
      <c r="F44">
        <f t="shared" si="1"/>
        <v>5908</v>
      </c>
      <c r="G44">
        <f t="shared" si="2"/>
        <v>-3.4313999996811617E-2</v>
      </c>
      <c r="I44">
        <f t="shared" si="7"/>
        <v>-3.4313999996811617E-2</v>
      </c>
      <c r="O44">
        <f t="shared" ca="1" si="5"/>
        <v>-2.9489733873450538E-2</v>
      </c>
      <c r="P44">
        <f t="shared" ca="1" si="6"/>
        <v>-2.1519614387455727E-2</v>
      </c>
      <c r="Q44" s="2">
        <f t="shared" si="3"/>
        <v>39842.808700000001</v>
      </c>
      <c r="R44">
        <f>G44</f>
        <v>-3.4313999996811617E-2</v>
      </c>
    </row>
    <row r="45" spans="1:19">
      <c r="A45" s="35" t="s">
        <v>50</v>
      </c>
      <c r="B45" s="36" t="s">
        <v>28</v>
      </c>
      <c r="C45" s="37">
        <v>55435.731699999997</v>
      </c>
      <c r="D45" s="37">
        <v>2.0000000000000001E-4</v>
      </c>
      <c r="E45" s="32">
        <f t="shared" si="0"/>
        <v>6236.9843159480051</v>
      </c>
      <c r="F45">
        <f t="shared" si="1"/>
        <v>6237</v>
      </c>
      <c r="G45">
        <f t="shared" si="2"/>
        <v>-2.7383500004361849E-2</v>
      </c>
      <c r="I45">
        <f t="shared" si="7"/>
        <v>-2.7383500004361849E-2</v>
      </c>
      <c r="O45">
        <f t="shared" ca="1" si="5"/>
        <v>-2.5400856076470399E-2</v>
      </c>
      <c r="P45">
        <f t="shared" ca="1" si="6"/>
        <v>-2.7173327932015059E-2</v>
      </c>
      <c r="Q45" s="2">
        <f t="shared" si="3"/>
        <v>40417.231699999997</v>
      </c>
      <c r="R45">
        <f>G45</f>
        <v>-2.7383500004361849E-2</v>
      </c>
    </row>
    <row r="46" spans="1:19">
      <c r="A46" s="35" t="s">
        <v>50</v>
      </c>
      <c r="B46" s="36" t="s">
        <v>28</v>
      </c>
      <c r="C46" s="37">
        <v>55468.903400000003</v>
      </c>
      <c r="D46" s="37">
        <v>2.0000000000000001E-4</v>
      </c>
      <c r="E46" s="32">
        <f t="shared" si="0"/>
        <v>6255.9835916985985</v>
      </c>
      <c r="F46">
        <f t="shared" si="1"/>
        <v>6256</v>
      </c>
      <c r="G46">
        <f t="shared" si="2"/>
        <v>-2.8647999999520835E-2</v>
      </c>
      <c r="I46">
        <f t="shared" si="7"/>
        <v>-2.8647999999520835E-2</v>
      </c>
      <c r="O46">
        <f t="shared" ca="1" si="5"/>
        <v>-2.5164720276644806E-2</v>
      </c>
      <c r="P46">
        <f t="shared" ca="1" si="6"/>
        <v>-2.7499834185348279E-2</v>
      </c>
      <c r="Q46" s="2">
        <f t="shared" si="3"/>
        <v>40450.403400000003</v>
      </c>
      <c r="R46">
        <f>G46</f>
        <v>-2.8647999999520835E-2</v>
      </c>
    </row>
    <row r="47" spans="1:19">
      <c r="A47" s="35" t="s">
        <v>50</v>
      </c>
      <c r="B47" s="36" t="s">
        <v>28</v>
      </c>
      <c r="C47" s="37">
        <v>55468.904399999999</v>
      </c>
      <c r="D47" s="37">
        <v>2.0000000000000001E-4</v>
      </c>
      <c r="E47" s="32">
        <f t="shared" si="0"/>
        <v>6255.9841644541602</v>
      </c>
      <c r="F47">
        <f t="shared" si="1"/>
        <v>6256</v>
      </c>
      <c r="G47">
        <f t="shared" si="2"/>
        <v>-2.7648000002955087E-2</v>
      </c>
      <c r="I47">
        <f t="shared" si="7"/>
        <v>-2.7648000002955087E-2</v>
      </c>
      <c r="O47">
        <f t="shared" ca="1" si="5"/>
        <v>-2.5164720276644806E-2</v>
      </c>
      <c r="P47">
        <f t="shared" ca="1" si="6"/>
        <v>-2.7499834185348279E-2</v>
      </c>
      <c r="Q47" s="2">
        <f t="shared" si="3"/>
        <v>40450.404399999999</v>
      </c>
      <c r="R47">
        <f>G47</f>
        <v>-2.7648000002955087E-2</v>
      </c>
    </row>
    <row r="48" spans="1:19">
      <c r="A48" s="35" t="s">
        <v>50</v>
      </c>
      <c r="B48" s="36" t="s">
        <v>28</v>
      </c>
      <c r="C48" s="37">
        <v>55470.650900000001</v>
      </c>
      <c r="D48" s="37">
        <v>2.0000000000000001E-4</v>
      </c>
      <c r="E48" s="32">
        <f t="shared" si="0"/>
        <v>6256.9844820471217</v>
      </c>
      <c r="F48">
        <f t="shared" si="1"/>
        <v>6257</v>
      </c>
      <c r="G48">
        <f t="shared" si="2"/>
        <v>-2.7093499993497971E-2</v>
      </c>
      <c r="I48">
        <f t="shared" si="7"/>
        <v>-2.7093499993497971E-2</v>
      </c>
      <c r="O48">
        <f t="shared" ca="1" si="5"/>
        <v>-2.5152292076653981E-2</v>
      </c>
      <c r="P48">
        <f t="shared" ca="1" si="6"/>
        <v>-2.75170187249974E-2</v>
      </c>
      <c r="Q48" s="2">
        <f t="shared" si="3"/>
        <v>40452.150900000001</v>
      </c>
      <c r="R48">
        <f>G48</f>
        <v>-2.7093499993497971E-2</v>
      </c>
    </row>
    <row r="49" spans="1:19">
      <c r="A49" s="22" t="s">
        <v>51</v>
      </c>
      <c r="B49" s="23" t="s">
        <v>26</v>
      </c>
      <c r="C49" s="21">
        <v>55511.678599999999</v>
      </c>
      <c r="D49" s="21">
        <v>5.9999999999999995E-4</v>
      </c>
      <c r="E49" s="32">
        <f t="shared" si="0"/>
        <v>6280.4833255104477</v>
      </c>
      <c r="F49">
        <f t="shared" si="1"/>
        <v>6280.5</v>
      </c>
      <c r="G49">
        <f t="shared" si="2"/>
        <v>-2.911274999496527E-2</v>
      </c>
      <c r="I49">
        <f t="shared" si="7"/>
        <v>-2.911274999496527E-2</v>
      </c>
      <c r="O49">
        <f t="shared" ca="1" si="5"/>
        <v>-2.4860229376869686E-2</v>
      </c>
      <c r="P49">
        <f t="shared" ca="1" si="6"/>
        <v>-2.7920855406751641E-2</v>
      </c>
      <c r="Q49" s="2">
        <f t="shared" si="3"/>
        <v>40493.178599999999</v>
      </c>
      <c r="S49">
        <f>G49</f>
        <v>-2.911274999496527E-2</v>
      </c>
    </row>
    <row r="50" spans="1:19">
      <c r="A50" s="35" t="s">
        <v>50</v>
      </c>
      <c r="B50" s="36" t="s">
        <v>26</v>
      </c>
      <c r="C50" s="37">
        <v>55539.613700000002</v>
      </c>
      <c r="D50" s="37">
        <v>2.0000000000000001E-4</v>
      </c>
      <c r="E50" s="32">
        <f t="shared" si="0"/>
        <v>6296.483309473293</v>
      </c>
      <c r="F50">
        <f t="shared" si="1"/>
        <v>6296.5</v>
      </c>
      <c r="G50">
        <f t="shared" si="2"/>
        <v>-2.9140749997168314E-2</v>
      </c>
      <c r="I50">
        <f t="shared" si="7"/>
        <v>-2.9140749997168314E-2</v>
      </c>
      <c r="O50">
        <f t="shared" ca="1" si="5"/>
        <v>-2.4661378177016552E-2</v>
      </c>
      <c r="P50">
        <f t="shared" ca="1" si="6"/>
        <v>-2.8195808041137499E-2</v>
      </c>
      <c r="Q50" s="2">
        <f t="shared" si="3"/>
        <v>40521.113700000002</v>
      </c>
      <c r="S50">
        <f>G50</f>
        <v>-2.9140749997168314E-2</v>
      </c>
    </row>
    <row r="51" spans="1:19">
      <c r="A51" s="35" t="s">
        <v>50</v>
      </c>
      <c r="B51" s="36" t="s">
        <v>28</v>
      </c>
      <c r="C51" s="37">
        <v>55566.679600000003</v>
      </c>
      <c r="D51" s="37">
        <v>2.0000000000000001E-4</v>
      </c>
      <c r="E51" s="32">
        <f t="shared" si="0"/>
        <v>6311.9854542996927</v>
      </c>
      <c r="F51">
        <f t="shared" si="1"/>
        <v>6312</v>
      </c>
      <c r="G51">
        <f t="shared" si="2"/>
        <v>-2.5395999997272156E-2</v>
      </c>
      <c r="I51">
        <f t="shared" si="7"/>
        <v>-2.5395999997272156E-2</v>
      </c>
      <c r="O51">
        <f t="shared" ca="1" si="5"/>
        <v>-2.4468741077158823E-2</v>
      </c>
      <c r="P51">
        <f t="shared" ca="1" si="6"/>
        <v>-2.8462168405698804E-2</v>
      </c>
      <c r="Q51" s="2">
        <f t="shared" si="3"/>
        <v>40548.179600000003</v>
      </c>
      <c r="R51">
        <f>G51</f>
        <v>-2.5395999997272156E-2</v>
      </c>
    </row>
    <row r="52" spans="1:19">
      <c r="A52" s="35" t="s">
        <v>50</v>
      </c>
      <c r="B52" s="36" t="s">
        <v>26</v>
      </c>
      <c r="C52" s="37">
        <v>55574.5311</v>
      </c>
      <c r="D52" s="37">
        <v>5.0000000000000001E-4</v>
      </c>
      <c r="E52" s="32">
        <f t="shared" si="0"/>
        <v>6316.4824446123903</v>
      </c>
      <c r="F52">
        <f t="shared" si="1"/>
        <v>6316.5</v>
      </c>
      <c r="G52">
        <f t="shared" si="2"/>
        <v>-3.0650749999040272E-2</v>
      </c>
      <c r="I52">
        <f t="shared" si="7"/>
        <v>-3.0650749999040272E-2</v>
      </c>
      <c r="O52">
        <f t="shared" ca="1" si="5"/>
        <v>-2.4412814177200121E-2</v>
      </c>
      <c r="P52">
        <f t="shared" ca="1" si="6"/>
        <v>-2.8539498834119825E-2</v>
      </c>
      <c r="Q52" s="2">
        <f t="shared" si="3"/>
        <v>40556.0311</v>
      </c>
      <c r="S52">
        <f>G52</f>
        <v>-3.0650749999040272E-2</v>
      </c>
    </row>
    <row r="53" spans="1:19">
      <c r="A53" s="33" t="s">
        <v>53</v>
      </c>
      <c r="B53" s="34" t="s">
        <v>28</v>
      </c>
      <c r="C53" s="33">
        <v>55825.945599999999</v>
      </c>
      <c r="D53" s="33">
        <v>4.0000000000000002E-4</v>
      </c>
      <c r="E53" s="32">
        <f t="shared" si="0"/>
        <v>6460.4814984201976</v>
      </c>
      <c r="F53">
        <f t="shared" si="1"/>
        <v>6460.5</v>
      </c>
      <c r="G53">
        <f t="shared" si="2"/>
        <v>-3.2302749998052604E-2</v>
      </c>
      <c r="I53">
        <f t="shared" si="7"/>
        <v>-3.2302749998052604E-2</v>
      </c>
      <c r="O53">
        <f t="shared" ca="1" si="5"/>
        <v>-2.2623153378521887E-2</v>
      </c>
      <c r="P53">
        <f t="shared" ca="1" si="6"/>
        <v>-3.1014072543592605E-2</v>
      </c>
      <c r="Q53" s="2">
        <f t="shared" si="3"/>
        <v>40807.445599999999</v>
      </c>
      <c r="S53">
        <f>G53</f>
        <v>-3.2302749998052604E-2</v>
      </c>
    </row>
    <row r="54" spans="1:19">
      <c r="A54" s="33" t="s">
        <v>53</v>
      </c>
      <c r="B54" s="34" t="s">
        <v>28</v>
      </c>
      <c r="C54" s="33">
        <v>55862.608699999997</v>
      </c>
      <c r="D54" s="33">
        <v>4.0000000000000002E-4</v>
      </c>
      <c r="E54" s="32">
        <f t="shared" si="0"/>
        <v>6481.4804929478032</v>
      </c>
      <c r="F54">
        <f t="shared" si="1"/>
        <v>6481.5</v>
      </c>
      <c r="G54">
        <f t="shared" si="2"/>
        <v>-3.4058249999361578E-2</v>
      </c>
      <c r="I54">
        <f t="shared" si="7"/>
        <v>-3.4058249999361578E-2</v>
      </c>
      <c r="O54">
        <f t="shared" ca="1" si="5"/>
        <v>-2.2362161178714646E-2</v>
      </c>
      <c r="P54">
        <f t="shared" ca="1" si="6"/>
        <v>-3.1374947876224052E-2</v>
      </c>
      <c r="Q54" s="2">
        <f t="shared" si="3"/>
        <v>40844.108699999997</v>
      </c>
      <c r="S54">
        <f>G54</f>
        <v>-3.4058249999361578E-2</v>
      </c>
    </row>
    <row r="55" spans="1:19">
      <c r="A55" s="22" t="s">
        <v>54</v>
      </c>
      <c r="B55" s="23" t="s">
        <v>26</v>
      </c>
      <c r="C55" s="21">
        <v>56159.4159</v>
      </c>
      <c r="D55" s="21">
        <v>2.3999999999999998E-3</v>
      </c>
      <c r="E55" s="32">
        <f>+(C55-C$7)/C$8</f>
        <v>6651.4784682568852</v>
      </c>
      <c r="F55">
        <f t="shared" si="1"/>
        <v>6651.5</v>
      </c>
      <c r="G55">
        <f>+C55-(C$7+F55*C$8)</f>
        <v>-3.7593249995552469E-2</v>
      </c>
      <c r="I55">
        <f t="shared" ref="I55:I62" si="9">G55</f>
        <v>-3.7593249995552469E-2</v>
      </c>
      <c r="O55">
        <f t="shared" ref="O55:P58" ca="1" si="10">+C$11+C$12*$F55</f>
        <v>-2.0249367180275049E-2</v>
      </c>
      <c r="P55">
        <f t="shared" ca="1" si="10"/>
        <v>-3.4296319616573867E-2</v>
      </c>
      <c r="Q55" s="2">
        <f>+C55-15018.5</f>
        <v>41140.9159</v>
      </c>
      <c r="S55">
        <f>G55</f>
        <v>-3.7593249995552469E-2</v>
      </c>
    </row>
    <row r="56" spans="1:19">
      <c r="A56" s="41" t="s">
        <v>55</v>
      </c>
      <c r="B56" s="42" t="s">
        <v>28</v>
      </c>
      <c r="C56" s="41">
        <v>56582.828200000004</v>
      </c>
      <c r="D56" s="41">
        <v>1E-4</v>
      </c>
      <c r="E56" s="32">
        <f>+(C56-C$7)/C$8</f>
        <v>6893.9902190532321</v>
      </c>
      <c r="F56">
        <f t="shared" si="1"/>
        <v>6894</v>
      </c>
      <c r="G56">
        <f>+C56-(C$7+F56*C$8)</f>
        <v>-1.70769999967888E-2</v>
      </c>
      <c r="I56">
        <f t="shared" si="9"/>
        <v>-1.70769999967888E-2</v>
      </c>
      <c r="O56">
        <f t="shared" ca="1" si="10"/>
        <v>-1.7235528682500931E-2</v>
      </c>
      <c r="P56">
        <f t="shared" ca="1" si="10"/>
        <v>-3.8463570481484619E-2</v>
      </c>
      <c r="Q56" s="2">
        <f>+C56-15018.5</f>
        <v>41564.328200000004</v>
      </c>
      <c r="R56">
        <f>G56</f>
        <v>-1.70769999967888E-2</v>
      </c>
    </row>
    <row r="57" spans="1:19">
      <c r="A57" s="43" t="s">
        <v>56</v>
      </c>
      <c r="B57" s="44" t="s">
        <v>28</v>
      </c>
      <c r="C57" s="41">
        <v>56584.580399999999</v>
      </c>
      <c r="D57" s="45">
        <v>2.5999999999999999E-3</v>
      </c>
      <c r="E57" s="32">
        <f>+(C57-C$7)/C$8</f>
        <v>6894.9938013529063</v>
      </c>
      <c r="F57">
        <f t="shared" si="1"/>
        <v>6895</v>
      </c>
      <c r="G57">
        <f>+C57-(C$7+F57*C$8)</f>
        <v>-1.0822500000358559E-2</v>
      </c>
      <c r="I57">
        <f t="shared" si="9"/>
        <v>-1.0822500000358559E-2</v>
      </c>
      <c r="O57">
        <f t="shared" ca="1" si="10"/>
        <v>-1.722310048251012E-2</v>
      </c>
      <c r="P57">
        <f t="shared" ca="1" si="10"/>
        <v>-3.8480755021133739E-2</v>
      </c>
      <c r="Q57" s="2">
        <f>+C57-15018.5</f>
        <v>41566.080399999999</v>
      </c>
      <c r="R57">
        <f>G57</f>
        <v>-1.0822500000358559E-2</v>
      </c>
    </row>
    <row r="58" spans="1:19">
      <c r="A58" s="43" t="s">
        <v>56</v>
      </c>
      <c r="B58" s="44" t="s">
        <v>28</v>
      </c>
      <c r="C58" s="41">
        <v>56647.428399999997</v>
      </c>
      <c r="D58" s="45">
        <v>1.5E-3</v>
      </c>
      <c r="E58" s="32">
        <f>+(C58-C$7)/C$8</f>
        <v>6930.9903430548084</v>
      </c>
      <c r="F58">
        <f t="shared" si="1"/>
        <v>6931</v>
      </c>
      <c r="G58">
        <f>+C58-(C$7+F58*C$8)</f>
        <v>-1.6860499999893364E-2</v>
      </c>
      <c r="I58">
        <f t="shared" si="9"/>
        <v>-1.6860499999893364E-2</v>
      </c>
      <c r="O58">
        <f t="shared" ca="1" si="10"/>
        <v>-1.6775685282840555E-2</v>
      </c>
      <c r="P58">
        <f t="shared" ca="1" si="10"/>
        <v>-3.9099398448501937E-2</v>
      </c>
      <c r="Q58" s="2">
        <f>+C58-15018.5</f>
        <v>41628.928399999997</v>
      </c>
      <c r="R58">
        <f>G58</f>
        <v>-1.6860499999893364E-2</v>
      </c>
    </row>
    <row r="59" spans="1:19">
      <c r="A59" s="46" t="s">
        <v>57</v>
      </c>
      <c r="B59" s="46"/>
      <c r="C59" s="38">
        <v>55478.508800000003</v>
      </c>
      <c r="D59" s="38">
        <v>7.4000000000000003E-3</v>
      </c>
      <c r="E59" s="32">
        <f t="shared" ref="E59:E65" si="11">+(C59-C$7)/C$8</f>
        <v>6261.4851379954325</v>
      </c>
      <c r="F59">
        <f t="shared" si="1"/>
        <v>6261.5</v>
      </c>
      <c r="G59">
        <f t="shared" ref="G59:G65" si="12">+C59-(C$7+F59*C$8)</f>
        <v>-2.5948249996872619E-2</v>
      </c>
      <c r="I59">
        <f t="shared" si="9"/>
        <v>-2.5948249996872619E-2</v>
      </c>
      <c r="O59">
        <f t="shared" ref="O59:O65" ca="1" si="13">+C$11+C$12*$F59</f>
        <v>-2.5096365176695279E-2</v>
      </c>
      <c r="P59">
        <f t="shared" ref="P59:P65" ca="1" si="14">+D$11+D$12*$F59</f>
        <v>-2.7594349153418421E-2</v>
      </c>
      <c r="Q59" s="2">
        <f t="shared" ref="Q59:Q65" si="15">+C59-15018.5</f>
        <v>40460.008800000003</v>
      </c>
      <c r="S59">
        <f>G59</f>
        <v>-2.5948249996872619E-2</v>
      </c>
    </row>
    <row r="60" spans="1:19">
      <c r="A60" s="46" t="s">
        <v>57</v>
      </c>
      <c r="B60" s="46"/>
      <c r="C60" s="38">
        <v>55479.380700000002</v>
      </c>
      <c r="D60" s="38">
        <v>1.5E-3</v>
      </c>
      <c r="E60" s="32">
        <f t="shared" si="11"/>
        <v>6261.9845235719004</v>
      </c>
      <c r="F60">
        <f t="shared" si="1"/>
        <v>6262</v>
      </c>
      <c r="G60">
        <f t="shared" si="12"/>
        <v>-2.7020999994419981E-2</v>
      </c>
      <c r="I60">
        <f t="shared" si="9"/>
        <v>-2.7020999994419981E-2</v>
      </c>
      <c r="O60">
        <f t="shared" ca="1" si="13"/>
        <v>-2.5090151076699874E-2</v>
      </c>
      <c r="P60">
        <f t="shared" ca="1" si="14"/>
        <v>-2.7602941423242974E-2</v>
      </c>
      <c r="Q60" s="2">
        <f t="shared" si="15"/>
        <v>40460.880700000002</v>
      </c>
      <c r="R60">
        <f t="shared" ref="R60:R65" si="16">G60</f>
        <v>-2.7020999994419981E-2</v>
      </c>
    </row>
    <row r="61" spans="1:19">
      <c r="A61" s="40" t="s">
        <v>58</v>
      </c>
      <c r="B61" s="39"/>
      <c r="C61" s="40">
        <v>56907.578099999999</v>
      </c>
      <c r="D61" s="40">
        <v>4.7000000000000002E-3</v>
      </c>
      <c r="E61" s="32">
        <f t="shared" si="11"/>
        <v>7079.9925312674422</v>
      </c>
      <c r="F61">
        <f t="shared" si="1"/>
        <v>7080</v>
      </c>
      <c r="G61">
        <f t="shared" si="12"/>
        <v>-1.3039999997999985E-2</v>
      </c>
      <c r="I61">
        <f t="shared" si="9"/>
        <v>-1.3039999997999985E-2</v>
      </c>
      <c r="O61">
        <f t="shared" ca="1" si="13"/>
        <v>-1.4923883484208214E-2</v>
      </c>
      <c r="P61">
        <f t="shared" ca="1" si="14"/>
        <v>-4.1659894856220292E-2</v>
      </c>
      <c r="Q61" s="2">
        <f t="shared" si="15"/>
        <v>41889.078099999999</v>
      </c>
      <c r="R61">
        <f t="shared" si="16"/>
        <v>-1.3039999997999985E-2</v>
      </c>
    </row>
    <row r="62" spans="1:19">
      <c r="A62" s="40" t="s">
        <v>58</v>
      </c>
      <c r="B62" s="39"/>
      <c r="C62" s="40">
        <v>56970.434300000001</v>
      </c>
      <c r="D62" s="40">
        <v>3.0000000000000001E-3</v>
      </c>
      <c r="E62" s="32">
        <f t="shared" si="11"/>
        <v>7115.9937695649733</v>
      </c>
      <c r="F62">
        <f t="shared" si="1"/>
        <v>7116</v>
      </c>
      <c r="G62">
        <f t="shared" si="12"/>
        <v>-1.0877999993681442E-2</v>
      </c>
      <c r="I62">
        <f t="shared" si="9"/>
        <v>-1.0877999993681442E-2</v>
      </c>
      <c r="O62">
        <f t="shared" ca="1" si="13"/>
        <v>-1.4476468284538649E-2</v>
      </c>
      <c r="P62">
        <f t="shared" ca="1" si="14"/>
        <v>-4.227853828358849E-2</v>
      </c>
      <c r="Q62" s="2">
        <f t="shared" si="15"/>
        <v>41951.934300000001</v>
      </c>
      <c r="R62">
        <f t="shared" si="16"/>
        <v>-1.0877999993681442E-2</v>
      </c>
    </row>
    <row r="63" spans="1:19">
      <c r="A63" s="38" t="s">
        <v>59</v>
      </c>
      <c r="B63" s="39" t="s">
        <v>28</v>
      </c>
      <c r="C63" s="47">
        <v>56895.352980000003</v>
      </c>
      <c r="D63" s="38">
        <v>2.9999999999999997E-4</v>
      </c>
      <c r="E63" s="32">
        <f t="shared" si="11"/>
        <v>7072.9905257638366</v>
      </c>
      <c r="F63">
        <f t="shared" si="1"/>
        <v>7073</v>
      </c>
      <c r="G63">
        <f t="shared" si="12"/>
        <v>-1.6541499993763864E-2</v>
      </c>
      <c r="K63">
        <f>G63</f>
        <v>-1.6541499993763864E-2</v>
      </c>
      <c r="O63">
        <f t="shared" ca="1" si="13"/>
        <v>-1.5010880884143957E-2</v>
      </c>
      <c r="P63">
        <f t="shared" ca="1" si="14"/>
        <v>-4.1539603078676476E-2</v>
      </c>
      <c r="Q63" s="2">
        <f t="shared" si="15"/>
        <v>41876.852980000003</v>
      </c>
      <c r="R63">
        <f t="shared" si="16"/>
        <v>-1.6541499993763864E-2</v>
      </c>
    </row>
    <row r="64" spans="1:19">
      <c r="A64" s="38" t="s">
        <v>59</v>
      </c>
      <c r="B64" s="39" t="s">
        <v>28</v>
      </c>
      <c r="C64" s="47">
        <v>56895.357609999999</v>
      </c>
      <c r="D64" s="38">
        <v>5.9999999999999995E-4</v>
      </c>
      <c r="E64" s="32">
        <f t="shared" si="11"/>
        <v>7072.9931776220974</v>
      </c>
      <c r="F64">
        <f t="shared" si="1"/>
        <v>7073</v>
      </c>
      <c r="G64">
        <f t="shared" si="12"/>
        <v>-1.1911499997950159E-2</v>
      </c>
      <c r="K64">
        <f>G64</f>
        <v>-1.1911499997950159E-2</v>
      </c>
      <c r="O64">
        <f t="shared" ca="1" si="13"/>
        <v>-1.5010880884143957E-2</v>
      </c>
      <c r="P64">
        <f t="shared" ca="1" si="14"/>
        <v>-4.1539603078676476E-2</v>
      </c>
      <c r="Q64" s="2">
        <f t="shared" si="15"/>
        <v>41876.857609999999</v>
      </c>
      <c r="R64">
        <f t="shared" si="16"/>
        <v>-1.1911499997950159E-2</v>
      </c>
    </row>
    <row r="65" spans="1:18">
      <c r="A65" s="38" t="s">
        <v>59</v>
      </c>
      <c r="B65" s="39" t="s">
        <v>28</v>
      </c>
      <c r="C65" s="47">
        <v>56895.356549999997</v>
      </c>
      <c r="D65" s="38">
        <v>5.0000000000000001E-4</v>
      </c>
      <c r="E65" s="32">
        <f t="shared" si="11"/>
        <v>7072.9925705011974</v>
      </c>
      <c r="F65">
        <f t="shared" si="1"/>
        <v>7073</v>
      </c>
      <c r="G65">
        <f t="shared" si="12"/>
        <v>-1.2971500000276137E-2</v>
      </c>
      <c r="K65">
        <f>G65</f>
        <v>-1.2971500000276137E-2</v>
      </c>
      <c r="O65">
        <f t="shared" ca="1" si="13"/>
        <v>-1.5010880884143957E-2</v>
      </c>
      <c r="P65">
        <f t="shared" ca="1" si="14"/>
        <v>-4.1539603078676476E-2</v>
      </c>
      <c r="Q65" s="2">
        <f t="shared" si="15"/>
        <v>41876.856549999997</v>
      </c>
      <c r="R65">
        <f t="shared" si="16"/>
        <v>-1.2971500000276137E-2</v>
      </c>
    </row>
    <row r="66" spans="1:18">
      <c r="A66" s="62"/>
      <c r="B66" s="63"/>
      <c r="C66" s="62"/>
      <c r="D66" s="62"/>
      <c r="E66" s="32"/>
      <c r="Q66" s="2"/>
    </row>
    <row r="67" spans="1:18">
      <c r="A67" s="62"/>
      <c r="B67" s="63"/>
      <c r="C67" s="62"/>
      <c r="D67" s="62"/>
      <c r="E67" s="32"/>
      <c r="Q67" s="2"/>
    </row>
    <row r="68" spans="1:18">
      <c r="A68" s="62"/>
      <c r="B68" s="63"/>
      <c r="C68" s="62"/>
      <c r="D68" s="62"/>
      <c r="E68" s="32"/>
      <c r="Q68" s="2"/>
    </row>
    <row r="69" spans="1:18">
      <c r="A69" s="62"/>
      <c r="B69" s="63"/>
      <c r="C69" s="62"/>
      <c r="D69" s="62"/>
      <c r="E69" s="32"/>
      <c r="Q69" s="2"/>
    </row>
    <row r="70" spans="1:18">
      <c r="A70" s="62"/>
      <c r="B70" s="63"/>
      <c r="C70" s="62"/>
      <c r="D70" s="62"/>
      <c r="E70" s="32"/>
      <c r="Q70" s="2"/>
    </row>
    <row r="71" spans="1:18">
      <c r="A71" s="62"/>
      <c r="B71" s="63"/>
      <c r="C71" s="62"/>
      <c r="D71" s="62"/>
      <c r="E71" s="32"/>
      <c r="Q71" s="2"/>
    </row>
    <row r="72" spans="1:18">
      <c r="A72" s="62"/>
      <c r="B72" s="63"/>
      <c r="C72" s="62"/>
      <c r="D72" s="62"/>
      <c r="E72" s="32"/>
      <c r="Q72" s="2"/>
    </row>
    <row r="73" spans="1:18">
      <c r="A73" s="62"/>
      <c r="B73" s="63"/>
      <c r="C73" s="62"/>
      <c r="D73" s="62"/>
      <c r="E73" s="32"/>
      <c r="Q73" s="2"/>
    </row>
    <row r="74" spans="1:18">
      <c r="A74" s="62"/>
      <c r="B74" s="63"/>
      <c r="C74" s="62"/>
      <c r="D74" s="62"/>
      <c r="E74" s="32"/>
      <c r="Q74" s="2"/>
    </row>
    <row r="75" spans="1:18">
      <c r="A75" s="62"/>
      <c r="B75" s="63"/>
      <c r="C75" s="62"/>
      <c r="D75" s="62"/>
      <c r="E75" s="32"/>
      <c r="Q75" s="2"/>
    </row>
    <row r="76" spans="1:18">
      <c r="A76" s="62"/>
      <c r="B76" s="63"/>
      <c r="C76" s="62"/>
      <c r="D76" s="62"/>
      <c r="E76" s="32"/>
      <c r="Q76" s="2"/>
    </row>
    <row r="77" spans="1:18">
      <c r="A77" s="62"/>
      <c r="B77" s="63"/>
      <c r="C77" s="62"/>
      <c r="D77" s="62"/>
      <c r="E77" s="32"/>
      <c r="Q77" s="2"/>
    </row>
    <row r="78" spans="1:18">
      <c r="A78" s="62"/>
      <c r="B78" s="63"/>
      <c r="C78" s="62"/>
      <c r="D78" s="62"/>
      <c r="E78" s="32"/>
      <c r="Q78" s="2"/>
    </row>
    <row r="79" spans="1:18">
      <c r="A79" s="62"/>
      <c r="B79" s="63"/>
      <c r="C79" s="62"/>
      <c r="D79" s="62"/>
      <c r="E79" s="32"/>
      <c r="Q79" s="2"/>
    </row>
    <row r="80" spans="1:18">
      <c r="A80" s="62"/>
      <c r="B80" s="63"/>
      <c r="C80" s="62"/>
      <c r="D80" s="62"/>
      <c r="E80" s="32"/>
      <c r="Q80" s="2"/>
    </row>
    <row r="81" spans="1:17">
      <c r="A81" s="62"/>
      <c r="B81" s="63"/>
      <c r="C81" s="62"/>
      <c r="D81" s="62"/>
      <c r="E81" s="32"/>
      <c r="Q81" s="2"/>
    </row>
    <row r="82" spans="1:17">
      <c r="A82" s="62"/>
      <c r="B82" s="63"/>
      <c r="C82" s="62"/>
      <c r="D82" s="62"/>
      <c r="E82" s="32"/>
      <c r="Q82" s="2"/>
    </row>
    <row r="83" spans="1:17">
      <c r="A83" s="62"/>
      <c r="B83" s="63"/>
      <c r="C83" s="62"/>
      <c r="D83" s="62"/>
      <c r="E83" s="32"/>
      <c r="Q83" s="2"/>
    </row>
    <row r="84" spans="1:17">
      <c r="A84" s="62"/>
      <c r="B84" s="63"/>
      <c r="C84" s="62"/>
      <c r="D84" s="62"/>
      <c r="E84" s="32"/>
      <c r="Q84" s="2"/>
    </row>
    <row r="85" spans="1:17">
      <c r="A85" s="62"/>
      <c r="B85" s="63"/>
      <c r="C85" s="62"/>
      <c r="D85" s="62"/>
      <c r="E85" s="32"/>
      <c r="Q85" s="2"/>
    </row>
    <row r="86" spans="1:17">
      <c r="A86" s="62"/>
      <c r="B86" s="63"/>
      <c r="C86" s="62"/>
      <c r="D86" s="62"/>
      <c r="E86" s="32"/>
      <c r="Q86" s="2"/>
    </row>
    <row r="87" spans="1:17">
      <c r="A87" s="62"/>
      <c r="B87" s="63"/>
      <c r="C87" s="62"/>
      <c r="D87" s="62"/>
      <c r="E87" s="32"/>
      <c r="Q87" s="2"/>
    </row>
    <row r="88" spans="1:17">
      <c r="A88" s="62"/>
      <c r="B88" s="63"/>
      <c r="C88" s="62"/>
      <c r="D88" s="62"/>
      <c r="E88" s="32"/>
      <c r="Q88" s="2"/>
    </row>
    <row r="89" spans="1:17">
      <c r="A89" s="62"/>
      <c r="B89" s="63"/>
      <c r="C89" s="62"/>
      <c r="D89" s="62"/>
      <c r="E89" s="32"/>
      <c r="Q89" s="2"/>
    </row>
    <row r="90" spans="1:17">
      <c r="A90" s="62"/>
      <c r="B90" s="63"/>
      <c r="C90" s="62"/>
      <c r="D90" s="62"/>
      <c r="E90" s="32"/>
      <c r="Q90" s="2"/>
    </row>
    <row r="91" spans="1:17">
      <c r="A91" s="62"/>
      <c r="B91" s="63"/>
      <c r="C91" s="62"/>
      <c r="D91" s="62"/>
      <c r="E91" s="32"/>
      <c r="Q91" s="2"/>
    </row>
    <row r="92" spans="1:17">
      <c r="A92" s="62"/>
      <c r="B92" s="63"/>
      <c r="C92" s="62"/>
      <c r="D92" s="62"/>
      <c r="E92" s="32"/>
      <c r="Q92" s="2"/>
    </row>
    <row r="93" spans="1:17">
      <c r="A93" s="62"/>
      <c r="B93" s="63"/>
      <c r="C93" s="62"/>
      <c r="D93" s="62"/>
      <c r="E93" s="32"/>
      <c r="Q93" s="2"/>
    </row>
    <row r="94" spans="1:17">
      <c r="A94" s="62"/>
      <c r="B94" s="63"/>
      <c r="C94" s="62"/>
      <c r="D94" s="62"/>
      <c r="E94" s="32"/>
      <c r="Q94" s="2"/>
    </row>
    <row r="95" spans="1:17">
      <c r="A95" s="62"/>
      <c r="B95" s="63"/>
      <c r="C95" s="62"/>
      <c r="D95" s="62"/>
      <c r="E95" s="32"/>
      <c r="Q95" s="2"/>
    </row>
    <row r="96" spans="1:17">
      <c r="A96" s="62"/>
      <c r="B96" s="63"/>
      <c r="C96" s="62"/>
      <c r="D96" s="62"/>
      <c r="E96" s="32"/>
      <c r="Q96" s="2"/>
    </row>
    <row r="97" spans="1:17">
      <c r="A97" s="62"/>
      <c r="B97" s="63"/>
      <c r="C97" s="62"/>
      <c r="D97" s="62"/>
      <c r="E97" s="32"/>
      <c r="Q97" s="2"/>
    </row>
    <row r="98" spans="1:17">
      <c r="A98" s="62"/>
      <c r="B98" s="63"/>
      <c r="C98" s="62"/>
      <c r="D98" s="62"/>
      <c r="E98" s="32"/>
      <c r="Q98" s="2"/>
    </row>
    <row r="99" spans="1:17">
      <c r="A99" s="62"/>
      <c r="B99" s="63"/>
      <c r="C99" s="62"/>
      <c r="D99" s="62"/>
      <c r="E99" s="32"/>
      <c r="Q99" s="2"/>
    </row>
    <row r="100" spans="1:17">
      <c r="A100" s="62"/>
      <c r="B100" s="63"/>
      <c r="C100" s="62"/>
      <c r="D100" s="62"/>
      <c r="E100" s="32"/>
      <c r="Q100" s="2"/>
    </row>
    <row r="101" spans="1:17">
      <c r="A101" s="62"/>
      <c r="B101" s="63"/>
      <c r="C101" s="62"/>
      <c r="D101" s="62"/>
      <c r="E101" s="32"/>
      <c r="Q101" s="2"/>
    </row>
    <row r="102" spans="1:17">
      <c r="A102" s="62"/>
      <c r="B102" s="63"/>
      <c r="C102" s="62"/>
      <c r="D102" s="62"/>
      <c r="E102" s="32"/>
      <c r="Q102" s="2"/>
    </row>
    <row r="103" spans="1:17">
      <c r="A103" s="62"/>
      <c r="B103" s="63"/>
      <c r="C103" s="62"/>
      <c r="D103" s="62"/>
      <c r="E103" s="32"/>
      <c r="Q103" s="2"/>
    </row>
    <row r="104" spans="1:17">
      <c r="A104" s="62"/>
      <c r="B104" s="63"/>
      <c r="C104" s="62"/>
      <c r="D104" s="62"/>
      <c r="E104" s="32"/>
      <c r="Q104" s="2"/>
    </row>
    <row r="105" spans="1:17">
      <c r="A105" s="62"/>
      <c r="B105" s="63"/>
      <c r="C105" s="62"/>
      <c r="D105" s="62"/>
      <c r="E105" s="32"/>
      <c r="Q105" s="2"/>
    </row>
    <row r="106" spans="1:17">
      <c r="A106" s="62"/>
      <c r="B106" s="63"/>
      <c r="C106" s="62"/>
      <c r="D106" s="62"/>
      <c r="E106" s="32"/>
      <c r="Q106" s="2"/>
    </row>
    <row r="107" spans="1:17">
      <c r="A107" s="62"/>
      <c r="B107" s="63"/>
      <c r="C107" s="62"/>
      <c r="D107" s="62"/>
      <c r="E107" s="32"/>
      <c r="Q107" s="2"/>
    </row>
    <row r="108" spans="1:17">
      <c r="A108" s="62"/>
      <c r="B108" s="63"/>
      <c r="C108" s="62"/>
      <c r="D108" s="62"/>
      <c r="E108" s="32"/>
      <c r="Q108" s="2"/>
    </row>
    <row r="109" spans="1:17">
      <c r="A109" s="62"/>
      <c r="B109" s="63"/>
      <c r="C109" s="62"/>
      <c r="D109" s="62"/>
      <c r="E109" s="32"/>
      <c r="Q109" s="2"/>
    </row>
    <row r="110" spans="1:17">
      <c r="A110" s="62"/>
      <c r="B110" s="63"/>
      <c r="C110" s="62"/>
      <c r="D110" s="62"/>
      <c r="E110" s="32"/>
      <c r="Q110" s="2"/>
    </row>
    <row r="111" spans="1:17">
      <c r="A111" s="62"/>
      <c r="B111" s="63"/>
      <c r="C111" s="62"/>
      <c r="D111" s="62"/>
      <c r="E111" s="32"/>
      <c r="Q111" s="2"/>
    </row>
    <row r="112" spans="1:17">
      <c r="A112" s="62"/>
      <c r="B112" s="63"/>
      <c r="C112" s="62"/>
      <c r="D112" s="62"/>
      <c r="E112" s="32"/>
      <c r="Q112" s="2"/>
    </row>
    <row r="113" spans="1:17">
      <c r="A113" s="62"/>
      <c r="B113" s="63"/>
      <c r="C113" s="62"/>
      <c r="D113" s="62"/>
      <c r="E113" s="32"/>
      <c r="Q113" s="2"/>
    </row>
    <row r="114" spans="1:17">
      <c r="A114" s="62"/>
      <c r="B114" s="63"/>
      <c r="C114" s="62"/>
      <c r="D114" s="62"/>
      <c r="E114" s="32"/>
      <c r="Q114" s="2"/>
    </row>
    <row r="115" spans="1:17">
      <c r="A115" s="62"/>
      <c r="B115" s="63"/>
      <c r="C115" s="62"/>
      <c r="D115" s="62"/>
      <c r="E115" s="32"/>
      <c r="Q115" s="2"/>
    </row>
    <row r="116" spans="1:17">
      <c r="A116" s="62"/>
      <c r="B116" s="63"/>
      <c r="C116" s="62"/>
      <c r="D116" s="62"/>
      <c r="E116" s="32"/>
      <c r="Q116" s="2"/>
    </row>
    <row r="117" spans="1:17">
      <c r="A117" s="62"/>
      <c r="B117" s="63"/>
      <c r="C117" s="62"/>
      <c r="D117" s="62"/>
      <c r="E117" s="32"/>
      <c r="Q117" s="2"/>
    </row>
    <row r="118" spans="1:17">
      <c r="A118" s="62"/>
      <c r="B118" s="63"/>
      <c r="C118" s="62"/>
      <c r="D118" s="62"/>
      <c r="E118" s="32"/>
      <c r="Q118" s="2"/>
    </row>
    <row r="119" spans="1:17">
      <c r="A119" s="62"/>
      <c r="B119" s="63"/>
      <c r="C119" s="62"/>
      <c r="D119" s="62"/>
      <c r="E119" s="32"/>
      <c r="Q119" s="2"/>
    </row>
    <row r="120" spans="1:17">
      <c r="A120" s="62"/>
      <c r="B120" s="63"/>
      <c r="C120" s="62"/>
      <c r="D120" s="62"/>
      <c r="E120" s="32"/>
      <c r="Q120" s="2"/>
    </row>
    <row r="121" spans="1:17">
      <c r="A121" s="62"/>
      <c r="B121" s="63"/>
      <c r="C121" s="62"/>
      <c r="D121" s="62"/>
      <c r="E121" s="32"/>
      <c r="Q121" s="2"/>
    </row>
    <row r="122" spans="1:17">
      <c r="A122" s="62"/>
      <c r="B122" s="63"/>
      <c r="C122" s="62"/>
      <c r="D122" s="62"/>
      <c r="E122" s="32"/>
      <c r="Q122" s="2"/>
    </row>
    <row r="123" spans="1:17">
      <c r="A123" s="62"/>
      <c r="B123" s="63"/>
      <c r="C123" s="62"/>
      <c r="D123" s="62"/>
      <c r="E123" s="32"/>
      <c r="Q123" s="2"/>
    </row>
    <row r="124" spans="1:17">
      <c r="A124" s="62"/>
      <c r="B124" s="63"/>
      <c r="C124" s="62"/>
      <c r="D124" s="62"/>
      <c r="E124" s="32"/>
      <c r="Q124" s="2"/>
    </row>
    <row r="125" spans="1:17">
      <c r="A125" s="62"/>
      <c r="B125" s="63"/>
      <c r="C125" s="62"/>
      <c r="D125" s="62"/>
      <c r="E125" s="32"/>
      <c r="Q125" s="2"/>
    </row>
    <row r="126" spans="1:17">
      <c r="A126" s="62"/>
      <c r="B126" s="63"/>
      <c r="C126" s="62"/>
      <c r="D126" s="62"/>
      <c r="E126" s="32"/>
      <c r="Q126" s="2"/>
    </row>
    <row r="127" spans="1:17">
      <c r="A127" s="62"/>
      <c r="B127" s="63"/>
      <c r="C127" s="62"/>
      <c r="D127" s="62"/>
      <c r="E127" s="32"/>
      <c r="Q127" s="2"/>
    </row>
    <row r="128" spans="1:17">
      <c r="A128" s="62"/>
      <c r="B128" s="63"/>
      <c r="C128" s="62"/>
      <c r="D128" s="62"/>
      <c r="E128" s="32"/>
      <c r="Q128" s="2"/>
    </row>
    <row r="129" spans="1:17">
      <c r="A129" s="62"/>
      <c r="B129" s="63"/>
      <c r="C129" s="62"/>
      <c r="D129" s="62"/>
      <c r="E129" s="32"/>
      <c r="Q129" s="2"/>
    </row>
    <row r="130" spans="1:17">
      <c r="A130" s="62"/>
      <c r="B130" s="63"/>
      <c r="C130" s="62"/>
      <c r="D130" s="62"/>
      <c r="E130" s="32"/>
      <c r="Q130" s="2"/>
    </row>
    <row r="131" spans="1:17">
      <c r="A131" s="62"/>
      <c r="B131" s="63"/>
      <c r="C131" s="62"/>
      <c r="D131" s="62"/>
      <c r="E131" s="32"/>
      <c r="Q131" s="2"/>
    </row>
    <row r="132" spans="1:17">
      <c r="A132" s="62"/>
      <c r="B132" s="63"/>
      <c r="C132" s="62"/>
      <c r="D132" s="62"/>
      <c r="E132" s="32"/>
      <c r="Q132" s="2"/>
    </row>
    <row r="133" spans="1:17">
      <c r="A133" s="62"/>
      <c r="B133" s="63"/>
      <c r="C133" s="62"/>
      <c r="D133" s="62"/>
      <c r="E133" s="32"/>
      <c r="Q133" s="2"/>
    </row>
    <row r="134" spans="1:17">
      <c r="A134" s="62"/>
      <c r="B134" s="63"/>
      <c r="C134" s="62"/>
      <c r="D134" s="62"/>
      <c r="E134" s="32"/>
      <c r="Q134" s="2"/>
    </row>
    <row r="135" spans="1:17">
      <c r="A135" s="62"/>
      <c r="B135" s="63"/>
      <c r="C135" s="62"/>
      <c r="D135" s="62"/>
      <c r="E135" s="32"/>
      <c r="Q135" s="2"/>
    </row>
    <row r="136" spans="1:17">
      <c r="A136" s="62"/>
      <c r="B136" s="63"/>
      <c r="C136" s="62"/>
      <c r="D136" s="62"/>
      <c r="E136" s="32"/>
      <c r="Q136" s="2"/>
    </row>
    <row r="137" spans="1:17">
      <c r="A137" s="62"/>
      <c r="B137" s="63"/>
      <c r="C137" s="62"/>
      <c r="D137" s="62"/>
      <c r="E137" s="32"/>
      <c r="Q137" s="2"/>
    </row>
    <row r="138" spans="1:17">
      <c r="A138" s="62"/>
      <c r="B138" s="63"/>
      <c r="C138" s="62"/>
      <c r="D138" s="62"/>
      <c r="E138" s="32"/>
      <c r="Q138" s="2"/>
    </row>
    <row r="139" spans="1:17">
      <c r="A139" s="62"/>
      <c r="B139" s="63"/>
      <c r="C139" s="62"/>
      <c r="D139" s="62"/>
      <c r="E139" s="32"/>
      <c r="Q139" s="2"/>
    </row>
    <row r="140" spans="1:17">
      <c r="A140" s="62"/>
      <c r="B140" s="63"/>
      <c r="C140" s="62"/>
      <c r="D140" s="62"/>
      <c r="E140" s="32"/>
      <c r="Q140" s="2"/>
    </row>
    <row r="141" spans="1:17">
      <c r="A141" s="62"/>
      <c r="B141" s="63"/>
      <c r="C141" s="62"/>
      <c r="D141" s="62"/>
      <c r="E141" s="32"/>
      <c r="Q141" s="2"/>
    </row>
    <row r="142" spans="1:17">
      <c r="A142" s="62"/>
      <c r="B142" s="63"/>
      <c r="C142" s="62"/>
      <c r="D142" s="62"/>
      <c r="E142" s="32"/>
      <c r="Q142" s="2"/>
    </row>
    <row r="143" spans="1:17">
      <c r="A143" s="62"/>
      <c r="B143" s="63"/>
      <c r="C143" s="62"/>
      <c r="D143" s="62"/>
      <c r="E143" s="32"/>
      <c r="Q143" s="2"/>
    </row>
    <row r="144" spans="1:17">
      <c r="A144" s="62"/>
      <c r="B144" s="63"/>
      <c r="C144" s="62"/>
      <c r="D144" s="62"/>
      <c r="E144" s="32"/>
      <c r="Q144" s="2"/>
    </row>
    <row r="145" spans="1:17">
      <c r="A145" s="62"/>
      <c r="B145" s="63"/>
      <c r="C145" s="62"/>
      <c r="D145" s="62"/>
      <c r="E145" s="32"/>
      <c r="Q145" s="2"/>
    </row>
    <row r="146" spans="1:17">
      <c r="A146" s="62"/>
      <c r="B146" s="63"/>
      <c r="C146" s="62"/>
      <c r="D146" s="62"/>
      <c r="E146" s="32"/>
      <c r="Q146" s="2"/>
    </row>
    <row r="147" spans="1:17">
      <c r="A147" s="62"/>
      <c r="B147" s="63"/>
      <c r="C147" s="62"/>
      <c r="D147" s="62"/>
      <c r="E147" s="32"/>
      <c r="Q147" s="2"/>
    </row>
    <row r="148" spans="1:17">
      <c r="A148" s="62"/>
      <c r="B148" s="63"/>
      <c r="C148" s="62"/>
      <c r="D148" s="62"/>
      <c r="E148" s="32"/>
      <c r="Q148" s="2"/>
    </row>
    <row r="149" spans="1:17">
      <c r="A149" s="62"/>
      <c r="B149" s="63"/>
      <c r="C149" s="62"/>
      <c r="D149" s="62"/>
      <c r="E149" s="32"/>
      <c r="Q149" s="2"/>
    </row>
    <row r="150" spans="1:17">
      <c r="A150" s="62"/>
      <c r="B150" s="63"/>
      <c r="C150" s="62"/>
      <c r="D150" s="62"/>
      <c r="E150" s="32"/>
      <c r="Q150" s="2"/>
    </row>
    <row r="151" spans="1:17">
      <c r="A151" s="62"/>
      <c r="B151" s="63"/>
      <c r="C151" s="62"/>
      <c r="D151" s="62"/>
      <c r="E151" s="32"/>
      <c r="Q151" s="2"/>
    </row>
    <row r="152" spans="1:17">
      <c r="A152" s="62"/>
      <c r="B152" s="63"/>
      <c r="C152" s="62"/>
      <c r="D152" s="62"/>
      <c r="E152" s="32"/>
      <c r="Q152" s="2"/>
    </row>
    <row r="153" spans="1:17">
      <c r="A153" s="62"/>
      <c r="B153" s="63"/>
      <c r="C153" s="62"/>
      <c r="D153" s="62"/>
      <c r="E153" s="32"/>
      <c r="Q153" s="2"/>
    </row>
    <row r="154" spans="1:17">
      <c r="A154" s="62"/>
      <c r="B154" s="63"/>
      <c r="C154" s="62"/>
      <c r="D154" s="62"/>
      <c r="E154" s="32"/>
      <c r="Q154" s="2"/>
    </row>
    <row r="155" spans="1:17">
      <c r="A155" s="62"/>
      <c r="B155" s="63"/>
      <c r="C155" s="62"/>
      <c r="D155" s="62"/>
      <c r="E155" s="32"/>
      <c r="Q155" s="2"/>
    </row>
    <row r="156" spans="1:17">
      <c r="A156" s="62"/>
      <c r="B156" s="63"/>
      <c r="C156" s="62"/>
      <c r="D156" s="62"/>
      <c r="E156" s="32"/>
      <c r="Q156" s="2"/>
    </row>
    <row r="157" spans="1:17">
      <c r="A157" s="62"/>
      <c r="B157" s="63"/>
      <c r="C157" s="62"/>
      <c r="D157" s="62"/>
      <c r="E157" s="32"/>
      <c r="Q157" s="2"/>
    </row>
    <row r="158" spans="1:17">
      <c r="A158" s="62"/>
      <c r="B158" s="63"/>
      <c r="C158" s="62"/>
      <c r="D158" s="62"/>
      <c r="E158" s="32"/>
      <c r="Q158" s="2"/>
    </row>
    <row r="159" spans="1:17">
      <c r="A159" s="62"/>
      <c r="B159" s="63"/>
      <c r="C159" s="62"/>
      <c r="D159" s="62"/>
      <c r="E159" s="32"/>
      <c r="Q159" s="2"/>
    </row>
    <row r="160" spans="1:17">
      <c r="A160" s="62"/>
      <c r="B160" s="63"/>
      <c r="C160" s="62"/>
      <c r="D160" s="62"/>
      <c r="E160" s="32"/>
      <c r="Q160" s="2"/>
    </row>
    <row r="161" spans="1:17">
      <c r="A161" s="62"/>
      <c r="B161" s="63"/>
      <c r="C161" s="62"/>
      <c r="D161" s="62"/>
      <c r="E161" s="32"/>
      <c r="Q161" s="2"/>
    </row>
    <row r="162" spans="1:17">
      <c r="A162" s="62"/>
      <c r="B162" s="63"/>
      <c r="C162" s="62"/>
      <c r="D162" s="62"/>
      <c r="E162" s="32"/>
      <c r="Q162" s="2"/>
    </row>
    <row r="163" spans="1:17">
      <c r="A163" s="62"/>
      <c r="B163" s="63"/>
      <c r="C163" s="62"/>
      <c r="D163" s="62"/>
      <c r="E163" s="32"/>
      <c r="Q163" s="2"/>
    </row>
    <row r="164" spans="1:17">
      <c r="A164" s="62"/>
      <c r="B164" s="63"/>
      <c r="C164" s="62"/>
      <c r="D164" s="62"/>
      <c r="E164" s="32"/>
      <c r="Q164" s="2"/>
    </row>
    <row r="165" spans="1:17">
      <c r="A165" s="62"/>
      <c r="B165" s="63"/>
      <c r="C165" s="62"/>
      <c r="D165" s="62"/>
      <c r="E165" s="32"/>
      <c r="Q165" s="2"/>
    </row>
    <row r="166" spans="1:17">
      <c r="A166" s="62"/>
      <c r="B166" s="63"/>
      <c r="C166" s="62"/>
      <c r="D166" s="62"/>
      <c r="E166" s="32"/>
      <c r="Q166" s="2"/>
    </row>
    <row r="167" spans="1:17">
      <c r="A167" s="62"/>
      <c r="B167" s="63"/>
      <c r="C167" s="62"/>
      <c r="D167" s="62"/>
      <c r="E167" s="32"/>
      <c r="Q167" s="2"/>
    </row>
    <row r="168" spans="1:17">
      <c r="A168" s="62"/>
      <c r="B168" s="63"/>
      <c r="C168" s="62"/>
      <c r="D168" s="62"/>
      <c r="E168" s="32"/>
      <c r="Q168" s="2"/>
    </row>
    <row r="169" spans="1:17">
      <c r="A169" s="62"/>
      <c r="B169" s="63"/>
      <c r="C169" s="62"/>
      <c r="D169" s="62"/>
      <c r="E169" s="32"/>
      <c r="Q169" s="2"/>
    </row>
    <row r="170" spans="1:17">
      <c r="A170" s="62"/>
      <c r="B170" s="63"/>
      <c r="C170" s="62"/>
      <c r="D170" s="62"/>
      <c r="E170" s="32"/>
      <c r="Q170" s="2"/>
    </row>
    <row r="171" spans="1:17">
      <c r="A171" s="62"/>
      <c r="B171" s="63"/>
      <c r="C171" s="62"/>
      <c r="D171" s="62"/>
      <c r="E171" s="32"/>
      <c r="Q171" s="2"/>
    </row>
    <row r="172" spans="1:17">
      <c r="A172" s="62"/>
      <c r="B172" s="63"/>
      <c r="C172" s="62"/>
      <c r="D172" s="62"/>
      <c r="E172" s="32"/>
      <c r="Q172" s="2"/>
    </row>
    <row r="173" spans="1:17">
      <c r="A173" s="62"/>
      <c r="B173" s="63"/>
      <c r="C173" s="62"/>
      <c r="D173" s="62"/>
      <c r="E173" s="32"/>
      <c r="Q173" s="2"/>
    </row>
    <row r="174" spans="1:17">
      <c r="A174" s="62"/>
      <c r="B174" s="63"/>
      <c r="C174" s="62"/>
      <c r="D174" s="62"/>
      <c r="E174" s="32"/>
      <c r="Q174" s="2"/>
    </row>
    <row r="175" spans="1:17">
      <c r="A175" s="62"/>
      <c r="B175" s="63"/>
      <c r="C175" s="62"/>
      <c r="D175" s="62"/>
      <c r="E175" s="32"/>
      <c r="Q175" s="2"/>
    </row>
    <row r="176" spans="1:17">
      <c r="A176" s="62"/>
      <c r="B176" s="63"/>
      <c r="C176" s="62"/>
      <c r="D176" s="62"/>
      <c r="E176" s="32"/>
      <c r="Q176" s="2"/>
    </row>
    <row r="177" spans="1:17">
      <c r="A177" s="62"/>
      <c r="B177" s="63"/>
      <c r="C177" s="62"/>
      <c r="D177" s="62"/>
      <c r="E177" s="32"/>
      <c r="Q177" s="2"/>
    </row>
    <row r="178" spans="1:17">
      <c r="A178" s="62"/>
      <c r="B178" s="63"/>
      <c r="C178" s="62"/>
      <c r="D178" s="62"/>
      <c r="E178" s="32"/>
      <c r="Q178" s="2"/>
    </row>
    <row r="179" spans="1:17">
      <c r="A179" s="62"/>
      <c r="B179" s="63"/>
      <c r="C179" s="62"/>
      <c r="D179" s="62"/>
      <c r="E179" s="32"/>
      <c r="Q179" s="2"/>
    </row>
    <row r="180" spans="1:17">
      <c r="A180" s="62"/>
      <c r="B180" s="63"/>
      <c r="C180" s="62"/>
      <c r="D180" s="62"/>
      <c r="E180" s="32"/>
      <c r="Q180" s="2"/>
    </row>
    <row r="181" spans="1:17">
      <c r="A181" s="62"/>
      <c r="B181" s="63"/>
      <c r="C181" s="62"/>
      <c r="D181" s="62"/>
      <c r="E181" s="32"/>
      <c r="Q181" s="2"/>
    </row>
    <row r="182" spans="1:17">
      <c r="A182" s="62"/>
      <c r="B182" s="63"/>
      <c r="C182" s="62"/>
      <c r="D182" s="62"/>
      <c r="E182" s="32"/>
      <c r="Q182" s="2"/>
    </row>
    <row r="183" spans="1:17">
      <c r="A183" s="62"/>
      <c r="B183" s="63"/>
      <c r="C183" s="62"/>
      <c r="D183" s="62"/>
      <c r="E183" s="32"/>
      <c r="Q183" s="2"/>
    </row>
    <row r="184" spans="1:17">
      <c r="A184" s="62"/>
      <c r="B184" s="63"/>
      <c r="C184" s="62"/>
      <c r="D184" s="62"/>
      <c r="E184" s="32"/>
      <c r="Q184" s="2"/>
    </row>
    <row r="185" spans="1:17">
      <c r="A185" s="62"/>
      <c r="B185" s="63"/>
      <c r="C185" s="62"/>
      <c r="D185" s="62"/>
      <c r="E185" s="32"/>
      <c r="Q185" s="2"/>
    </row>
    <row r="186" spans="1:17">
      <c r="A186" s="62"/>
      <c r="B186" s="63"/>
      <c r="C186" s="62"/>
      <c r="D186" s="62"/>
      <c r="E186" s="32"/>
      <c r="Q186" s="2"/>
    </row>
    <row r="187" spans="1:17">
      <c r="A187" s="62"/>
      <c r="B187" s="63"/>
      <c r="C187" s="62"/>
      <c r="D187" s="62"/>
      <c r="E187" s="32"/>
      <c r="Q187" s="2"/>
    </row>
    <row r="188" spans="1:17">
      <c r="A188" s="62"/>
      <c r="B188" s="63"/>
      <c r="C188" s="62"/>
      <c r="D188" s="62"/>
      <c r="E188" s="32"/>
      <c r="Q188" s="2"/>
    </row>
    <row r="189" spans="1:17">
      <c r="A189" s="62"/>
      <c r="B189" s="63"/>
      <c r="C189" s="62"/>
      <c r="D189" s="62"/>
      <c r="E189" s="32"/>
      <c r="Q189" s="2"/>
    </row>
    <row r="190" spans="1:17">
      <c r="A190" s="62"/>
      <c r="B190" s="63"/>
      <c r="C190" s="62"/>
      <c r="D190" s="62"/>
      <c r="E190" s="32"/>
      <c r="Q190" s="2"/>
    </row>
    <row r="191" spans="1:17">
      <c r="A191" s="62"/>
      <c r="B191" s="63"/>
      <c r="C191" s="62"/>
      <c r="D191" s="62"/>
      <c r="E191" s="32"/>
      <c r="Q191" s="2"/>
    </row>
    <row r="192" spans="1:17">
      <c r="A192" s="62"/>
      <c r="B192" s="63"/>
      <c r="C192" s="62"/>
      <c r="D192" s="62"/>
      <c r="E192" s="32"/>
      <c r="Q192" s="2"/>
    </row>
    <row r="193" spans="1:17">
      <c r="A193" s="62"/>
      <c r="B193" s="63"/>
      <c r="C193" s="62"/>
      <c r="D193" s="62"/>
      <c r="E193" s="32"/>
      <c r="Q193" s="2"/>
    </row>
    <row r="194" spans="1:17">
      <c r="A194" s="62"/>
      <c r="B194" s="63"/>
      <c r="C194" s="62"/>
      <c r="D194" s="62"/>
      <c r="E194" s="32"/>
      <c r="Q194" s="2"/>
    </row>
    <row r="195" spans="1:17">
      <c r="A195" s="62"/>
      <c r="B195" s="63"/>
      <c r="C195" s="62"/>
      <c r="D195" s="62"/>
      <c r="E195" s="32"/>
      <c r="Q195" s="2"/>
    </row>
    <row r="196" spans="1:17">
      <c r="A196" s="62"/>
      <c r="B196" s="63"/>
      <c r="C196" s="62"/>
      <c r="D196" s="62"/>
      <c r="E196" s="32"/>
      <c r="Q196" s="2"/>
    </row>
    <row r="197" spans="1:17">
      <c r="A197" s="62"/>
      <c r="B197" s="63"/>
      <c r="C197" s="62"/>
      <c r="D197" s="62"/>
      <c r="E197" s="32"/>
      <c r="Q197" s="2"/>
    </row>
    <row r="198" spans="1:17">
      <c r="A198" s="62"/>
      <c r="B198" s="63"/>
      <c r="C198" s="62"/>
      <c r="D198" s="62"/>
      <c r="E198" s="32"/>
      <c r="Q198" s="2"/>
    </row>
    <row r="199" spans="1:17">
      <c r="A199" s="62"/>
      <c r="B199" s="63"/>
      <c r="C199" s="62"/>
      <c r="D199" s="62"/>
      <c r="E199" s="32"/>
      <c r="Q199" s="2"/>
    </row>
    <row r="200" spans="1:17">
      <c r="A200" s="62"/>
      <c r="B200" s="63"/>
      <c r="C200" s="62"/>
      <c r="D200" s="62"/>
      <c r="E200" s="32"/>
      <c r="Q200" s="2"/>
    </row>
    <row r="201" spans="1:17">
      <c r="A201" s="62"/>
      <c r="B201" s="63"/>
      <c r="C201" s="62"/>
      <c r="D201" s="62"/>
      <c r="E201" s="32"/>
      <c r="Q201" s="2"/>
    </row>
    <row r="202" spans="1:17">
      <c r="A202" s="62"/>
      <c r="B202" s="63"/>
      <c r="C202" s="62"/>
      <c r="D202" s="62"/>
      <c r="E202" s="32"/>
      <c r="Q202" s="2"/>
    </row>
    <row r="203" spans="1:17">
      <c r="A203" s="62"/>
      <c r="B203" s="63"/>
      <c r="C203" s="62"/>
      <c r="D203" s="62"/>
      <c r="E203" s="32"/>
      <c r="Q203" s="2"/>
    </row>
    <row r="204" spans="1:17">
      <c r="A204" s="62"/>
      <c r="B204" s="63"/>
      <c r="C204" s="62"/>
      <c r="D204" s="62"/>
      <c r="E204" s="32"/>
      <c r="Q204" s="2"/>
    </row>
    <row r="205" spans="1:17">
      <c r="A205" s="62"/>
      <c r="B205" s="63"/>
      <c r="C205" s="62"/>
      <c r="D205" s="62"/>
      <c r="E205" s="32"/>
      <c r="Q205" s="2"/>
    </row>
    <row r="206" spans="1:17">
      <c r="A206" s="62"/>
      <c r="B206" s="63"/>
      <c r="C206" s="62"/>
      <c r="D206" s="62"/>
      <c r="E206" s="32"/>
      <c r="Q206" s="2"/>
    </row>
    <row r="207" spans="1:17">
      <c r="A207" s="62"/>
      <c r="B207" s="63"/>
      <c r="C207" s="62"/>
      <c r="D207" s="62"/>
      <c r="E207" s="32"/>
      <c r="Q207" s="2"/>
    </row>
    <row r="208" spans="1:17">
      <c r="A208" s="62"/>
      <c r="B208" s="63"/>
      <c r="C208" s="62"/>
      <c r="D208" s="62"/>
      <c r="E208" s="32"/>
      <c r="Q208" s="2"/>
    </row>
    <row r="209" spans="1:17">
      <c r="A209" s="62"/>
      <c r="B209" s="63"/>
      <c r="C209" s="62"/>
      <c r="D209" s="62"/>
      <c r="E209" s="32"/>
      <c r="Q209" s="2"/>
    </row>
    <row r="210" spans="1:17">
      <c r="A210" s="62"/>
      <c r="B210" s="63"/>
      <c r="C210" s="62"/>
      <c r="D210" s="62"/>
      <c r="E210" s="32"/>
      <c r="Q210" s="2"/>
    </row>
    <row r="211" spans="1:17">
      <c r="A211" s="62"/>
      <c r="B211" s="63"/>
      <c r="C211" s="62"/>
      <c r="D211" s="62"/>
      <c r="E211" s="32"/>
      <c r="Q211" s="2"/>
    </row>
    <row r="212" spans="1:17">
      <c r="A212" s="62"/>
      <c r="B212" s="63"/>
      <c r="C212" s="62"/>
      <c r="D212" s="62"/>
      <c r="E212" s="32"/>
      <c r="Q212" s="2"/>
    </row>
    <row r="213" spans="1:17">
      <c r="A213" s="62"/>
      <c r="B213" s="63"/>
      <c r="C213" s="62"/>
      <c r="D213" s="62"/>
      <c r="E213" s="32"/>
      <c r="Q213" s="2"/>
    </row>
    <row r="214" spans="1:17">
      <c r="A214" s="62"/>
      <c r="B214" s="63"/>
      <c r="C214" s="62"/>
      <c r="D214" s="62"/>
      <c r="E214" s="32"/>
      <c r="Q214" s="2"/>
    </row>
    <row r="215" spans="1:17">
      <c r="A215" s="62"/>
      <c r="B215" s="63"/>
      <c r="C215" s="62"/>
      <c r="D215" s="62"/>
      <c r="E215" s="32"/>
      <c r="Q215" s="2"/>
    </row>
    <row r="216" spans="1:17">
      <c r="A216" s="62"/>
      <c r="B216" s="63"/>
      <c r="C216" s="62"/>
      <c r="D216" s="62"/>
      <c r="E216" s="32"/>
      <c r="Q216" s="2"/>
    </row>
    <row r="217" spans="1:17">
      <c r="A217" s="62"/>
      <c r="B217" s="63"/>
      <c r="C217" s="62"/>
      <c r="D217" s="62"/>
      <c r="E217" s="32"/>
      <c r="Q217" s="2"/>
    </row>
    <row r="218" spans="1:17">
      <c r="A218" s="62"/>
      <c r="B218" s="63"/>
      <c r="C218" s="62"/>
      <c r="D218" s="62"/>
      <c r="E218" s="32"/>
      <c r="Q218" s="2"/>
    </row>
    <row r="219" spans="1:17">
      <c r="A219" s="62"/>
      <c r="B219" s="63"/>
      <c r="C219" s="62"/>
      <c r="D219" s="62"/>
      <c r="E219" s="32"/>
      <c r="Q219" s="2"/>
    </row>
    <row r="220" spans="1:17">
      <c r="A220" s="62"/>
      <c r="B220" s="63"/>
      <c r="C220" s="62"/>
      <c r="D220" s="62"/>
      <c r="E220" s="32"/>
      <c r="Q220" s="2"/>
    </row>
    <row r="221" spans="1:17">
      <c r="A221" s="62"/>
      <c r="B221" s="63"/>
      <c r="C221" s="62"/>
      <c r="D221" s="62"/>
      <c r="E221" s="32"/>
      <c r="Q221" s="2"/>
    </row>
    <row r="222" spans="1:17">
      <c r="A222" s="62"/>
      <c r="B222" s="63"/>
      <c r="C222" s="62"/>
      <c r="D222" s="62"/>
      <c r="E222" s="32"/>
      <c r="Q222" s="2"/>
    </row>
    <row r="223" spans="1:17">
      <c r="A223" s="62"/>
      <c r="B223" s="63"/>
      <c r="C223" s="62"/>
      <c r="D223" s="62"/>
      <c r="E223" s="32"/>
      <c r="Q223" s="2"/>
    </row>
    <row r="224" spans="1:17">
      <c r="A224" s="62"/>
      <c r="B224" s="63"/>
      <c r="C224" s="62"/>
      <c r="D224" s="62"/>
      <c r="E224" s="32"/>
      <c r="Q224" s="2"/>
    </row>
    <row r="225" spans="1:17">
      <c r="A225" s="62"/>
      <c r="B225" s="63"/>
      <c r="C225" s="62"/>
      <c r="D225" s="62"/>
      <c r="E225" s="32"/>
      <c r="Q225" s="2"/>
    </row>
    <row r="226" spans="1:17">
      <c r="A226" s="62"/>
      <c r="B226" s="63"/>
      <c r="C226" s="62"/>
      <c r="D226" s="62"/>
      <c r="E226" s="32"/>
      <c r="Q226" s="2"/>
    </row>
    <row r="227" spans="1:17">
      <c r="A227" s="62"/>
      <c r="B227" s="63"/>
      <c r="C227" s="62"/>
      <c r="D227" s="62"/>
      <c r="E227" s="32"/>
      <c r="Q227" s="2"/>
    </row>
    <row r="228" spans="1:17">
      <c r="A228" s="62"/>
      <c r="B228" s="63"/>
      <c r="C228" s="62"/>
      <c r="D228" s="62"/>
      <c r="E228" s="32"/>
      <c r="Q228" s="2"/>
    </row>
    <row r="229" spans="1:17">
      <c r="A229" s="62"/>
      <c r="B229" s="63"/>
      <c r="C229" s="62"/>
      <c r="D229" s="62"/>
      <c r="E229" s="32"/>
      <c r="Q229" s="2"/>
    </row>
    <row r="230" spans="1:17">
      <c r="A230" s="62"/>
      <c r="B230" s="63"/>
      <c r="C230" s="62"/>
      <c r="D230" s="62"/>
      <c r="E230" s="32"/>
      <c r="Q230" s="2"/>
    </row>
    <row r="231" spans="1:17">
      <c r="A231" s="62"/>
      <c r="B231" s="63"/>
      <c r="C231" s="62"/>
      <c r="D231" s="62"/>
      <c r="E231" s="32"/>
      <c r="Q231" s="2"/>
    </row>
    <row r="232" spans="1:17">
      <c r="A232" s="62"/>
      <c r="B232" s="63"/>
      <c r="C232" s="62"/>
      <c r="D232" s="62"/>
      <c r="E232" s="32"/>
      <c r="Q232" s="2"/>
    </row>
    <row r="233" spans="1:17">
      <c r="A233" s="62"/>
      <c r="B233" s="63"/>
      <c r="C233" s="62"/>
      <c r="D233" s="62"/>
      <c r="E233" s="32"/>
      <c r="Q233" s="2"/>
    </row>
    <row r="234" spans="1:17">
      <c r="A234" s="62"/>
      <c r="B234" s="63"/>
      <c r="C234" s="62"/>
      <c r="D234" s="62"/>
      <c r="E234" s="32"/>
      <c r="Q234" s="2"/>
    </row>
    <row r="235" spans="1:17">
      <c r="A235" s="62"/>
      <c r="B235" s="63"/>
      <c r="C235" s="62"/>
      <c r="D235" s="62"/>
      <c r="E235" s="32"/>
      <c r="Q235" s="2"/>
    </row>
    <row r="236" spans="1:17">
      <c r="A236" s="62"/>
      <c r="B236" s="63"/>
      <c r="C236" s="62"/>
      <c r="D236" s="62"/>
      <c r="E236" s="32"/>
      <c r="Q236" s="2"/>
    </row>
    <row r="237" spans="1:17">
      <c r="A237" s="62"/>
      <c r="B237" s="63"/>
      <c r="C237" s="62"/>
      <c r="D237" s="62"/>
      <c r="E237" s="32"/>
      <c r="Q237" s="2"/>
    </row>
    <row r="238" spans="1:17">
      <c r="E238" s="32"/>
      <c r="Q238" s="2"/>
    </row>
    <row r="239" spans="1:17">
      <c r="E239" s="32"/>
      <c r="Q239" s="2"/>
    </row>
    <row r="240" spans="1:17">
      <c r="E240" s="32"/>
      <c r="Q240" s="2"/>
    </row>
    <row r="241" spans="5:17">
      <c r="E241" s="32"/>
      <c r="Q241" s="2"/>
    </row>
    <row r="242" spans="5:17">
      <c r="E242" s="32"/>
      <c r="Q242" s="2"/>
    </row>
    <row r="243" spans="5:17">
      <c r="E243" s="32"/>
      <c r="Q243" s="2"/>
    </row>
    <row r="244" spans="5:17">
      <c r="E244" s="32"/>
      <c r="Q244" s="2"/>
    </row>
    <row r="245" spans="5:17">
      <c r="E245" s="32"/>
      <c r="Q245" s="2"/>
    </row>
    <row r="246" spans="5:17">
      <c r="E246" s="32"/>
      <c r="Q246" s="2"/>
    </row>
    <row r="247" spans="5:17">
      <c r="E247" s="32"/>
      <c r="Q247" s="2"/>
    </row>
    <row r="248" spans="5:17">
      <c r="E248" s="32"/>
      <c r="Q248" s="2"/>
    </row>
    <row r="249" spans="5:17">
      <c r="E249" s="32"/>
      <c r="Q249" s="2"/>
    </row>
    <row r="250" spans="5:17">
      <c r="E250" s="32"/>
      <c r="Q250" s="2"/>
    </row>
    <row r="251" spans="5:17">
      <c r="E251" s="32"/>
      <c r="Q251" s="2"/>
    </row>
    <row r="252" spans="5:17">
      <c r="E252" s="32"/>
      <c r="Q252" s="2"/>
    </row>
    <row r="253" spans="5:17">
      <c r="E253" s="32"/>
      <c r="Q253" s="2"/>
    </row>
    <row r="254" spans="5:17">
      <c r="E254" s="32"/>
      <c r="Q254" s="2"/>
    </row>
    <row r="255" spans="5:17">
      <c r="E255" s="32"/>
      <c r="Q255" s="2"/>
    </row>
    <row r="256" spans="5:17">
      <c r="E256" s="32"/>
      <c r="Q256" s="2"/>
    </row>
    <row r="257" spans="5:17">
      <c r="E257" s="32"/>
      <c r="Q257" s="2"/>
    </row>
    <row r="258" spans="5:17">
      <c r="E258" s="32"/>
      <c r="Q258" s="2"/>
    </row>
    <row r="259" spans="5:17">
      <c r="E259" s="32"/>
      <c r="Q259" s="2"/>
    </row>
    <row r="260" spans="5:17">
      <c r="E260" s="32"/>
      <c r="Q260" s="2"/>
    </row>
    <row r="261" spans="5:17">
      <c r="E261" s="32"/>
      <c r="Q261" s="2"/>
    </row>
    <row r="262" spans="5:17">
      <c r="E262" s="32"/>
      <c r="Q262" s="2"/>
    </row>
    <row r="263" spans="5:17">
      <c r="E263" s="32"/>
      <c r="Q263" s="2"/>
    </row>
    <row r="264" spans="5:17">
      <c r="E264" s="32"/>
      <c r="Q264" s="2"/>
    </row>
    <row r="265" spans="5:17">
      <c r="E265" s="32"/>
      <c r="Q265" s="2"/>
    </row>
    <row r="266" spans="5:17">
      <c r="E266" s="32"/>
      <c r="Q266" s="2"/>
    </row>
    <row r="267" spans="5:17">
      <c r="E267" s="32"/>
      <c r="Q267" s="2"/>
    </row>
    <row r="268" spans="5:17">
      <c r="E268" s="32"/>
      <c r="Q268" s="2"/>
    </row>
    <row r="269" spans="5:17">
      <c r="E269" s="32"/>
      <c r="Q269" s="2"/>
    </row>
    <row r="270" spans="5:17">
      <c r="E270" s="32"/>
      <c r="Q270" s="2"/>
    </row>
    <row r="271" spans="5:17">
      <c r="E271" s="32"/>
      <c r="Q271" s="2"/>
    </row>
    <row r="272" spans="5:17">
      <c r="E272" s="32"/>
      <c r="Q272" s="2"/>
    </row>
    <row r="273" spans="5:17">
      <c r="E273" s="32"/>
      <c r="Q273" s="2"/>
    </row>
    <row r="274" spans="5:17">
      <c r="E274" s="32"/>
      <c r="Q274" s="2"/>
    </row>
    <row r="275" spans="5:17">
      <c r="E275" s="32"/>
      <c r="Q275" s="2"/>
    </row>
    <row r="276" spans="5:17">
      <c r="E276" s="32"/>
      <c r="Q276" s="2"/>
    </row>
    <row r="277" spans="5:17">
      <c r="E277" s="32"/>
      <c r="Q277" s="2"/>
    </row>
    <row r="278" spans="5:17">
      <c r="E278" s="32"/>
      <c r="Q278" s="2"/>
    </row>
    <row r="279" spans="5:17">
      <c r="E279" s="32"/>
      <c r="Q279" s="2"/>
    </row>
    <row r="280" spans="5:17">
      <c r="E280" s="32"/>
      <c r="Q280" s="2"/>
    </row>
    <row r="281" spans="5:17">
      <c r="E281" s="32"/>
      <c r="Q281" s="2"/>
    </row>
    <row r="282" spans="5:17">
      <c r="E282" s="32"/>
      <c r="Q282" s="2"/>
    </row>
    <row r="283" spans="5:17">
      <c r="E283" s="32"/>
      <c r="Q283" s="2"/>
    </row>
    <row r="284" spans="5:17">
      <c r="E284" s="32"/>
      <c r="Q284" s="2"/>
    </row>
    <row r="285" spans="5:17">
      <c r="E285" s="32"/>
      <c r="Q285" s="2"/>
    </row>
    <row r="286" spans="5:17">
      <c r="E286" s="32"/>
      <c r="Q286" s="2"/>
    </row>
    <row r="287" spans="5:17">
      <c r="E287" s="32"/>
      <c r="Q287" s="2"/>
    </row>
    <row r="288" spans="5:17">
      <c r="E288" s="32"/>
      <c r="Q288" s="2"/>
    </row>
    <row r="289" spans="5:17">
      <c r="E289" s="32"/>
      <c r="Q289" s="2"/>
    </row>
    <row r="290" spans="5:17">
      <c r="E290" s="32"/>
      <c r="Q290" s="2"/>
    </row>
    <row r="291" spans="5:17">
      <c r="E291" s="32"/>
      <c r="Q291" s="2"/>
    </row>
    <row r="292" spans="5:17">
      <c r="E292" s="32"/>
      <c r="Q292" s="2"/>
    </row>
    <row r="293" spans="5:17">
      <c r="E293" s="32"/>
      <c r="Q293" s="2"/>
    </row>
    <row r="294" spans="5:17">
      <c r="E294" s="32"/>
      <c r="Q294" s="2"/>
    </row>
    <row r="295" spans="5:17">
      <c r="E295" s="32"/>
      <c r="Q295" s="2"/>
    </row>
    <row r="296" spans="5:17">
      <c r="E296" s="32"/>
      <c r="Q296" s="2"/>
    </row>
    <row r="297" spans="5:17">
      <c r="E297" s="32"/>
      <c r="Q297" s="2"/>
    </row>
    <row r="298" spans="5:17">
      <c r="E298" s="32"/>
      <c r="Q298" s="2"/>
    </row>
    <row r="299" spans="5:17">
      <c r="E299" s="32"/>
      <c r="Q299" s="2"/>
    </row>
    <row r="300" spans="5:17">
      <c r="E300" s="32"/>
      <c r="Q300" s="2"/>
    </row>
    <row r="301" spans="5:17">
      <c r="E301" s="32"/>
      <c r="Q301" s="2"/>
    </row>
    <row r="302" spans="5:17">
      <c r="E302" s="32"/>
      <c r="Q302" s="2"/>
    </row>
    <row r="303" spans="5:17">
      <c r="E303" s="32"/>
      <c r="Q303" s="2"/>
    </row>
    <row r="304" spans="5:17">
      <c r="E304" s="32"/>
      <c r="Q304" s="2"/>
    </row>
    <row r="305" spans="5:17">
      <c r="E305" s="32"/>
      <c r="Q305" s="2"/>
    </row>
    <row r="306" spans="5:17">
      <c r="E306" s="32"/>
      <c r="Q306" s="2"/>
    </row>
    <row r="307" spans="5:17">
      <c r="E307" s="32"/>
      <c r="Q307" s="2"/>
    </row>
    <row r="308" spans="5:17">
      <c r="E308" s="32"/>
      <c r="Q308" s="2"/>
    </row>
    <row r="309" spans="5:17">
      <c r="E309" s="32"/>
      <c r="Q309" s="2"/>
    </row>
    <row r="310" spans="5:17">
      <c r="E310" s="32"/>
      <c r="Q310" s="2"/>
    </row>
    <row r="311" spans="5:17">
      <c r="E311" s="32"/>
      <c r="Q311" s="2"/>
    </row>
    <row r="312" spans="5:17">
      <c r="E312" s="32"/>
      <c r="Q312" s="2"/>
    </row>
    <row r="313" spans="5:17">
      <c r="E313" s="32"/>
      <c r="Q313" s="2"/>
    </row>
    <row r="314" spans="5:17">
      <c r="E314" s="32"/>
      <c r="Q314" s="2"/>
    </row>
    <row r="315" spans="5:17">
      <c r="E315" s="32"/>
      <c r="Q315" s="2"/>
    </row>
    <row r="316" spans="5:17">
      <c r="E316" s="32"/>
      <c r="Q316" s="2"/>
    </row>
    <row r="317" spans="5:17">
      <c r="E317" s="32"/>
      <c r="Q317" s="2"/>
    </row>
    <row r="318" spans="5:17">
      <c r="E318" s="32"/>
      <c r="Q318" s="2"/>
    </row>
    <row r="319" spans="5:17">
      <c r="E319" s="32"/>
      <c r="Q319" s="2"/>
    </row>
    <row r="320" spans="5:17">
      <c r="E320" s="32"/>
      <c r="Q320" s="2"/>
    </row>
    <row r="321" spans="5:17">
      <c r="E321" s="32"/>
      <c r="Q321" s="2"/>
    </row>
    <row r="322" spans="5:17">
      <c r="E322" s="32"/>
      <c r="Q322" s="2"/>
    </row>
    <row r="323" spans="5:17">
      <c r="E323" s="32"/>
      <c r="Q323" s="2"/>
    </row>
    <row r="324" spans="5:17">
      <c r="E324" s="32"/>
      <c r="Q324" s="2"/>
    </row>
    <row r="325" spans="5:17">
      <c r="E325" s="32"/>
      <c r="Q325" s="2"/>
    </row>
    <row r="326" spans="5:17">
      <c r="E326" s="32"/>
      <c r="Q326" s="2"/>
    </row>
    <row r="327" spans="5:17">
      <c r="E327" s="32"/>
      <c r="Q327" s="2"/>
    </row>
    <row r="328" spans="5:17">
      <c r="E328" s="32"/>
      <c r="Q328" s="2"/>
    </row>
    <row r="329" spans="5:17">
      <c r="E329" s="32"/>
      <c r="Q329" s="2"/>
    </row>
    <row r="330" spans="5:17">
      <c r="E330" s="32"/>
      <c r="Q330" s="2"/>
    </row>
    <row r="331" spans="5:17">
      <c r="E331" s="32"/>
      <c r="Q331" s="2"/>
    </row>
    <row r="332" spans="5:17">
      <c r="E332" s="32"/>
      <c r="Q332" s="2"/>
    </row>
    <row r="333" spans="5:17">
      <c r="E333" s="32"/>
      <c r="Q333" s="2"/>
    </row>
    <row r="334" spans="5:17">
      <c r="E334" s="32"/>
      <c r="Q334" s="2"/>
    </row>
    <row r="335" spans="5:17">
      <c r="E335" s="32"/>
      <c r="Q335" s="2"/>
    </row>
    <row r="336" spans="5:17">
      <c r="E336" s="32"/>
      <c r="Q336" s="2"/>
    </row>
    <row r="337" spans="5:17">
      <c r="E337" s="32"/>
      <c r="Q337" s="2"/>
    </row>
    <row r="338" spans="5:17">
      <c r="E338" s="32"/>
      <c r="Q338" s="2"/>
    </row>
    <row r="339" spans="5:17">
      <c r="E339" s="32"/>
      <c r="Q339" s="2"/>
    </row>
    <row r="340" spans="5:17">
      <c r="E340" s="32"/>
      <c r="Q340" s="2"/>
    </row>
    <row r="341" spans="5:17">
      <c r="E341" s="32"/>
      <c r="Q341" s="2"/>
    </row>
    <row r="342" spans="5:17">
      <c r="E342" s="32"/>
      <c r="Q342" s="2"/>
    </row>
    <row r="343" spans="5:17">
      <c r="E343" s="32"/>
      <c r="Q343" s="2"/>
    </row>
    <row r="344" spans="5:17">
      <c r="E344" s="32"/>
      <c r="Q344" s="2"/>
    </row>
    <row r="345" spans="5:17">
      <c r="E345" s="32"/>
      <c r="Q345" s="2"/>
    </row>
    <row r="346" spans="5:17">
      <c r="E346" s="32"/>
      <c r="Q346" s="2"/>
    </row>
    <row r="347" spans="5:17">
      <c r="E347" s="32"/>
      <c r="Q347" s="2"/>
    </row>
    <row r="348" spans="5:17">
      <c r="E348" s="32"/>
      <c r="Q348" s="2"/>
    </row>
    <row r="349" spans="5:17">
      <c r="E349" s="32"/>
      <c r="Q349" s="2"/>
    </row>
    <row r="350" spans="5:17">
      <c r="E350" s="32"/>
      <c r="Q350" s="2"/>
    </row>
    <row r="351" spans="5:17">
      <c r="E351" s="32"/>
      <c r="Q351" s="2"/>
    </row>
    <row r="352" spans="5:17">
      <c r="E352" s="32"/>
      <c r="Q352" s="2"/>
    </row>
    <row r="353" spans="5:17">
      <c r="E353" s="32"/>
      <c r="Q353" s="2"/>
    </row>
    <row r="354" spans="5:17">
      <c r="E354" s="32"/>
      <c r="Q354" s="2"/>
    </row>
    <row r="355" spans="5:17">
      <c r="E355" s="32"/>
      <c r="Q355" s="2"/>
    </row>
    <row r="356" spans="5:17">
      <c r="E356" s="32"/>
      <c r="Q356" s="2"/>
    </row>
    <row r="357" spans="5:17">
      <c r="E357" s="32"/>
      <c r="Q357" s="2"/>
    </row>
    <row r="358" spans="5:17">
      <c r="E358" s="32"/>
      <c r="Q358" s="2"/>
    </row>
    <row r="359" spans="5:17">
      <c r="E359" s="32"/>
      <c r="Q359" s="2"/>
    </row>
    <row r="360" spans="5:17">
      <c r="E360" s="32"/>
      <c r="Q360" s="2"/>
    </row>
    <row r="361" spans="5:17">
      <c r="E361" s="32"/>
      <c r="Q361" s="2"/>
    </row>
    <row r="362" spans="5:17">
      <c r="E362" s="32"/>
      <c r="Q362" s="2"/>
    </row>
    <row r="363" spans="5:17">
      <c r="E363" s="32"/>
      <c r="Q363" s="2"/>
    </row>
    <row r="364" spans="5:17">
      <c r="E364" s="32"/>
      <c r="Q364" s="2"/>
    </row>
    <row r="365" spans="5:17">
      <c r="E365" s="32"/>
      <c r="Q365" s="2"/>
    </row>
    <row r="366" spans="5:17">
      <c r="E366" s="32"/>
      <c r="Q366" s="2"/>
    </row>
    <row r="367" spans="5:17">
      <c r="E367" s="32"/>
      <c r="Q367" s="2"/>
    </row>
    <row r="368" spans="5:17">
      <c r="E368" s="32"/>
      <c r="Q368" s="2"/>
    </row>
    <row r="369" spans="5:17">
      <c r="E369" s="32"/>
      <c r="Q369" s="2"/>
    </row>
    <row r="370" spans="5:17">
      <c r="E370" s="32"/>
      <c r="Q370" s="2"/>
    </row>
    <row r="371" spans="5:17">
      <c r="E371" s="32"/>
      <c r="Q371" s="2"/>
    </row>
    <row r="372" spans="5:17">
      <c r="E372" s="32"/>
      <c r="Q372" s="2"/>
    </row>
    <row r="373" spans="5:17">
      <c r="E373" s="32"/>
      <c r="Q373" s="2"/>
    </row>
    <row r="374" spans="5:17">
      <c r="E374" s="32"/>
      <c r="Q374" s="2"/>
    </row>
    <row r="375" spans="5:17">
      <c r="E375" s="32"/>
      <c r="Q375" s="2"/>
    </row>
    <row r="376" spans="5:17">
      <c r="E376" s="32"/>
      <c r="Q376" s="2"/>
    </row>
    <row r="377" spans="5:17">
      <c r="E377" s="32"/>
      <c r="Q377" s="2"/>
    </row>
    <row r="378" spans="5:17">
      <c r="E378" s="32"/>
      <c r="Q378" s="2"/>
    </row>
    <row r="379" spans="5:17">
      <c r="E379" s="32"/>
      <c r="Q379" s="2"/>
    </row>
    <row r="380" spans="5:17">
      <c r="E380" s="32"/>
      <c r="Q380" s="2"/>
    </row>
    <row r="381" spans="5:17">
      <c r="E381" s="32"/>
      <c r="Q381" s="2"/>
    </row>
  </sheetData>
  <sheetProtection sheet="1" objects="1" scenarios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BAV</vt:lpstr>
      <vt:lpstr>A (old)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2024-01-04T06:13:13Z</dcterms:modified>
</cp:coreProperties>
</file>