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DDC608DD-9561-4903-918B-01B1545ECD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33" i="1" l="1"/>
  <c r="F33" i="1" s="1"/>
  <c r="G33" i="1" s="1"/>
  <c r="K33" i="1" s="1"/>
  <c r="Q33" i="1"/>
  <c r="Q32" i="1"/>
  <c r="Q30" i="1"/>
  <c r="Q31" i="1"/>
  <c r="E32" i="1"/>
  <c r="F32" i="1"/>
  <c r="G32" i="1" s="1"/>
  <c r="K32" i="1" s="1"/>
  <c r="E28" i="1"/>
  <c r="F28" i="1"/>
  <c r="E25" i="1"/>
  <c r="F25" i="1" s="1"/>
  <c r="G25" i="1" s="1"/>
  <c r="K25" i="1" s="1"/>
  <c r="E26" i="1"/>
  <c r="F26" i="1"/>
  <c r="G26" i="1" s="1"/>
  <c r="K26" i="1" s="1"/>
  <c r="E21" i="1"/>
  <c r="F21" i="1"/>
  <c r="Q28" i="1"/>
  <c r="Q22" i="1"/>
  <c r="Q23" i="1"/>
  <c r="Q24" i="1"/>
  <c r="Q25" i="1"/>
  <c r="Q26" i="1"/>
  <c r="Q29" i="1"/>
  <c r="Q27" i="1"/>
  <c r="F16" i="1"/>
  <c r="C17" i="1"/>
  <c r="Q21" i="1"/>
  <c r="E23" i="1"/>
  <c r="F23" i="1"/>
  <c r="G23" i="1"/>
  <c r="K23" i="1" s="1"/>
  <c r="E31" i="1"/>
  <c r="F31" i="1"/>
  <c r="G31" i="1" s="1"/>
  <c r="I31" i="1" s="1"/>
  <c r="E22" i="1"/>
  <c r="F22" i="1"/>
  <c r="G22" i="1"/>
  <c r="K22" i="1" s="1"/>
  <c r="E30" i="1"/>
  <c r="F30" i="1"/>
  <c r="G30" i="1" s="1"/>
  <c r="I30" i="1" s="1"/>
  <c r="E27" i="1"/>
  <c r="F27" i="1" s="1"/>
  <c r="G27" i="1" s="1"/>
  <c r="K27" i="1" s="1"/>
  <c r="E29" i="1"/>
  <c r="F29" i="1"/>
  <c r="G29" i="1" s="1"/>
  <c r="K29" i="1" s="1"/>
  <c r="G21" i="1"/>
  <c r="I21" i="1" s="1"/>
  <c r="E24" i="1"/>
  <c r="F24" i="1" s="1"/>
  <c r="G24" i="1" s="1"/>
  <c r="K24" i="1" s="1"/>
  <c r="G28" i="1"/>
  <c r="K28" i="1"/>
  <c r="C12" i="1"/>
  <c r="C11" i="1"/>
  <c r="O33" i="1" l="1"/>
  <c r="O24" i="1"/>
  <c r="C15" i="1"/>
  <c r="O23" i="1"/>
  <c r="O26" i="1"/>
  <c r="O27" i="1"/>
  <c r="O29" i="1"/>
  <c r="O31" i="1"/>
  <c r="O25" i="1"/>
  <c r="O32" i="1"/>
  <c r="O21" i="1"/>
  <c r="O30" i="1"/>
  <c r="O28" i="1"/>
  <c r="O22" i="1"/>
  <c r="C16" i="1"/>
  <c r="D18" i="1" s="1"/>
  <c r="F17" i="1"/>
  <c r="F18" i="1" l="1"/>
  <c r="F19" i="1" s="1"/>
  <c r="C18" i="1"/>
</calcChain>
</file>

<file path=xl/sharedStrings.xml><?xml version="1.0" encoding="utf-8"?>
<sst xmlns="http://schemas.openxmlformats.org/spreadsheetml/2006/main" count="78" uniqueCount="57">
  <si>
    <t>OEJV 0191</t>
  </si>
  <si>
    <t>IBVS 6196</t>
  </si>
  <si>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</si>
  <si>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</si>
  <si>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</si>
  <si>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</si>
  <si>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</si>
  <si>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</si>
  <si>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</si>
  <si>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</si>
  <si>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</si>
  <si>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</si>
  <si>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</si>
  <si>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</si>
  <si>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</si>
  <si>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</si>
  <si>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</si>
  <si>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</si>
  <si>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</si>
  <si>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</si>
  <si>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</si>
  <si>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</si>
  <si>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</si>
  <si>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</si>
  <si>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</si>
  <si>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</si>
  <si>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</si>
  <si>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</si>
  <si>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</si>
  <si>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</si>
  <si>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</si>
  <si>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</si>
  <si>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</si>
  <si>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</si>
  <si>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</si>
  <si>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</si>
  <si>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</si>
  <si>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</si>
  <si>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</si>
  <si>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</si>
  <si>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</si>
  <si>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</si>
  <si>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</si>
  <si>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</si>
  <si>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V1010 Cas</t>
  </si>
  <si>
    <t>G4017-2128</t>
  </si>
  <si>
    <t>EA</t>
  </si>
  <si>
    <t>V1010 Cas / GSC 4017-2128</t>
  </si>
  <si>
    <t>IBVS 5644</t>
  </si>
  <si>
    <t>IBVS 6152</t>
  </si>
  <si>
    <t>OEJV 0179</t>
  </si>
  <si>
    <t>VSB 069</t>
  </si>
  <si>
    <t>II</t>
  </si>
  <si>
    <t>V</t>
  </si>
  <si>
    <t>VSB, 91</t>
  </si>
  <si>
    <t>F21</t>
  </si>
  <si>
    <t>G21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</si>
</sst>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8">
    <xf numFmtId="0" fontId="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22" borderId="0" applyNumberFormat="0" applyBorder="0" applyAlignment="0" applyProtection="0"/>
    <xf numFmtId="0" fontId="6" fillId="0" borderId="0"/>
    <xf numFmtId="0" fontId="17" fillId="0" borderId="0"/>
    <xf numFmtId="0" fontId="17" fillId="23" borderId="5" applyNumberFormat="0" applyFont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5" fillId="0" borderId="7" applyNumberFormat="0" applyFont="0" applyFill="0" applyAlignment="0" applyProtection="0"/>
    <xf numFmtId="0" fontId="33" fillId="0" borderId="0" applyNumberFormat="0" applyFill="0" applyBorder="0" applyAlignment="0" applyProtection="0"/>
  </cellStyleXfs>
  <cellXfs count="60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6" fillId="24" borderId="5" xfId="0" applyFont="1" applyFill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7" fillId="24" borderId="5" xfId="0" applyFont="1" applyFill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25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4" fillId="0" borderId="0" xfId="42" applyFont="1" applyAlignment="1">
      <alignment horizontal="center"/>
    </xf>
    <xf numFmtId="0" fontId="34" fillId="0" borderId="0" xfId="42" applyFont="1" applyAlignment="1">
      <alignment horizontal="left"/>
    </xf>
    <xf numFmtId="0" fontId="5" fillId="0" borderId="0" xfId="42" applyFont="1"/>
    <xf numFmtId="0" fontId="5" fillId="0" borderId="0" xfId="42" applyFont="1" applyAlignment="1">
      <alignment horizontal="center"/>
    </xf>
    <xf numFmtId="0" fontId="5" fillId="0" borderId="0" xfId="42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41" applyFont="1" applyAlignment="1">
      <alignment wrapText="1"/>
    </xf>
    <xf numFmtId="0" fontId="5" fillId="0" borderId="0" xfId="41" applyFont="1" applyAlignment="1">
      <alignment horizontal="center" wrapText="1"/>
    </xf>
    <xf numFmtId="0" fontId="5" fillId="0" borderId="0" xfId="41" applyFont="1" applyAlignment="1">
      <alignment horizontal="left" wrapText="1"/>
    </xf>
    <xf numFmtId="0" fontId="10" fillId="0" borderId="0" xfId="42" applyFont="1"/>
    <xf numFmtId="0" fontId="9" fillId="26" borderId="0" xfId="0" applyFont="1" applyFill="1" applyAlignment="1"/>
    <xf numFmtId="0" fontId="34" fillId="0" borderId="0" xfId="41" applyFont="1"/>
    <xf numFmtId="0" fontId="34" fillId="0" borderId="0" xfId="41" applyFont="1" applyAlignment="1">
      <alignment horizontal="center"/>
    </xf>
    <xf numFmtId="0" fontId="34" fillId="0" borderId="0" xfId="41" applyFont="1" applyAlignment="1">
      <alignment horizontal="left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5" fontId="36" fillId="0" borderId="0" xfId="0" applyNumberFormat="1" applyFont="1" applyAlignment="1">
      <alignment vertical="center" wrapText="1"/>
    </xf>
    <xf numFmtId="0" fontId="0" fillId="0" borderId="0" xfId="0" applyAlignment="1">
      <alignment horizontal="right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V1010 Cas - O-C Diagr.</a:t>
            </a:r>
          </a:p>
        </c:rich>
      </c:tx>
      <c:layout>
        <c:manualLayout>
          <c:xMode val="edge"/>
          <c:yMode val="edge"/>
          <c:x val="0.3669172932330827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81203007518797"/>
          <c:y val="0.14035127795846455"/>
          <c:w val="0.83308270676691731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3.5000000000000001E-3</c:v>
                  </c:pt>
                  <c:pt idx="7">
                    <c:v>1.17E-2</c:v>
                  </c:pt>
                  <c:pt idx="8">
                    <c:v>1E-4</c:v>
                  </c:pt>
                  <c:pt idx="9">
                    <c:v>0.01</c:v>
                  </c:pt>
                  <c:pt idx="10">
                    <c:v>0.01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3.5000000000000001E-3</c:v>
                  </c:pt>
                  <c:pt idx="7">
                    <c:v>1.17E-2</c:v>
                  </c:pt>
                  <c:pt idx="8">
                    <c:v>1E-4</c:v>
                  </c:pt>
                  <c:pt idx="9">
                    <c:v>0.01</c:v>
                  </c:pt>
                  <c:pt idx="10">
                    <c:v>0.01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2262</c:v>
                </c:pt>
                <c:pt idx="2">
                  <c:v>2262</c:v>
                </c:pt>
                <c:pt idx="3">
                  <c:v>2267</c:v>
                </c:pt>
                <c:pt idx="4">
                  <c:v>2267</c:v>
                </c:pt>
                <c:pt idx="5">
                  <c:v>2267</c:v>
                </c:pt>
                <c:pt idx="6">
                  <c:v>2280</c:v>
                </c:pt>
                <c:pt idx="7">
                  <c:v>2403</c:v>
                </c:pt>
                <c:pt idx="8">
                  <c:v>2408</c:v>
                </c:pt>
                <c:pt idx="9">
                  <c:v>2863</c:v>
                </c:pt>
                <c:pt idx="10">
                  <c:v>2868</c:v>
                </c:pt>
                <c:pt idx="11">
                  <c:v>3191.5</c:v>
                </c:pt>
                <c:pt idx="12">
                  <c:v>3229.5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FA-4B2F-B22E-DA04F7CC601C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3.5000000000000001E-3</c:v>
                  </c:pt>
                  <c:pt idx="7">
                    <c:v>1.17E-2</c:v>
                  </c:pt>
                  <c:pt idx="8">
                    <c:v>1E-4</c:v>
                  </c:pt>
                  <c:pt idx="9">
                    <c:v>0.01</c:v>
                  </c:pt>
                  <c:pt idx="10">
                    <c:v>0.01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3.5000000000000001E-3</c:v>
                  </c:pt>
                  <c:pt idx="7">
                    <c:v>1.17E-2</c:v>
                  </c:pt>
                  <c:pt idx="8">
                    <c:v>1E-4</c:v>
                  </c:pt>
                  <c:pt idx="9">
                    <c:v>0.01</c:v>
                  </c:pt>
                  <c:pt idx="10">
                    <c:v>0.01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2262</c:v>
                </c:pt>
                <c:pt idx="2">
                  <c:v>2262</c:v>
                </c:pt>
                <c:pt idx="3">
                  <c:v>2267</c:v>
                </c:pt>
                <c:pt idx="4">
                  <c:v>2267</c:v>
                </c:pt>
                <c:pt idx="5">
                  <c:v>2267</c:v>
                </c:pt>
                <c:pt idx="6">
                  <c:v>2280</c:v>
                </c:pt>
                <c:pt idx="7">
                  <c:v>2403</c:v>
                </c:pt>
                <c:pt idx="8">
                  <c:v>2408</c:v>
                </c:pt>
                <c:pt idx="9">
                  <c:v>2863</c:v>
                </c:pt>
                <c:pt idx="10">
                  <c:v>2868</c:v>
                </c:pt>
                <c:pt idx="11">
                  <c:v>3191.5</c:v>
                </c:pt>
                <c:pt idx="12">
                  <c:v>3229.5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  <c:pt idx="9">
                  <c:v>-0.66900000000168802</c:v>
                </c:pt>
                <c:pt idx="10">
                  <c:v>-0.67000000000552973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FA-4B2F-B22E-DA04F7CC601C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3.5000000000000001E-3</c:v>
                  </c:pt>
                  <c:pt idx="7">
                    <c:v>1.17E-2</c:v>
                  </c:pt>
                  <c:pt idx="8">
                    <c:v>1E-4</c:v>
                  </c:pt>
                  <c:pt idx="9">
                    <c:v>0.01</c:v>
                  </c:pt>
                  <c:pt idx="10">
                    <c:v>0.01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3.5000000000000001E-3</c:v>
                  </c:pt>
                  <c:pt idx="7">
                    <c:v>1.17E-2</c:v>
                  </c:pt>
                  <c:pt idx="8">
                    <c:v>1E-4</c:v>
                  </c:pt>
                  <c:pt idx="9">
                    <c:v>0.01</c:v>
                  </c:pt>
                  <c:pt idx="10">
                    <c:v>0.01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2262</c:v>
                </c:pt>
                <c:pt idx="2">
                  <c:v>2262</c:v>
                </c:pt>
                <c:pt idx="3">
                  <c:v>2267</c:v>
                </c:pt>
                <c:pt idx="4">
                  <c:v>2267</c:v>
                </c:pt>
                <c:pt idx="5">
                  <c:v>2267</c:v>
                </c:pt>
                <c:pt idx="6">
                  <c:v>2280</c:v>
                </c:pt>
                <c:pt idx="7">
                  <c:v>2403</c:v>
                </c:pt>
                <c:pt idx="8">
                  <c:v>2408</c:v>
                </c:pt>
                <c:pt idx="9">
                  <c:v>2863</c:v>
                </c:pt>
                <c:pt idx="10">
                  <c:v>2868</c:v>
                </c:pt>
                <c:pt idx="11">
                  <c:v>3191.5</c:v>
                </c:pt>
                <c:pt idx="12">
                  <c:v>3229.5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1FA-4B2F-B22E-DA04F7CC601C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3.5000000000000001E-3</c:v>
                  </c:pt>
                  <c:pt idx="7">
                    <c:v>1.17E-2</c:v>
                  </c:pt>
                  <c:pt idx="8">
                    <c:v>1E-4</c:v>
                  </c:pt>
                  <c:pt idx="9">
                    <c:v>0.01</c:v>
                  </c:pt>
                  <c:pt idx="10">
                    <c:v>0.01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3.5000000000000001E-3</c:v>
                  </c:pt>
                  <c:pt idx="7">
                    <c:v>1.17E-2</c:v>
                  </c:pt>
                  <c:pt idx="8">
                    <c:v>1E-4</c:v>
                  </c:pt>
                  <c:pt idx="9">
                    <c:v>0.01</c:v>
                  </c:pt>
                  <c:pt idx="10">
                    <c:v>0.01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2262</c:v>
                </c:pt>
                <c:pt idx="2">
                  <c:v>2262</c:v>
                </c:pt>
                <c:pt idx="3">
                  <c:v>2267</c:v>
                </c:pt>
                <c:pt idx="4">
                  <c:v>2267</c:v>
                </c:pt>
                <c:pt idx="5">
                  <c:v>2267</c:v>
                </c:pt>
                <c:pt idx="6">
                  <c:v>2280</c:v>
                </c:pt>
                <c:pt idx="7">
                  <c:v>2403</c:v>
                </c:pt>
                <c:pt idx="8">
                  <c:v>2408</c:v>
                </c:pt>
                <c:pt idx="9">
                  <c:v>2863</c:v>
                </c:pt>
                <c:pt idx="10">
                  <c:v>2868</c:v>
                </c:pt>
                <c:pt idx="11">
                  <c:v>3191.5</c:v>
                </c:pt>
                <c:pt idx="12">
                  <c:v>3229.5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-0.52332000000023982</c:v>
                </c:pt>
                <c:pt idx="2">
                  <c:v>-0.52225999999791384</c:v>
                </c:pt>
                <c:pt idx="3">
                  <c:v>-0.53426000000763452</c:v>
                </c:pt>
                <c:pt idx="4">
                  <c:v>-0.53389000000606757</c:v>
                </c:pt>
                <c:pt idx="5">
                  <c:v>-0.53385000000707805</c:v>
                </c:pt>
                <c:pt idx="6">
                  <c:v>-0.53540000000793952</c:v>
                </c:pt>
                <c:pt idx="7">
                  <c:v>-0.56480000000010477</c:v>
                </c:pt>
                <c:pt idx="8">
                  <c:v>-0.56599999999889405</c:v>
                </c:pt>
                <c:pt idx="11">
                  <c:v>-0.74710000000777654</c:v>
                </c:pt>
                <c:pt idx="12">
                  <c:v>-0.95579999999608845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1FA-4B2F-B22E-DA04F7CC601C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3.5000000000000001E-3</c:v>
                  </c:pt>
                  <c:pt idx="7">
                    <c:v>1.17E-2</c:v>
                  </c:pt>
                  <c:pt idx="8">
                    <c:v>1E-4</c:v>
                  </c:pt>
                  <c:pt idx="9">
                    <c:v>0.01</c:v>
                  </c:pt>
                  <c:pt idx="10">
                    <c:v>0.01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3.5000000000000001E-3</c:v>
                  </c:pt>
                  <c:pt idx="7">
                    <c:v>1.17E-2</c:v>
                  </c:pt>
                  <c:pt idx="8">
                    <c:v>1E-4</c:v>
                  </c:pt>
                  <c:pt idx="9">
                    <c:v>0.01</c:v>
                  </c:pt>
                  <c:pt idx="10">
                    <c:v>0.01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2262</c:v>
                </c:pt>
                <c:pt idx="2">
                  <c:v>2262</c:v>
                </c:pt>
                <c:pt idx="3">
                  <c:v>2267</c:v>
                </c:pt>
                <c:pt idx="4">
                  <c:v>2267</c:v>
                </c:pt>
                <c:pt idx="5">
                  <c:v>2267</c:v>
                </c:pt>
                <c:pt idx="6">
                  <c:v>2280</c:v>
                </c:pt>
                <c:pt idx="7">
                  <c:v>2403</c:v>
                </c:pt>
                <c:pt idx="8">
                  <c:v>2408</c:v>
                </c:pt>
                <c:pt idx="9">
                  <c:v>2863</c:v>
                </c:pt>
                <c:pt idx="10">
                  <c:v>2868</c:v>
                </c:pt>
                <c:pt idx="11">
                  <c:v>3191.5</c:v>
                </c:pt>
                <c:pt idx="12">
                  <c:v>3229.5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1FA-4B2F-B22E-DA04F7CC601C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3.5000000000000001E-3</c:v>
                  </c:pt>
                  <c:pt idx="7">
                    <c:v>1.17E-2</c:v>
                  </c:pt>
                  <c:pt idx="8">
                    <c:v>1E-4</c:v>
                  </c:pt>
                  <c:pt idx="9">
                    <c:v>0.01</c:v>
                  </c:pt>
                  <c:pt idx="10">
                    <c:v>0.01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3.5000000000000001E-3</c:v>
                  </c:pt>
                  <c:pt idx="7">
                    <c:v>1.17E-2</c:v>
                  </c:pt>
                  <c:pt idx="8">
                    <c:v>1E-4</c:v>
                  </c:pt>
                  <c:pt idx="9">
                    <c:v>0.01</c:v>
                  </c:pt>
                  <c:pt idx="10">
                    <c:v>0.01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2262</c:v>
                </c:pt>
                <c:pt idx="2">
                  <c:v>2262</c:v>
                </c:pt>
                <c:pt idx="3">
                  <c:v>2267</c:v>
                </c:pt>
                <c:pt idx="4">
                  <c:v>2267</c:v>
                </c:pt>
                <c:pt idx="5">
                  <c:v>2267</c:v>
                </c:pt>
                <c:pt idx="6">
                  <c:v>2280</c:v>
                </c:pt>
                <c:pt idx="7">
                  <c:v>2403</c:v>
                </c:pt>
                <c:pt idx="8">
                  <c:v>2408</c:v>
                </c:pt>
                <c:pt idx="9">
                  <c:v>2863</c:v>
                </c:pt>
                <c:pt idx="10">
                  <c:v>2868</c:v>
                </c:pt>
                <c:pt idx="11">
                  <c:v>3191.5</c:v>
                </c:pt>
                <c:pt idx="12">
                  <c:v>3229.5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1FA-4B2F-B22E-DA04F7CC601C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3.5000000000000001E-3</c:v>
                  </c:pt>
                  <c:pt idx="7">
                    <c:v>1.17E-2</c:v>
                  </c:pt>
                  <c:pt idx="8">
                    <c:v>1E-4</c:v>
                  </c:pt>
                  <c:pt idx="9">
                    <c:v>0.01</c:v>
                  </c:pt>
                  <c:pt idx="10">
                    <c:v>0.01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3.5000000000000001E-3</c:v>
                  </c:pt>
                  <c:pt idx="7">
                    <c:v>1.17E-2</c:v>
                  </c:pt>
                  <c:pt idx="8">
                    <c:v>1E-4</c:v>
                  </c:pt>
                  <c:pt idx="9">
                    <c:v>0.01</c:v>
                  </c:pt>
                  <c:pt idx="10">
                    <c:v>0.01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2262</c:v>
                </c:pt>
                <c:pt idx="2">
                  <c:v>2262</c:v>
                </c:pt>
                <c:pt idx="3">
                  <c:v>2267</c:v>
                </c:pt>
                <c:pt idx="4">
                  <c:v>2267</c:v>
                </c:pt>
                <c:pt idx="5">
                  <c:v>2267</c:v>
                </c:pt>
                <c:pt idx="6">
                  <c:v>2280</c:v>
                </c:pt>
                <c:pt idx="7">
                  <c:v>2403</c:v>
                </c:pt>
                <c:pt idx="8">
                  <c:v>2408</c:v>
                </c:pt>
                <c:pt idx="9">
                  <c:v>2863</c:v>
                </c:pt>
                <c:pt idx="10">
                  <c:v>2868</c:v>
                </c:pt>
                <c:pt idx="11">
                  <c:v>3191.5</c:v>
                </c:pt>
                <c:pt idx="12">
                  <c:v>3229.5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1FA-4B2F-B22E-DA04F7CC601C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2262</c:v>
                </c:pt>
                <c:pt idx="2">
                  <c:v>2262</c:v>
                </c:pt>
                <c:pt idx="3">
                  <c:v>2267</c:v>
                </c:pt>
                <c:pt idx="4">
                  <c:v>2267</c:v>
                </c:pt>
                <c:pt idx="5">
                  <c:v>2267</c:v>
                </c:pt>
                <c:pt idx="6">
                  <c:v>2280</c:v>
                </c:pt>
                <c:pt idx="7">
                  <c:v>2403</c:v>
                </c:pt>
                <c:pt idx="8">
                  <c:v>2408</c:v>
                </c:pt>
                <c:pt idx="9">
                  <c:v>2863</c:v>
                </c:pt>
                <c:pt idx="10">
                  <c:v>2868</c:v>
                </c:pt>
                <c:pt idx="11">
                  <c:v>3191.5</c:v>
                </c:pt>
                <c:pt idx="12">
                  <c:v>3229.5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3.8763641892929468E-2</c:v>
                </c:pt>
                <c:pt idx="1">
                  <c:v>-0.54283907380934338</c:v>
                </c:pt>
                <c:pt idx="2">
                  <c:v>-0.54283907380934338</c:v>
                </c:pt>
                <c:pt idx="3">
                  <c:v>-0.54412466778746515</c:v>
                </c:pt>
                <c:pt idx="4">
                  <c:v>-0.54412466778746515</c:v>
                </c:pt>
                <c:pt idx="5">
                  <c:v>-0.54412466778746515</c:v>
                </c:pt>
                <c:pt idx="6">
                  <c:v>-0.54746721213058169</c:v>
                </c:pt>
                <c:pt idx="7">
                  <c:v>-0.57909282399237627</c:v>
                </c:pt>
                <c:pt idx="8">
                  <c:v>-0.58037841797049805</c:v>
                </c:pt>
                <c:pt idx="9">
                  <c:v>-0.69736746997957588</c:v>
                </c:pt>
                <c:pt idx="10">
                  <c:v>-0.69865306395769766</c:v>
                </c:pt>
                <c:pt idx="11">
                  <c:v>-0.78183099434217396</c:v>
                </c:pt>
                <c:pt idx="12">
                  <c:v>-0.79160150857589906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1FA-4B2F-B22E-DA04F7CC601C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2262</c:v>
                </c:pt>
                <c:pt idx="2">
                  <c:v>2262</c:v>
                </c:pt>
                <c:pt idx="3">
                  <c:v>2267</c:v>
                </c:pt>
                <c:pt idx="4">
                  <c:v>2267</c:v>
                </c:pt>
                <c:pt idx="5">
                  <c:v>2267</c:v>
                </c:pt>
                <c:pt idx="6">
                  <c:v>2280</c:v>
                </c:pt>
                <c:pt idx="7">
                  <c:v>2403</c:v>
                </c:pt>
                <c:pt idx="8">
                  <c:v>2408</c:v>
                </c:pt>
                <c:pt idx="9">
                  <c:v>2863</c:v>
                </c:pt>
                <c:pt idx="10">
                  <c:v>2868</c:v>
                </c:pt>
                <c:pt idx="11">
                  <c:v>3191.5</c:v>
                </c:pt>
                <c:pt idx="12">
                  <c:v>3229.5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1FA-4B2F-B22E-DA04F7CC6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265152"/>
        <c:axId val="1"/>
      </c:scatterChart>
      <c:valAx>
        <c:axId val="464265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426515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052631578947367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E8711ED3-CE59-DFC7-6EB1-AE422683D3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selection activeCell="F9" sqref="F9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15" ht="20.25" x14ac:dyDescent="0.3">
      <c r="A1" s="1" t="s">
        <v>47</v>
      </c>
      <c r="F1" s="31" t="s">
        <v>44</v>
      </c>
      <c r="G1" s="32">
        <v>2009</v>
      </c>
      <c r="H1" s="33"/>
      <c r="I1" s="34" t="s">
        <v>45</v>
      </c>
      <c r="J1" s="35" t="s">
        <v>44</v>
      </c>
      <c r="K1" s="36">
        <v>0.57569999999999999</v>
      </c>
      <c r="L1" s="37">
        <v>60.061500000000002</v>
      </c>
      <c r="M1" s="38">
        <v>51482.637000000002</v>
      </c>
      <c r="N1" s="38">
        <v>2.3980000000000001</v>
      </c>
      <c r="O1" s="34" t="s">
        <v>46</v>
      </c>
    </row>
    <row r="2" spans="1:15" x14ac:dyDescent="0.2">
      <c r="A2" t="s">
        <v>26</v>
      </c>
      <c r="B2" t="s">
        <v>46</v>
      </c>
      <c r="C2" s="30"/>
      <c r="D2" s="3"/>
    </row>
    <row r="3" spans="1:15" ht="13.5" thickBot="1" x14ac:dyDescent="0.25"/>
    <row r="4" spans="1:15" ht="14.25" thickTop="1" thickBot="1" x14ac:dyDescent="0.25">
      <c r="A4" s="5" t="s">
        <v>3</v>
      </c>
      <c r="C4" s="27">
        <v>51482.637000000002</v>
      </c>
      <c r="D4" s="28">
        <v>2.3980000000000001</v>
      </c>
    </row>
    <row r="5" spans="1:15" ht="13.5" thickTop="1" x14ac:dyDescent="0.2">
      <c r="A5" s="9" t="s">
        <v>31</v>
      </c>
      <c r="B5" s="10"/>
      <c r="C5" s="11">
        <v>-9.5</v>
      </c>
      <c r="D5" s="10" t="s">
        <v>32</v>
      </c>
      <c r="E5" s="10"/>
    </row>
    <row r="6" spans="1:15" x14ac:dyDescent="0.2">
      <c r="A6" s="5" t="s">
        <v>4</v>
      </c>
    </row>
    <row r="7" spans="1:15" x14ac:dyDescent="0.2">
      <c r="A7" t="s">
        <v>5</v>
      </c>
      <c r="C7" s="59">
        <v>51482.637000000002</v>
      </c>
      <c r="D7" s="34" t="s">
        <v>48</v>
      </c>
    </row>
    <row r="8" spans="1:15" x14ac:dyDescent="0.2">
      <c r="A8" t="s">
        <v>6</v>
      </c>
      <c r="C8" s="59">
        <v>2.3980000000000001</v>
      </c>
      <c r="D8" s="29" t="s">
        <v>48</v>
      </c>
    </row>
    <row r="9" spans="1:15" x14ac:dyDescent="0.2">
      <c r="A9" s="24" t="s">
        <v>35</v>
      </c>
      <c r="C9" s="25">
        <v>21</v>
      </c>
      <c r="D9" s="22" t="s">
        <v>55</v>
      </c>
      <c r="E9" s="23" t="s">
        <v>56</v>
      </c>
    </row>
    <row r="10" spans="1:15" ht="13.5" thickBot="1" x14ac:dyDescent="0.25">
      <c r="A10" s="10"/>
      <c r="B10" s="10"/>
      <c r="C10" s="4" t="s">
        <v>22</v>
      </c>
      <c r="D10" s="4" t="s">
        <v>23</v>
      </c>
      <c r="E10" s="10"/>
    </row>
    <row r="11" spans="1:15" x14ac:dyDescent="0.2">
      <c r="A11" s="10" t="s">
        <v>18</v>
      </c>
      <c r="B11" s="10"/>
      <c r="C11" s="21">
        <f ca="1">INTERCEPT(INDIRECT($E$9):G992,INDIRECT($D$9):F992)</f>
        <v>3.8763641892929468E-2</v>
      </c>
      <c r="D11" s="3"/>
      <c r="E11" s="10"/>
    </row>
    <row r="12" spans="1:15" x14ac:dyDescent="0.2">
      <c r="A12" s="10" t="s">
        <v>19</v>
      </c>
      <c r="B12" s="10"/>
      <c r="C12" s="21">
        <f ca="1">SLOPE(INDIRECT($E$9):G992,INDIRECT($D$9):F992)</f>
        <v>-2.5711879562434698E-4</v>
      </c>
      <c r="D12" s="3"/>
      <c r="E12" s="10"/>
    </row>
    <row r="13" spans="1:15" x14ac:dyDescent="0.2">
      <c r="A13" s="10" t="s">
        <v>21</v>
      </c>
      <c r="B13" s="10"/>
      <c r="C13" s="3" t="s">
        <v>16</v>
      </c>
    </row>
    <row r="14" spans="1:15" x14ac:dyDescent="0.2">
      <c r="A14" s="10"/>
      <c r="B14" s="10"/>
      <c r="C14" s="10"/>
    </row>
    <row r="15" spans="1:15" x14ac:dyDescent="0.2">
      <c r="A15" s="12" t="s">
        <v>20</v>
      </c>
      <c r="B15" s="10"/>
      <c r="C15" s="13">
        <f ca="1">(C7+C11)+(C8+C12)*INT(MAX(F21:F3533))</f>
        <v>59224.987527050827</v>
      </c>
      <c r="E15" s="14" t="s">
        <v>37</v>
      </c>
      <c r="F15" s="39">
        <v>1</v>
      </c>
    </row>
    <row r="16" spans="1:15" x14ac:dyDescent="0.2">
      <c r="A16" s="16" t="s">
        <v>7</v>
      </c>
      <c r="B16" s="10"/>
      <c r="C16" s="17">
        <f ca="1">+C8+C12</f>
        <v>2.3977428812043757</v>
      </c>
      <c r="E16" s="14" t="s">
        <v>33</v>
      </c>
      <c r="F16" s="40">
        <f ca="1">NOW()+15018.5+$C$5/24</f>
        <v>60329.74196550926</v>
      </c>
    </row>
    <row r="17" spans="1:21" ht="13.5" thickBot="1" x14ac:dyDescent="0.25">
      <c r="A17" s="14" t="s">
        <v>30</v>
      </c>
      <c r="B17" s="10"/>
      <c r="C17" s="10">
        <f>COUNT(C21:C2191)</f>
        <v>13</v>
      </c>
      <c r="E17" s="14" t="s">
        <v>38</v>
      </c>
      <c r="F17" s="15">
        <f ca="1">ROUND(2*(F16-$C$7)/$C$8,0)/2+F15</f>
        <v>3690.5</v>
      </c>
    </row>
    <row r="18" spans="1:21" ht="14.25" thickTop="1" thickBot="1" x14ac:dyDescent="0.25">
      <c r="A18" s="16" t="s">
        <v>8</v>
      </c>
      <c r="B18" s="10"/>
      <c r="C18" s="19">
        <f ca="1">+C15</f>
        <v>59224.987527050827</v>
      </c>
      <c r="D18" s="20">
        <f ca="1">+C16</f>
        <v>2.3977428812043757</v>
      </c>
      <c r="E18" s="14" t="s">
        <v>39</v>
      </c>
      <c r="F18" s="23">
        <f ca="1">ROUND(2*(F16-$C$15)/$C$16,0)/2+F15</f>
        <v>461.5</v>
      </c>
    </row>
    <row r="19" spans="1:21" ht="13.5" thickTop="1" x14ac:dyDescent="0.2">
      <c r="E19" s="14" t="s">
        <v>34</v>
      </c>
      <c r="F19" s="18">
        <f ca="1">+$C$15+$C$16*F18-15018.5-$C$5/24</f>
        <v>45313.441700059986</v>
      </c>
    </row>
    <row r="20" spans="1:21" ht="13.5" thickBot="1" x14ac:dyDescent="0.25">
      <c r="A20" s="4" t="s">
        <v>9</v>
      </c>
      <c r="B20" s="4" t="s">
        <v>10</v>
      </c>
      <c r="C20" s="4" t="s">
        <v>11</v>
      </c>
      <c r="D20" s="4" t="s">
        <v>15</v>
      </c>
      <c r="E20" s="4" t="s">
        <v>12</v>
      </c>
      <c r="F20" s="4" t="s">
        <v>13</v>
      </c>
      <c r="G20" s="4" t="s">
        <v>14</v>
      </c>
      <c r="H20" s="7" t="s">
        <v>40</v>
      </c>
      <c r="I20" s="7" t="s">
        <v>41</v>
      </c>
      <c r="J20" s="7" t="s">
        <v>42</v>
      </c>
      <c r="K20" s="7" t="s">
        <v>43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17</v>
      </c>
      <c r="U20" s="26" t="s">
        <v>36</v>
      </c>
    </row>
    <row r="21" spans="1:21" x14ac:dyDescent="0.2">
      <c r="A21" t="s">
        <v>48</v>
      </c>
      <c r="C21" s="8">
        <v>51482.637000000002</v>
      </c>
      <c r="D21" s="8" t="s">
        <v>16</v>
      </c>
      <c r="E21">
        <f t="shared" ref="E21:E29" si="0">+(C21-C$7)/C$8</f>
        <v>0</v>
      </c>
      <c r="F21">
        <f t="shared" ref="F21:F29" si="1">ROUND(2*E21,0)/2</f>
        <v>0</v>
      </c>
      <c r="G21">
        <f t="shared" ref="G21:G29" si="2">+C21-(C$7+F21*C$8)</f>
        <v>0</v>
      </c>
      <c r="I21">
        <f>+G21</f>
        <v>0</v>
      </c>
      <c r="O21">
        <f t="shared" ref="O21:O29" ca="1" si="3">+C$11+C$12*$F21</f>
        <v>3.8763641892929468E-2</v>
      </c>
      <c r="Q21" s="2">
        <f t="shared" ref="Q21:Q29" si="4">+C21-15018.5</f>
        <v>36464.137000000002</v>
      </c>
    </row>
    <row r="22" spans="1:21" x14ac:dyDescent="0.2">
      <c r="A22" s="43" t="s">
        <v>50</v>
      </c>
      <c r="B22" s="44" t="s">
        <v>2</v>
      </c>
      <c r="C22" s="45">
        <v>56906.38968</v>
      </c>
      <c r="D22" s="45">
        <v>1E-4</v>
      </c>
      <c r="E22">
        <f t="shared" si="0"/>
        <v>2261.7817681401157</v>
      </c>
      <c r="F22">
        <f t="shared" si="1"/>
        <v>2262</v>
      </c>
      <c r="G22">
        <f t="shared" si="2"/>
        <v>-0.52332000000023982</v>
      </c>
      <c r="K22">
        <f t="shared" ref="K22:K29" si="5">+G22</f>
        <v>-0.52332000000023982</v>
      </c>
      <c r="O22">
        <f t="shared" ca="1" si="3"/>
        <v>-0.54283907380934338</v>
      </c>
      <c r="Q22" s="2">
        <f t="shared" si="4"/>
        <v>41887.88968</v>
      </c>
    </row>
    <row r="23" spans="1:21" x14ac:dyDescent="0.2">
      <c r="A23" s="43" t="s">
        <v>50</v>
      </c>
      <c r="B23" s="44" t="s">
        <v>2</v>
      </c>
      <c r="C23" s="45">
        <v>56906.390740000003</v>
      </c>
      <c r="D23" s="45">
        <v>2.0000000000000001E-4</v>
      </c>
      <c r="E23">
        <f t="shared" si="0"/>
        <v>2261.7822101751458</v>
      </c>
      <c r="F23">
        <f t="shared" si="1"/>
        <v>2262</v>
      </c>
      <c r="G23">
        <f t="shared" si="2"/>
        <v>-0.52225999999791384</v>
      </c>
      <c r="K23">
        <f t="shared" si="5"/>
        <v>-0.52225999999791384</v>
      </c>
      <c r="O23">
        <f t="shared" ca="1" si="3"/>
        <v>-0.54283907380934338</v>
      </c>
      <c r="Q23" s="2">
        <f t="shared" si="4"/>
        <v>41887.890740000003</v>
      </c>
    </row>
    <row r="24" spans="1:21" x14ac:dyDescent="0.2">
      <c r="A24" s="43" t="s">
        <v>50</v>
      </c>
      <c r="B24" s="44" t="s">
        <v>2</v>
      </c>
      <c r="C24" s="45">
        <v>56918.368739999998</v>
      </c>
      <c r="D24" s="45">
        <v>2.0000000000000001E-4</v>
      </c>
      <c r="E24">
        <f t="shared" si="0"/>
        <v>2266.7772060050024</v>
      </c>
      <c r="F24">
        <f t="shared" si="1"/>
        <v>2267</v>
      </c>
      <c r="G24">
        <f t="shared" si="2"/>
        <v>-0.53426000000763452</v>
      </c>
      <c r="K24">
        <f t="shared" si="5"/>
        <v>-0.53426000000763452</v>
      </c>
      <c r="O24">
        <f t="shared" ca="1" si="3"/>
        <v>-0.54412466778746515</v>
      </c>
      <c r="Q24" s="2">
        <f t="shared" si="4"/>
        <v>41899.868739999998</v>
      </c>
    </row>
    <row r="25" spans="1:21" x14ac:dyDescent="0.2">
      <c r="A25" s="43" t="s">
        <v>50</v>
      </c>
      <c r="B25" s="44" t="s">
        <v>2</v>
      </c>
      <c r="C25" s="45">
        <v>56918.36911</v>
      </c>
      <c r="D25" s="45">
        <v>2.0000000000000001E-4</v>
      </c>
      <c r="E25">
        <f t="shared" si="0"/>
        <v>2266.7773603002488</v>
      </c>
      <c r="F25">
        <f t="shared" si="1"/>
        <v>2267</v>
      </c>
      <c r="G25">
        <f t="shared" si="2"/>
        <v>-0.53389000000606757</v>
      </c>
      <c r="K25">
        <f t="shared" si="5"/>
        <v>-0.53389000000606757</v>
      </c>
      <c r="O25">
        <f t="shared" ca="1" si="3"/>
        <v>-0.54412466778746515</v>
      </c>
      <c r="Q25" s="2">
        <f t="shared" si="4"/>
        <v>41899.86911</v>
      </c>
    </row>
    <row r="26" spans="1:21" x14ac:dyDescent="0.2">
      <c r="A26" s="43" t="s">
        <v>50</v>
      </c>
      <c r="B26" s="44" t="s">
        <v>2</v>
      </c>
      <c r="C26" s="45">
        <v>56918.369149999999</v>
      </c>
      <c r="D26" s="45">
        <v>2.0000000000000001E-4</v>
      </c>
      <c r="E26">
        <f t="shared" si="0"/>
        <v>2266.7773769808155</v>
      </c>
      <c r="F26">
        <f t="shared" si="1"/>
        <v>2267</v>
      </c>
      <c r="G26">
        <f t="shared" si="2"/>
        <v>-0.53385000000707805</v>
      </c>
      <c r="K26">
        <f t="shared" si="5"/>
        <v>-0.53385000000707805</v>
      </c>
      <c r="O26">
        <f t="shared" ca="1" si="3"/>
        <v>-0.54412466778746515</v>
      </c>
      <c r="Q26" s="2">
        <f t="shared" si="4"/>
        <v>41899.869149999999</v>
      </c>
    </row>
    <row r="27" spans="1:21" x14ac:dyDescent="0.2">
      <c r="A27" s="46" t="s">
        <v>49</v>
      </c>
      <c r="B27" s="47"/>
      <c r="C27" s="46">
        <v>56949.541599999997</v>
      </c>
      <c r="D27" s="46">
        <v>3.5000000000000001E-3</v>
      </c>
      <c r="E27">
        <f t="shared" si="0"/>
        <v>2279.7767306088381</v>
      </c>
      <c r="F27">
        <f t="shared" si="1"/>
        <v>2280</v>
      </c>
      <c r="G27">
        <f t="shared" si="2"/>
        <v>-0.53540000000793952</v>
      </c>
      <c r="K27">
        <f t="shared" si="5"/>
        <v>-0.53540000000793952</v>
      </c>
      <c r="O27">
        <f t="shared" ca="1" si="3"/>
        <v>-0.54746721213058169</v>
      </c>
      <c r="Q27" s="2">
        <f t="shared" si="4"/>
        <v>41931.041599999997</v>
      </c>
    </row>
    <row r="28" spans="1:21" x14ac:dyDescent="0.2">
      <c r="A28" s="48" t="s">
        <v>1</v>
      </c>
      <c r="B28" s="49" t="s">
        <v>2</v>
      </c>
      <c r="C28" s="50">
        <v>57244.466200000003</v>
      </c>
      <c r="D28" s="50">
        <v>1.17E-2</v>
      </c>
      <c r="E28">
        <f t="shared" si="0"/>
        <v>2402.7644703919932</v>
      </c>
      <c r="F28">
        <f t="shared" si="1"/>
        <v>2403</v>
      </c>
      <c r="G28">
        <f t="shared" si="2"/>
        <v>-0.56480000000010477</v>
      </c>
      <c r="K28">
        <f t="shared" si="5"/>
        <v>-0.56480000000010477</v>
      </c>
      <c r="O28">
        <f t="shared" ca="1" si="3"/>
        <v>-0.57909282399237627</v>
      </c>
      <c r="Q28" s="2">
        <f t="shared" si="4"/>
        <v>42225.966200000003</v>
      </c>
    </row>
    <row r="29" spans="1:21" x14ac:dyDescent="0.2">
      <c r="A29" s="43" t="s">
        <v>50</v>
      </c>
      <c r="B29" s="44" t="s">
        <v>2</v>
      </c>
      <c r="C29" s="45">
        <v>57256.455000000002</v>
      </c>
      <c r="D29" s="45">
        <v>1E-4</v>
      </c>
      <c r="E29">
        <f t="shared" si="0"/>
        <v>2407.7639699749789</v>
      </c>
      <c r="F29">
        <f t="shared" si="1"/>
        <v>2408</v>
      </c>
      <c r="G29">
        <f t="shared" si="2"/>
        <v>-0.56599999999889405</v>
      </c>
      <c r="K29">
        <f t="shared" si="5"/>
        <v>-0.56599999999889405</v>
      </c>
      <c r="O29">
        <f t="shared" ca="1" si="3"/>
        <v>-0.58037841797049805</v>
      </c>
      <c r="Q29" s="2">
        <f t="shared" si="4"/>
        <v>42237.955000000002</v>
      </c>
    </row>
    <row r="30" spans="1:21" x14ac:dyDescent="0.2">
      <c r="A30" s="51" t="s">
        <v>0</v>
      </c>
      <c r="B30" s="41" t="s">
        <v>2</v>
      </c>
      <c r="C30" s="42">
        <v>58347.442000000003</v>
      </c>
      <c r="D30" s="42">
        <v>0.01</v>
      </c>
      <c r="E30">
        <f>+(C30-C$7)/C$8</f>
        <v>2862.7210175145956</v>
      </c>
      <c r="F30" s="52">
        <f>ROUND(2*E30,0)/2+0.5</f>
        <v>2863</v>
      </c>
      <c r="G30">
        <f>+C30-(C$7+F30*C$8)</f>
        <v>-0.66900000000168802</v>
      </c>
      <c r="I30">
        <f>+G30</f>
        <v>-0.66900000000168802</v>
      </c>
      <c r="O30">
        <f ca="1">+C$11+C$12*$F30</f>
        <v>-0.69736746997957588</v>
      </c>
      <c r="Q30" s="2">
        <f>+C30-15018.5</f>
        <v>43328.942000000003</v>
      </c>
    </row>
    <row r="31" spans="1:21" x14ac:dyDescent="0.2">
      <c r="A31" s="51" t="s">
        <v>0</v>
      </c>
      <c r="B31" s="41" t="s">
        <v>2</v>
      </c>
      <c r="C31" s="42">
        <v>58359.430999999997</v>
      </c>
      <c r="D31" s="42">
        <v>0.01</v>
      </c>
      <c r="E31">
        <f>+(C31-C$7)/C$8</f>
        <v>2867.7206005004145</v>
      </c>
      <c r="F31" s="52">
        <f>ROUND(2*E31,0)/2+0.5</f>
        <v>2868</v>
      </c>
      <c r="G31">
        <f>+C31-(C$7+F31*C$8)</f>
        <v>-0.67000000000552973</v>
      </c>
      <c r="I31">
        <f>+G31</f>
        <v>-0.67000000000552973</v>
      </c>
      <c r="O31">
        <f ca="1">+C$11+C$12*$F31</f>
        <v>-0.69865306395769766</v>
      </c>
      <c r="Q31" s="2">
        <f>+C31-15018.5</f>
        <v>43340.930999999997</v>
      </c>
    </row>
    <row r="32" spans="1:21" x14ac:dyDescent="0.2">
      <c r="A32" s="53" t="s">
        <v>51</v>
      </c>
      <c r="B32" s="54" t="s">
        <v>52</v>
      </c>
      <c r="C32" s="55">
        <v>59135.106899999999</v>
      </c>
      <c r="D32" s="55" t="s">
        <v>53</v>
      </c>
      <c r="E32">
        <f>+(C32-C$7)/C$8</f>
        <v>3191.1884487072543</v>
      </c>
      <c r="F32" s="52">
        <f>ROUND(2*E32,0)/2+0.5</f>
        <v>3191.5</v>
      </c>
      <c r="G32">
        <f>+C32-(C$7+F32*C$8)</f>
        <v>-0.74710000000777654</v>
      </c>
      <c r="K32">
        <f>+G32</f>
        <v>-0.74710000000777654</v>
      </c>
      <c r="O32">
        <f ca="1">+C$11+C$12*$F32</f>
        <v>-0.78183099434217396</v>
      </c>
      <c r="Q32" s="2">
        <f>+C32-15018.5</f>
        <v>44116.606899999999</v>
      </c>
    </row>
    <row r="33" spans="1:17" x14ac:dyDescent="0.2">
      <c r="A33" s="56" t="s">
        <v>54</v>
      </c>
      <c r="B33" s="57" t="s">
        <v>2</v>
      </c>
      <c r="C33" s="58">
        <v>59226.022200000007</v>
      </c>
      <c r="D33" s="8" t="s">
        <v>53</v>
      </c>
      <c r="E33">
        <f>+(C33-C$7)/C$8</f>
        <v>3229.1014178482083</v>
      </c>
      <c r="F33" s="52">
        <f>ROUND(2*E33,0)/2+0.5</f>
        <v>3229.5</v>
      </c>
      <c r="G33">
        <f>+C33-(C$7+F33*C$8)</f>
        <v>-0.95579999999608845</v>
      </c>
      <c r="K33">
        <f>+G33</f>
        <v>-0.95579999999608845</v>
      </c>
      <c r="O33">
        <f ca="1">+C$11+C$12*$F33</f>
        <v>-0.79160150857589906</v>
      </c>
      <c r="Q33" s="2">
        <f>+C33-15018.5</f>
        <v>44207.522200000007</v>
      </c>
    </row>
    <row r="34" spans="1:17" x14ac:dyDescent="0.2">
      <c r="C34" s="8"/>
      <c r="D34" s="8"/>
    </row>
    <row r="35" spans="1:17" x14ac:dyDescent="0.2">
      <c r="C35" s="8"/>
      <c r="D35" s="8"/>
    </row>
    <row r="36" spans="1:17" x14ac:dyDescent="0.2">
      <c r="C36" s="8"/>
      <c r="D36" s="8"/>
    </row>
    <row r="37" spans="1:17" x14ac:dyDescent="0.2">
      <c r="C37" s="8"/>
      <c r="D37" s="8"/>
    </row>
    <row r="38" spans="1:17" x14ac:dyDescent="0.2">
      <c r="C38" s="8"/>
      <c r="D38" s="8"/>
    </row>
    <row r="39" spans="1:17" x14ac:dyDescent="0.2">
      <c r="C39" s="8"/>
      <c r="D39" s="8"/>
    </row>
    <row r="40" spans="1:17" x14ac:dyDescent="0.2">
      <c r="C40" s="8"/>
      <c r="D40" s="8"/>
    </row>
    <row r="41" spans="1:17" x14ac:dyDescent="0.2">
      <c r="C41" s="8"/>
      <c r="D41" s="8"/>
    </row>
    <row r="42" spans="1:17" x14ac:dyDescent="0.2">
      <c r="C42" s="8"/>
      <c r="D42" s="8"/>
    </row>
    <row r="43" spans="1:17" x14ac:dyDescent="0.2">
      <c r="C43" s="8"/>
      <c r="D43" s="8"/>
    </row>
    <row r="44" spans="1:17" x14ac:dyDescent="0.2">
      <c r="C44" s="8"/>
      <c r="D44" s="8"/>
    </row>
    <row r="45" spans="1:17" x14ac:dyDescent="0.2">
      <c r="C45" s="8"/>
      <c r="D45" s="8"/>
    </row>
    <row r="46" spans="1:17" x14ac:dyDescent="0.2">
      <c r="C46" s="8"/>
      <c r="D46" s="8"/>
    </row>
    <row r="47" spans="1:17" x14ac:dyDescent="0.2">
      <c r="C47" s="8"/>
      <c r="D47" s="8"/>
    </row>
    <row r="48" spans="1:17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rotectedRanges>
    <protectedRange sqref="A32:D32" name="Range1"/>
  </protectedRanges>
  <phoneticPr fontId="8" type="noConversion"/>
  <hyperlinks>
    <hyperlink ref="H2153" r:id="rId1" display="http://vsolj.cetus-net.org/bulletin.html" xr:uid="{00000000-0004-0000-0000-000000000000}"/>
    <hyperlink ref="H64563" r:id="rId2" display="http://vsolj.cetus-net.org/bulletin.html" xr:uid="{00000000-0004-0000-0000-000001000000}"/>
    <hyperlink ref="H64556" r:id="rId3" display="https://www.aavso.org/ejaavso" xr:uid="{00000000-0004-0000-0000-000002000000}"/>
    <hyperlink ref="AP1414" r:id="rId4" display="http://cdsbib.u-strasbg.fr/cgi-bin/cdsbib?1990RMxAA..21..381G" xr:uid="{00000000-0004-0000-0000-000003000000}"/>
    <hyperlink ref="AP1411" r:id="rId5" display="http://cdsbib.u-strasbg.fr/cgi-bin/cdsbib?1990RMxAA..21..381G" xr:uid="{00000000-0004-0000-0000-000004000000}"/>
    <hyperlink ref="AP1413" r:id="rId6" display="http://cdsbib.u-strasbg.fr/cgi-bin/cdsbib?1990RMxAA..21..381G" xr:uid="{00000000-0004-0000-0000-000005000000}"/>
    <hyperlink ref="AP1389" r:id="rId7" display="http://cdsbib.u-strasbg.fr/cgi-bin/cdsbib?1990RMxAA..21..381G" xr:uid="{00000000-0004-0000-0000-000006000000}"/>
    <hyperlink ref="I64563" r:id="rId8" display="http://vsolj.cetus-net.org/bulletin.html" xr:uid="{00000000-0004-0000-0000-000007000000}"/>
    <hyperlink ref="AQ1550" r:id="rId9" display="http://cdsbib.u-strasbg.fr/cgi-bin/cdsbib?1990RMxAA..21..381G" xr:uid="{00000000-0004-0000-0000-000008000000}"/>
    <hyperlink ref="AQ3194" r:id="rId10" display="http://cdsbib.u-strasbg.fr/cgi-bin/cdsbib?1990RMxAA..21..381G" xr:uid="{00000000-0004-0000-0000-000009000000}"/>
    <hyperlink ref="AQ1551" r:id="rId11" display="http://cdsbib.u-strasbg.fr/cgi-bin/cdsbib?1990RMxAA..21..381G" xr:uid="{00000000-0004-0000-0000-00000A000000}"/>
    <hyperlink ref="H64560" r:id="rId12" display="https://www.aavso.org/ejaavso" xr:uid="{00000000-0004-0000-0000-00000B000000}"/>
    <hyperlink ref="H2401" r:id="rId13" display="http://vsolj.cetus-net.org/bulletin.html" xr:uid="{00000000-0004-0000-0000-00000C000000}"/>
    <hyperlink ref="AP5639" r:id="rId14" display="http://cdsbib.u-strasbg.fr/cgi-bin/cdsbib?1990RMxAA..21..381G" xr:uid="{00000000-0004-0000-0000-00000D000000}"/>
    <hyperlink ref="AP5642" r:id="rId15" display="http://cdsbib.u-strasbg.fr/cgi-bin/cdsbib?1990RMxAA..21..381G" xr:uid="{00000000-0004-0000-0000-00000E000000}"/>
    <hyperlink ref="AP5640" r:id="rId16" display="http://cdsbib.u-strasbg.fr/cgi-bin/cdsbib?1990RMxAA..21..381G" xr:uid="{00000000-0004-0000-0000-00000F000000}"/>
    <hyperlink ref="AP5618" r:id="rId17" display="http://cdsbib.u-strasbg.fr/cgi-bin/cdsbib?1990RMxAA..21..381G" xr:uid="{00000000-0004-0000-0000-000010000000}"/>
    <hyperlink ref="I2401" r:id="rId18" display="http://vsolj.cetus-net.org/bulletin.html" xr:uid="{00000000-0004-0000-0000-000011000000}"/>
    <hyperlink ref="AQ5752" r:id="rId19" display="http://cdsbib.u-strasbg.fr/cgi-bin/cdsbib?1990RMxAA..21..381G" xr:uid="{00000000-0004-0000-0000-000012000000}"/>
    <hyperlink ref="AQ304" r:id="rId20" display="http://cdsbib.u-strasbg.fr/cgi-bin/cdsbib?1990RMxAA..21..381G" xr:uid="{00000000-0004-0000-0000-000013000000}"/>
    <hyperlink ref="AQ5753" r:id="rId21" display="http://cdsbib.u-strasbg.fr/cgi-bin/cdsbib?1990RMxAA..21..381G" xr:uid="{00000000-0004-0000-0000-000014000000}"/>
  </hyperlinks>
  <pageMargins left="0.75" right="0.75" top="1" bottom="1" header="0.5" footer="0.5"/>
  <headerFooter alignWithMargins="0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2024-01-20T04:48:25Z</dcterms:modified>
</cp:coreProperties>
</file>