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D83FD50-B4DF-47E2-BA9E-CEB59C90E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Graphs 1" sheetId="3" r:id="rId2"/>
    <sheet name="BAV" sheetId="2" r:id="rId3"/>
  </sheets>
  <calcPr calcId="181029"/>
</workbook>
</file>

<file path=xl/calcChain.xml><?xml version="1.0" encoding="utf-8"?>
<calcChain xmlns="http://schemas.openxmlformats.org/spreadsheetml/2006/main">
  <c r="E197" i="1" l="1"/>
  <c r="F197" i="1" s="1"/>
  <c r="G197" i="1" s="1"/>
  <c r="K197" i="1" s="1"/>
  <c r="R197" i="1" s="1"/>
  <c r="Q197" i="1"/>
  <c r="Q195" i="1"/>
  <c r="E196" i="1"/>
  <c r="F196" i="1" s="1"/>
  <c r="Q196" i="1"/>
  <c r="Q192" i="1"/>
  <c r="Q193" i="1"/>
  <c r="Q194" i="1"/>
  <c r="C13" i="1"/>
  <c r="Q191" i="1"/>
  <c r="Q190" i="1"/>
  <c r="Q184" i="1"/>
  <c r="Q189" i="1"/>
  <c r="Q188" i="1"/>
  <c r="Q186" i="1"/>
  <c r="Q185" i="1"/>
  <c r="Q187" i="1"/>
  <c r="C7" i="1"/>
  <c r="E195" i="1" s="1"/>
  <c r="F195" i="1" s="1"/>
  <c r="G195" i="1" s="1"/>
  <c r="K195" i="1" s="1"/>
  <c r="R195" i="1" s="1"/>
  <c r="E121" i="1"/>
  <c r="F121" i="1" s="1"/>
  <c r="C8" i="1"/>
  <c r="E110" i="1" s="1"/>
  <c r="F110" i="1" s="1"/>
  <c r="G110" i="1" s="1"/>
  <c r="J110" i="1" s="1"/>
  <c r="R110" i="1" s="1"/>
  <c r="C14" i="1"/>
  <c r="F12" i="1"/>
  <c r="F13" i="1" s="1"/>
  <c r="D14" i="1"/>
  <c r="D13" i="1"/>
  <c r="C17" i="1"/>
  <c r="Q21" i="1"/>
  <c r="Q22" i="1"/>
  <c r="Q23" i="1"/>
  <c r="Q24" i="1"/>
  <c r="Q25" i="1"/>
  <c r="Q26" i="1"/>
  <c r="Q27" i="1"/>
  <c r="Q28" i="1"/>
  <c r="Q36" i="1"/>
  <c r="Q50" i="1"/>
  <c r="Q55" i="1"/>
  <c r="Q56" i="1"/>
  <c r="Q58" i="1"/>
  <c r="Q97" i="1"/>
  <c r="Q108" i="1"/>
  <c r="Q144" i="1"/>
  <c r="Q145" i="1"/>
  <c r="Q155" i="1"/>
  <c r="Q156" i="1"/>
  <c r="Q157" i="1"/>
  <c r="Q163" i="1"/>
  <c r="Q181" i="1"/>
  <c r="Q30" i="1"/>
  <c r="Q45" i="1"/>
  <c r="G136" i="2"/>
  <c r="C136" i="2"/>
  <c r="G135" i="2"/>
  <c r="C135" i="2"/>
  <c r="G165" i="2"/>
  <c r="C165" i="2"/>
  <c r="G134" i="2"/>
  <c r="C134" i="2"/>
  <c r="G133" i="2"/>
  <c r="C133" i="2"/>
  <c r="G132" i="2"/>
  <c r="C132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24" i="2"/>
  <c r="C124" i="2"/>
  <c r="G123" i="2"/>
  <c r="C123" i="2"/>
  <c r="G122" i="2"/>
  <c r="C122" i="2"/>
  <c r="G121" i="2"/>
  <c r="C121" i="2"/>
  <c r="G120" i="2"/>
  <c r="C120" i="2"/>
  <c r="G119" i="2"/>
  <c r="C119" i="2"/>
  <c r="G164" i="2"/>
  <c r="C164" i="2"/>
  <c r="E164" i="2"/>
  <c r="G163" i="2"/>
  <c r="C163" i="2"/>
  <c r="G118" i="2"/>
  <c r="C118" i="2"/>
  <c r="G117" i="2"/>
  <c r="C117" i="2"/>
  <c r="G116" i="2"/>
  <c r="C116" i="2"/>
  <c r="G162" i="2"/>
  <c r="C162" i="2"/>
  <c r="G161" i="2"/>
  <c r="C161" i="2"/>
  <c r="G160" i="2"/>
  <c r="C160" i="2"/>
  <c r="G115" i="2"/>
  <c r="C115" i="2"/>
  <c r="G114" i="2"/>
  <c r="C114" i="2"/>
  <c r="G113" i="2"/>
  <c r="C113" i="2"/>
  <c r="G112" i="2"/>
  <c r="C112" i="2"/>
  <c r="G111" i="2"/>
  <c r="C111" i="2"/>
  <c r="G110" i="2"/>
  <c r="C110" i="2"/>
  <c r="G109" i="2"/>
  <c r="C109" i="2"/>
  <c r="G108" i="2"/>
  <c r="C108" i="2"/>
  <c r="G107" i="2"/>
  <c r="C107" i="2"/>
  <c r="G159" i="2"/>
  <c r="C159" i="2"/>
  <c r="G158" i="2"/>
  <c r="C158" i="2"/>
  <c r="G106" i="2"/>
  <c r="C106" i="2"/>
  <c r="G105" i="2"/>
  <c r="C105" i="2"/>
  <c r="G104" i="2"/>
  <c r="C104" i="2"/>
  <c r="G103" i="2"/>
  <c r="C103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157" i="2"/>
  <c r="C157" i="2"/>
  <c r="E157" i="2"/>
  <c r="G80" i="2"/>
  <c r="C80" i="2"/>
  <c r="G79" i="2"/>
  <c r="C79" i="2"/>
  <c r="G78" i="2"/>
  <c r="C78" i="2"/>
  <c r="G77" i="2"/>
  <c r="C77" i="2"/>
  <c r="G76" i="2"/>
  <c r="C76" i="2"/>
  <c r="G75" i="2"/>
  <c r="C75" i="2"/>
  <c r="G156" i="2"/>
  <c r="C156" i="2"/>
  <c r="E156" i="2"/>
  <c r="G74" i="2"/>
  <c r="C74" i="2"/>
  <c r="G155" i="2"/>
  <c r="C155" i="2"/>
  <c r="G73" i="2"/>
  <c r="C73" i="2"/>
  <c r="G72" i="2"/>
  <c r="C72" i="2"/>
  <c r="G71" i="2"/>
  <c r="C71" i="2"/>
  <c r="G70" i="2"/>
  <c r="C70" i="2"/>
  <c r="G69" i="2"/>
  <c r="C69" i="2"/>
  <c r="G68" i="2"/>
  <c r="C68" i="2"/>
  <c r="G67" i="2"/>
  <c r="C67" i="2"/>
  <c r="G66" i="2"/>
  <c r="C66" i="2"/>
  <c r="G154" i="2"/>
  <c r="C154" i="2"/>
  <c r="G65" i="2"/>
  <c r="C65" i="2"/>
  <c r="G153" i="2"/>
  <c r="C153" i="2"/>
  <c r="E153" i="2"/>
  <c r="G64" i="2"/>
  <c r="C64" i="2"/>
  <c r="G63" i="2"/>
  <c r="C63" i="2"/>
  <c r="G62" i="2"/>
  <c r="C62" i="2"/>
  <c r="G61" i="2"/>
  <c r="C61" i="2"/>
  <c r="G60" i="2"/>
  <c r="C60" i="2"/>
  <c r="G59" i="2"/>
  <c r="C59" i="2"/>
  <c r="G58" i="2"/>
  <c r="C58" i="2"/>
  <c r="G57" i="2"/>
  <c r="C57" i="2"/>
  <c r="G56" i="2"/>
  <c r="C56" i="2"/>
  <c r="G55" i="2"/>
  <c r="C55" i="2"/>
  <c r="G54" i="2"/>
  <c r="C54" i="2"/>
  <c r="G53" i="2"/>
  <c r="C53" i="2"/>
  <c r="G52" i="2"/>
  <c r="C52" i="2"/>
  <c r="G51" i="2"/>
  <c r="C51" i="2"/>
  <c r="G50" i="2"/>
  <c r="C50" i="2"/>
  <c r="G49" i="2"/>
  <c r="C49" i="2"/>
  <c r="G48" i="2"/>
  <c r="C48" i="2"/>
  <c r="G47" i="2"/>
  <c r="C47" i="2"/>
  <c r="G46" i="2"/>
  <c r="C46" i="2"/>
  <c r="G45" i="2"/>
  <c r="C45" i="2"/>
  <c r="G44" i="2"/>
  <c r="C44" i="2"/>
  <c r="G43" i="2"/>
  <c r="C43" i="2"/>
  <c r="G42" i="2"/>
  <c r="C42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152" i="2"/>
  <c r="C152" i="2"/>
  <c r="G29" i="2"/>
  <c r="C29" i="2"/>
  <c r="G151" i="2"/>
  <c r="C151" i="2"/>
  <c r="G150" i="2"/>
  <c r="C150" i="2"/>
  <c r="G28" i="2"/>
  <c r="C28" i="2"/>
  <c r="G27" i="2"/>
  <c r="C27" i="2"/>
  <c r="G26" i="2"/>
  <c r="C26" i="2"/>
  <c r="G25" i="2"/>
  <c r="C25" i="2"/>
  <c r="G149" i="2"/>
  <c r="C149" i="2"/>
  <c r="G24" i="2"/>
  <c r="C24" i="2"/>
  <c r="G23" i="2"/>
  <c r="C23" i="2"/>
  <c r="G148" i="2"/>
  <c r="C148" i="2"/>
  <c r="E148" i="2"/>
  <c r="G22" i="2"/>
  <c r="C22" i="2"/>
  <c r="G147" i="2"/>
  <c r="C147" i="2"/>
  <c r="G21" i="2"/>
  <c r="C21" i="2"/>
  <c r="G20" i="2"/>
  <c r="C20" i="2"/>
  <c r="G19" i="2"/>
  <c r="C19" i="2"/>
  <c r="G18" i="2"/>
  <c r="C18" i="2"/>
  <c r="G17" i="2"/>
  <c r="C17" i="2"/>
  <c r="G16" i="2"/>
  <c r="C16" i="2"/>
  <c r="G15" i="2"/>
  <c r="C15" i="2"/>
  <c r="G14" i="2"/>
  <c r="C14" i="2"/>
  <c r="G146" i="2"/>
  <c r="C146" i="2"/>
  <c r="G13" i="2"/>
  <c r="C13" i="2"/>
  <c r="G12" i="2"/>
  <c r="C12" i="2"/>
  <c r="G11" i="2"/>
  <c r="C11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H136" i="2"/>
  <c r="B136" i="2"/>
  <c r="D136" i="2"/>
  <c r="A136" i="2"/>
  <c r="H135" i="2"/>
  <c r="B135" i="2"/>
  <c r="D135" i="2"/>
  <c r="A135" i="2"/>
  <c r="H165" i="2"/>
  <c r="B165" i="2"/>
  <c r="D165" i="2"/>
  <c r="A16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64" i="2"/>
  <c r="B164" i="2"/>
  <c r="D164" i="2"/>
  <c r="A164" i="2"/>
  <c r="H163" i="2"/>
  <c r="B163" i="2"/>
  <c r="D163" i="2"/>
  <c r="A163" i="2"/>
  <c r="H118" i="2"/>
  <c r="B118" i="2"/>
  <c r="D118" i="2"/>
  <c r="A118" i="2"/>
  <c r="H117" i="2"/>
  <c r="B117" i="2"/>
  <c r="D117" i="2"/>
  <c r="A117" i="2"/>
  <c r="H116" i="2"/>
  <c r="B116" i="2"/>
  <c r="D116" i="2"/>
  <c r="A116" i="2"/>
  <c r="H162" i="2"/>
  <c r="B162" i="2"/>
  <c r="D162" i="2"/>
  <c r="A162" i="2"/>
  <c r="H161" i="2"/>
  <c r="B161" i="2"/>
  <c r="D161" i="2"/>
  <c r="A161" i="2"/>
  <c r="H160" i="2"/>
  <c r="B160" i="2"/>
  <c r="D160" i="2"/>
  <c r="A160" i="2"/>
  <c r="H115" i="2"/>
  <c r="B115" i="2"/>
  <c r="D115" i="2"/>
  <c r="A115" i="2"/>
  <c r="H114" i="2"/>
  <c r="B114" i="2"/>
  <c r="D114" i="2"/>
  <c r="A114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10" i="2"/>
  <c r="B110" i="2"/>
  <c r="D110" i="2"/>
  <c r="A110" i="2"/>
  <c r="H109" i="2"/>
  <c r="B109" i="2"/>
  <c r="D109" i="2"/>
  <c r="A109" i="2"/>
  <c r="H108" i="2"/>
  <c r="B108" i="2"/>
  <c r="D108" i="2"/>
  <c r="A108" i="2"/>
  <c r="H107" i="2"/>
  <c r="B107" i="2"/>
  <c r="D107" i="2"/>
  <c r="A107" i="2"/>
  <c r="H159" i="2"/>
  <c r="B159" i="2"/>
  <c r="D159" i="2"/>
  <c r="A159" i="2"/>
  <c r="H158" i="2"/>
  <c r="B158" i="2"/>
  <c r="D158" i="2"/>
  <c r="A158" i="2"/>
  <c r="H106" i="2"/>
  <c r="B106" i="2"/>
  <c r="D106" i="2"/>
  <c r="A106" i="2"/>
  <c r="H105" i="2"/>
  <c r="B105" i="2"/>
  <c r="D105" i="2"/>
  <c r="A105" i="2"/>
  <c r="H104" i="2"/>
  <c r="B104" i="2"/>
  <c r="D104" i="2"/>
  <c r="A104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99" i="2"/>
  <c r="B99" i="2"/>
  <c r="D99" i="2"/>
  <c r="A99" i="2"/>
  <c r="H98" i="2"/>
  <c r="B98" i="2"/>
  <c r="D98" i="2"/>
  <c r="A98" i="2"/>
  <c r="H97" i="2"/>
  <c r="B97" i="2"/>
  <c r="D97" i="2"/>
  <c r="A97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157" i="2"/>
  <c r="B157" i="2"/>
  <c r="D157" i="2"/>
  <c r="A157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156" i="2"/>
  <c r="B156" i="2"/>
  <c r="D156" i="2"/>
  <c r="A156" i="2"/>
  <c r="H74" i="2"/>
  <c r="B74" i="2"/>
  <c r="D74" i="2"/>
  <c r="A74" i="2"/>
  <c r="H155" i="2"/>
  <c r="B155" i="2"/>
  <c r="D155" i="2"/>
  <c r="A155" i="2"/>
  <c r="H73" i="2"/>
  <c r="B73" i="2"/>
  <c r="D73" i="2"/>
  <c r="A73" i="2"/>
  <c r="H72" i="2"/>
  <c r="B72" i="2"/>
  <c r="D72" i="2"/>
  <c r="A72" i="2"/>
  <c r="H71" i="2"/>
  <c r="B71" i="2"/>
  <c r="D71" i="2"/>
  <c r="A71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66" i="2"/>
  <c r="B66" i="2"/>
  <c r="D66" i="2"/>
  <c r="A66" i="2"/>
  <c r="H154" i="2"/>
  <c r="B154" i="2"/>
  <c r="D154" i="2"/>
  <c r="A154" i="2"/>
  <c r="H65" i="2"/>
  <c r="B65" i="2"/>
  <c r="F65" i="2"/>
  <c r="D65" i="2"/>
  <c r="A65" i="2"/>
  <c r="H153" i="2"/>
  <c r="B153" i="2"/>
  <c r="F153" i="2"/>
  <c r="D153" i="2"/>
  <c r="A153" i="2"/>
  <c r="H64" i="2"/>
  <c r="F64" i="2"/>
  <c r="D64" i="2"/>
  <c r="B64" i="2"/>
  <c r="A64" i="2"/>
  <c r="H63" i="2"/>
  <c r="B63" i="2"/>
  <c r="F63" i="2"/>
  <c r="D63" i="2"/>
  <c r="A63" i="2"/>
  <c r="H62" i="2"/>
  <c r="F62" i="2"/>
  <c r="D62" i="2"/>
  <c r="B62" i="2"/>
  <c r="A62" i="2"/>
  <c r="H61" i="2"/>
  <c r="D61" i="2"/>
  <c r="B61" i="2"/>
  <c r="A61" i="2"/>
  <c r="H60" i="2"/>
  <c r="B60" i="2"/>
  <c r="D60" i="2"/>
  <c r="A60" i="2"/>
  <c r="H59" i="2"/>
  <c r="D59" i="2"/>
  <c r="B59" i="2"/>
  <c r="A59" i="2"/>
  <c r="H58" i="2"/>
  <c r="B58" i="2"/>
  <c r="D58" i="2"/>
  <c r="A58" i="2"/>
  <c r="H57" i="2"/>
  <c r="D57" i="2"/>
  <c r="B57" i="2"/>
  <c r="A57" i="2"/>
  <c r="H56" i="2"/>
  <c r="B56" i="2"/>
  <c r="D56" i="2"/>
  <c r="A56" i="2"/>
  <c r="H55" i="2"/>
  <c r="D55" i="2"/>
  <c r="B55" i="2"/>
  <c r="A55" i="2"/>
  <c r="H54" i="2"/>
  <c r="B54" i="2"/>
  <c r="D54" i="2"/>
  <c r="A54" i="2"/>
  <c r="H53" i="2"/>
  <c r="D53" i="2"/>
  <c r="B53" i="2"/>
  <c r="A53" i="2"/>
  <c r="H52" i="2"/>
  <c r="B52" i="2"/>
  <c r="D52" i="2"/>
  <c r="A52" i="2"/>
  <c r="H51" i="2"/>
  <c r="D51" i="2"/>
  <c r="B51" i="2"/>
  <c r="A51" i="2"/>
  <c r="H50" i="2"/>
  <c r="B50" i="2"/>
  <c r="D50" i="2"/>
  <c r="A50" i="2"/>
  <c r="H49" i="2"/>
  <c r="D49" i="2"/>
  <c r="B49" i="2"/>
  <c r="A49" i="2"/>
  <c r="H48" i="2"/>
  <c r="B48" i="2"/>
  <c r="D48" i="2"/>
  <c r="A48" i="2"/>
  <c r="H47" i="2"/>
  <c r="D47" i="2"/>
  <c r="B47" i="2"/>
  <c r="A47" i="2"/>
  <c r="H46" i="2"/>
  <c r="B46" i="2"/>
  <c r="D46" i="2"/>
  <c r="A46" i="2"/>
  <c r="H45" i="2"/>
  <c r="D45" i="2"/>
  <c r="B45" i="2"/>
  <c r="A45" i="2"/>
  <c r="H44" i="2"/>
  <c r="B44" i="2"/>
  <c r="D44" i="2"/>
  <c r="A44" i="2"/>
  <c r="H43" i="2"/>
  <c r="D43" i="2"/>
  <c r="B43" i="2"/>
  <c r="A43" i="2"/>
  <c r="H42" i="2"/>
  <c r="B42" i="2"/>
  <c r="D42" i="2"/>
  <c r="A42" i="2"/>
  <c r="H41" i="2"/>
  <c r="D41" i="2"/>
  <c r="B41" i="2"/>
  <c r="A41" i="2"/>
  <c r="H40" i="2"/>
  <c r="B40" i="2"/>
  <c r="D40" i="2"/>
  <c r="A40" i="2"/>
  <c r="H39" i="2"/>
  <c r="D39" i="2"/>
  <c r="B39" i="2"/>
  <c r="A39" i="2"/>
  <c r="H38" i="2"/>
  <c r="B38" i="2"/>
  <c r="D38" i="2"/>
  <c r="A38" i="2"/>
  <c r="H37" i="2"/>
  <c r="D37" i="2"/>
  <c r="B37" i="2"/>
  <c r="A37" i="2"/>
  <c r="H36" i="2"/>
  <c r="B36" i="2"/>
  <c r="D36" i="2"/>
  <c r="A36" i="2"/>
  <c r="H35" i="2"/>
  <c r="D35" i="2"/>
  <c r="B35" i="2"/>
  <c r="A35" i="2"/>
  <c r="H34" i="2"/>
  <c r="B34" i="2"/>
  <c r="D34" i="2"/>
  <c r="A34" i="2"/>
  <c r="H33" i="2"/>
  <c r="D33" i="2"/>
  <c r="B33" i="2"/>
  <c r="A33" i="2"/>
  <c r="H32" i="2"/>
  <c r="B32" i="2"/>
  <c r="D32" i="2"/>
  <c r="A32" i="2"/>
  <c r="H31" i="2"/>
  <c r="D31" i="2"/>
  <c r="B31" i="2"/>
  <c r="A31" i="2"/>
  <c r="H30" i="2"/>
  <c r="B30" i="2"/>
  <c r="D30" i="2"/>
  <c r="A30" i="2"/>
  <c r="H152" i="2"/>
  <c r="D152" i="2"/>
  <c r="B152" i="2"/>
  <c r="A152" i="2"/>
  <c r="H29" i="2"/>
  <c r="B29" i="2"/>
  <c r="D29" i="2"/>
  <c r="A29" i="2"/>
  <c r="H151" i="2"/>
  <c r="D151" i="2"/>
  <c r="B151" i="2"/>
  <c r="A151" i="2"/>
  <c r="H150" i="2"/>
  <c r="B150" i="2"/>
  <c r="D150" i="2"/>
  <c r="A150" i="2"/>
  <c r="H28" i="2"/>
  <c r="D28" i="2"/>
  <c r="B28" i="2"/>
  <c r="A28" i="2"/>
  <c r="H27" i="2"/>
  <c r="B27" i="2"/>
  <c r="D27" i="2"/>
  <c r="A27" i="2"/>
  <c r="H26" i="2"/>
  <c r="D26" i="2"/>
  <c r="B26" i="2"/>
  <c r="A26" i="2"/>
  <c r="H25" i="2"/>
  <c r="B25" i="2"/>
  <c r="D25" i="2"/>
  <c r="A25" i="2"/>
  <c r="H149" i="2"/>
  <c r="D149" i="2"/>
  <c r="B149" i="2"/>
  <c r="A149" i="2"/>
  <c r="H24" i="2"/>
  <c r="B24" i="2"/>
  <c r="D24" i="2"/>
  <c r="A24" i="2"/>
  <c r="H23" i="2"/>
  <c r="D23" i="2"/>
  <c r="B23" i="2"/>
  <c r="A23" i="2"/>
  <c r="H148" i="2"/>
  <c r="B148" i="2"/>
  <c r="D148" i="2"/>
  <c r="A148" i="2"/>
  <c r="H22" i="2"/>
  <c r="D22" i="2"/>
  <c r="B22" i="2"/>
  <c r="A22" i="2"/>
  <c r="H147" i="2"/>
  <c r="B147" i="2"/>
  <c r="D147" i="2"/>
  <c r="A147" i="2"/>
  <c r="H21" i="2"/>
  <c r="D21" i="2"/>
  <c r="B21" i="2"/>
  <c r="A21" i="2"/>
  <c r="H20" i="2"/>
  <c r="B20" i="2"/>
  <c r="D20" i="2"/>
  <c r="A20" i="2"/>
  <c r="H19" i="2"/>
  <c r="D19" i="2"/>
  <c r="B19" i="2"/>
  <c r="A19" i="2"/>
  <c r="H18" i="2"/>
  <c r="B18" i="2"/>
  <c r="D18" i="2"/>
  <c r="A18" i="2"/>
  <c r="H17" i="2"/>
  <c r="D17" i="2"/>
  <c r="B17" i="2"/>
  <c r="A17" i="2"/>
  <c r="H16" i="2"/>
  <c r="B16" i="2"/>
  <c r="D16" i="2"/>
  <c r="A16" i="2"/>
  <c r="H15" i="2"/>
  <c r="D15" i="2"/>
  <c r="B15" i="2"/>
  <c r="A15" i="2"/>
  <c r="H14" i="2"/>
  <c r="B14" i="2"/>
  <c r="D14" i="2"/>
  <c r="A14" i="2"/>
  <c r="H146" i="2"/>
  <c r="D146" i="2"/>
  <c r="B146" i="2"/>
  <c r="A146" i="2"/>
  <c r="H13" i="2"/>
  <c r="B13" i="2"/>
  <c r="D13" i="2"/>
  <c r="A13" i="2"/>
  <c r="H12" i="2"/>
  <c r="D12" i="2"/>
  <c r="B12" i="2"/>
  <c r="A12" i="2"/>
  <c r="H11" i="2"/>
  <c r="B11" i="2"/>
  <c r="D11" i="2"/>
  <c r="A11" i="2"/>
  <c r="H145" i="2"/>
  <c r="D145" i="2"/>
  <c r="B145" i="2"/>
  <c r="A145" i="2"/>
  <c r="H144" i="2"/>
  <c r="B144" i="2"/>
  <c r="D144" i="2"/>
  <c r="A144" i="2"/>
  <c r="H143" i="2"/>
  <c r="D143" i="2"/>
  <c r="B143" i="2"/>
  <c r="A143" i="2"/>
  <c r="H142" i="2"/>
  <c r="B142" i="2"/>
  <c r="D142" i="2"/>
  <c r="A142" i="2"/>
  <c r="H141" i="2"/>
  <c r="D141" i="2"/>
  <c r="B141" i="2"/>
  <c r="A141" i="2"/>
  <c r="H140" i="2"/>
  <c r="B140" i="2"/>
  <c r="D140" i="2"/>
  <c r="A140" i="2"/>
  <c r="H139" i="2"/>
  <c r="D139" i="2"/>
  <c r="B139" i="2"/>
  <c r="A139" i="2"/>
  <c r="H138" i="2"/>
  <c r="B138" i="2"/>
  <c r="D138" i="2"/>
  <c r="A138" i="2"/>
  <c r="H137" i="2"/>
  <c r="D137" i="2"/>
  <c r="B137" i="2"/>
  <c r="A137" i="2"/>
  <c r="Q182" i="1"/>
  <c r="Q183" i="1"/>
  <c r="Q180" i="1"/>
  <c r="Q179" i="1"/>
  <c r="Q101" i="1"/>
  <c r="Q113" i="1"/>
  <c r="Q102" i="1"/>
  <c r="Q170" i="1"/>
  <c r="Q175" i="1"/>
  <c r="Q178" i="1"/>
  <c r="Q173" i="1"/>
  <c r="Q174" i="1"/>
  <c r="Q94" i="1"/>
  <c r="Q110" i="1"/>
  <c r="Q117" i="1"/>
  <c r="Q138" i="1"/>
  <c r="Q141" i="1"/>
  <c r="Q166" i="1"/>
  <c r="Q168" i="1"/>
  <c r="Q169" i="1"/>
  <c r="Q177" i="1"/>
  <c r="Q171" i="1"/>
  <c r="Q172" i="1"/>
  <c r="Q176" i="1"/>
  <c r="Q31" i="1"/>
  <c r="Q128" i="1"/>
  <c r="Q167" i="1"/>
  <c r="Q164" i="1"/>
  <c r="Q165" i="1"/>
  <c r="Q32" i="1"/>
  <c r="Q33" i="1"/>
  <c r="Q34" i="1"/>
  <c r="Q46" i="1"/>
  <c r="Q48" i="1"/>
  <c r="Q158" i="1"/>
  <c r="Q159" i="1"/>
  <c r="Q160" i="1"/>
  <c r="Q161" i="1"/>
  <c r="Q162" i="1"/>
  <c r="Q49" i="1"/>
  <c r="Q53" i="1"/>
  <c r="Q54" i="1"/>
  <c r="Q61" i="1"/>
  <c r="Q77" i="1"/>
  <c r="Q81" i="1"/>
  <c r="Q83" i="1"/>
  <c r="Q84" i="1"/>
  <c r="Q85" i="1"/>
  <c r="Q93" i="1"/>
  <c r="Q95" i="1"/>
  <c r="Q131" i="1"/>
  <c r="Q143" i="1"/>
  <c r="Q147" i="1"/>
  <c r="Q151" i="1"/>
  <c r="Q152" i="1"/>
  <c r="Q154" i="1"/>
  <c r="Q65" i="1"/>
  <c r="Q75" i="1"/>
  <c r="Q86" i="1"/>
  <c r="Q67" i="1"/>
  <c r="Q69" i="1"/>
  <c r="Q70" i="1"/>
  <c r="Q71" i="1"/>
  <c r="Q79" i="1"/>
  <c r="Q35" i="1"/>
  <c r="Q142" i="1"/>
  <c r="Q43" i="1"/>
  <c r="Q44" i="1"/>
  <c r="Q146" i="1"/>
  <c r="Q148" i="1"/>
  <c r="Q47" i="1"/>
  <c r="Q51" i="1"/>
  <c r="Q37" i="1"/>
  <c r="Q38" i="1"/>
  <c r="Q39" i="1"/>
  <c r="Q52" i="1"/>
  <c r="Q57" i="1"/>
  <c r="Q59" i="1"/>
  <c r="Q60" i="1"/>
  <c r="Q64" i="1"/>
  <c r="Q62" i="1"/>
  <c r="Q63" i="1"/>
  <c r="Q40" i="1"/>
  <c r="Q68" i="1"/>
  <c r="Q66" i="1"/>
  <c r="Q72" i="1"/>
  <c r="Q73" i="1"/>
  <c r="Q74" i="1"/>
  <c r="Q76" i="1"/>
  <c r="Q78" i="1"/>
  <c r="Q80" i="1"/>
  <c r="Q96" i="1"/>
  <c r="Q98" i="1"/>
  <c r="Q41" i="1"/>
  <c r="Q42" i="1"/>
  <c r="Q99" i="1"/>
  <c r="Q109" i="1"/>
  <c r="Q82" i="1"/>
  <c r="Q88" i="1"/>
  <c r="Q89" i="1"/>
  <c r="Q90" i="1"/>
  <c r="Q91" i="1"/>
  <c r="Q92" i="1"/>
  <c r="Q87" i="1"/>
  <c r="Q104" i="1"/>
  <c r="Q114" i="1"/>
  <c r="Q115" i="1"/>
  <c r="Q116" i="1"/>
  <c r="Q120" i="1"/>
  <c r="Q124" i="1"/>
  <c r="Q125" i="1"/>
  <c r="Q126" i="1"/>
  <c r="Q133" i="1"/>
  <c r="Q134" i="1"/>
  <c r="Q135" i="1"/>
  <c r="Q136" i="1"/>
  <c r="Q139" i="1"/>
  <c r="Q107" i="1"/>
  <c r="Q127" i="1"/>
  <c r="Q130" i="1"/>
  <c r="Q129" i="1"/>
  <c r="Q132" i="1"/>
  <c r="Q137" i="1"/>
  <c r="Q140" i="1"/>
  <c r="Q100" i="1"/>
  <c r="Q103" i="1"/>
  <c r="Q105" i="1"/>
  <c r="Q106" i="1"/>
  <c r="Q111" i="1"/>
  <c r="Q112" i="1"/>
  <c r="Q118" i="1"/>
  <c r="Q119" i="1"/>
  <c r="Q121" i="1"/>
  <c r="Q122" i="1"/>
  <c r="Q123" i="1"/>
  <c r="Q149" i="1"/>
  <c r="Q150" i="1"/>
  <c r="Q153" i="1"/>
  <c r="Q29" i="1"/>
  <c r="E157" i="1"/>
  <c r="E24" i="1"/>
  <c r="F24" i="1" s="1"/>
  <c r="G24" i="1" s="1"/>
  <c r="I24" i="1" s="1"/>
  <c r="R24" i="1" s="1"/>
  <c r="E108" i="1"/>
  <c r="E144" i="1"/>
  <c r="E158" i="2" s="1"/>
  <c r="E56" i="1"/>
  <c r="F56" i="1" s="1"/>
  <c r="G56" i="1" s="1"/>
  <c r="E177" i="1"/>
  <c r="F177" i="1" s="1"/>
  <c r="G177" i="1" s="1"/>
  <c r="K177" i="1" s="1"/>
  <c r="S177" i="1" s="1"/>
  <c r="E166" i="1"/>
  <c r="E176" i="1"/>
  <c r="F176" i="1" s="1"/>
  <c r="G176" i="1" s="1"/>
  <c r="K176" i="1" s="1"/>
  <c r="R176" i="1" s="1"/>
  <c r="E172" i="1"/>
  <c r="E127" i="2" s="1"/>
  <c r="E168" i="1"/>
  <c r="E182" i="1"/>
  <c r="E188" i="1"/>
  <c r="F188" i="1" s="1"/>
  <c r="G188" i="1" s="1"/>
  <c r="K188" i="1" s="1"/>
  <c r="R188" i="1" s="1"/>
  <c r="E181" i="1"/>
  <c r="F181" i="1" s="1"/>
  <c r="G181" i="1" s="1"/>
  <c r="I181" i="1" s="1"/>
  <c r="R181" i="1" s="1"/>
  <c r="E184" i="1"/>
  <c r="F184" i="1" s="1"/>
  <c r="G184" i="1" s="1"/>
  <c r="K184" i="1" s="1"/>
  <c r="R184" i="1" s="1"/>
  <c r="E112" i="1"/>
  <c r="F112" i="1" s="1"/>
  <c r="G112" i="1" s="1"/>
  <c r="R112" i="1" s="1"/>
  <c r="E111" i="1"/>
  <c r="F111" i="1"/>
  <c r="G111" i="1" s="1"/>
  <c r="E106" i="1"/>
  <c r="F106" i="1" s="1"/>
  <c r="G106" i="1" s="1"/>
  <c r="E105" i="1"/>
  <c r="E103" i="1"/>
  <c r="F103" i="1" s="1"/>
  <c r="G103" i="1" s="1"/>
  <c r="E101" i="1"/>
  <c r="F101" i="1" s="1"/>
  <c r="G101" i="1" s="1"/>
  <c r="E100" i="1"/>
  <c r="E68" i="2" s="1"/>
  <c r="E113" i="1"/>
  <c r="E77" i="2" s="1"/>
  <c r="E158" i="1"/>
  <c r="F158" i="1" s="1"/>
  <c r="G158" i="1" s="1"/>
  <c r="J158" i="1" s="1"/>
  <c r="E102" i="1"/>
  <c r="F102" i="1"/>
  <c r="G102" i="1" s="1"/>
  <c r="E29" i="1"/>
  <c r="F29" i="1" s="1"/>
  <c r="G29" i="1" s="1"/>
  <c r="R29" i="1" s="1"/>
  <c r="E167" i="1"/>
  <c r="F167" i="1" s="1"/>
  <c r="G167" i="1" s="1"/>
  <c r="K167" i="1" s="1"/>
  <c r="S167" i="1" s="1"/>
  <c r="E179" i="1"/>
  <c r="F179" i="1" s="1"/>
  <c r="G179" i="1" s="1"/>
  <c r="K179" i="1" s="1"/>
  <c r="R179" i="1" s="1"/>
  <c r="E174" i="1"/>
  <c r="E129" i="2" s="1"/>
  <c r="E170" i="1"/>
  <c r="E125" i="2" s="1"/>
  <c r="E185" i="1"/>
  <c r="F185" i="1" s="1"/>
  <c r="G185" i="1" s="1"/>
  <c r="K185" i="1" s="1"/>
  <c r="R185" i="1" s="1"/>
  <c r="E180" i="1"/>
  <c r="E175" i="1"/>
  <c r="F175" i="1" s="1"/>
  <c r="G175" i="1" s="1"/>
  <c r="K175" i="1" s="1"/>
  <c r="R175" i="1" s="1"/>
  <c r="E171" i="1"/>
  <c r="F171" i="1" s="1"/>
  <c r="G171" i="1" s="1"/>
  <c r="K171" i="1" s="1"/>
  <c r="R171" i="1" s="1"/>
  <c r="E165" i="1"/>
  <c r="F165" i="1"/>
  <c r="G165" i="1" s="1"/>
  <c r="K165" i="1" s="1"/>
  <c r="R165" i="1" s="1"/>
  <c r="E164" i="1"/>
  <c r="E119" i="2"/>
  <c r="F164" i="1"/>
  <c r="G164" i="1" s="1"/>
  <c r="J164" i="1" s="1"/>
  <c r="E187" i="1"/>
  <c r="F187" i="1" s="1"/>
  <c r="G187" i="1" s="1"/>
  <c r="K187" i="1" s="1"/>
  <c r="R187" i="1" s="1"/>
  <c r="E189" i="1"/>
  <c r="F189" i="1" s="1"/>
  <c r="G189" i="1" s="1"/>
  <c r="K189" i="1" s="1"/>
  <c r="R189" i="1" s="1"/>
  <c r="F166" i="1"/>
  <c r="G166" i="1" s="1"/>
  <c r="E121" i="2"/>
  <c r="F113" i="1"/>
  <c r="G113" i="1" s="1"/>
  <c r="R113" i="1" s="1"/>
  <c r="E75" i="2"/>
  <c r="E126" i="2"/>
  <c r="F157" i="1"/>
  <c r="G157" i="1" s="1"/>
  <c r="I157" i="1" s="1"/>
  <c r="R157" i="1" s="1"/>
  <c r="E162" i="2"/>
  <c r="E122" i="2"/>
  <c r="E131" i="2"/>
  <c r="E140" i="2"/>
  <c r="J56" i="1"/>
  <c r="R56" i="1" s="1"/>
  <c r="E72" i="2"/>
  <c r="E135" i="2"/>
  <c r="F182" i="1"/>
  <c r="G182" i="1" s="1"/>
  <c r="S182" i="1" s="1"/>
  <c r="F168" i="1"/>
  <c r="G168" i="1" s="1"/>
  <c r="K168" i="1" s="1"/>
  <c r="R168" i="1" s="1"/>
  <c r="E123" i="2"/>
  <c r="J112" i="1"/>
  <c r="E120" i="2"/>
  <c r="E66" i="2"/>
  <c r="E192" i="1"/>
  <c r="F192" i="1"/>
  <c r="G192" i="1" s="1"/>
  <c r="K192" i="1" s="1"/>
  <c r="R192" i="1" s="1"/>
  <c r="E169" i="1"/>
  <c r="F169" i="1" s="1"/>
  <c r="G169" i="1" s="1"/>
  <c r="K169" i="1" s="1"/>
  <c r="R169" i="1" s="1"/>
  <c r="E122" i="1"/>
  <c r="F122" i="1"/>
  <c r="G122" i="1" s="1"/>
  <c r="J122" i="1" s="1"/>
  <c r="E150" i="1"/>
  <c r="E111" i="2" s="1"/>
  <c r="F150" i="1"/>
  <c r="G150" i="1" s="1"/>
  <c r="E97" i="1"/>
  <c r="F97" i="1" s="1"/>
  <c r="G97" i="1" s="1"/>
  <c r="I97" i="1" s="1"/>
  <c r="R97" i="1" s="1"/>
  <c r="E23" i="1"/>
  <c r="F23" i="1"/>
  <c r="G23" i="1" s="1"/>
  <c r="I23" i="1" s="1"/>
  <c r="R23" i="1" s="1"/>
  <c r="E53" i="1"/>
  <c r="F53" i="1" s="1"/>
  <c r="G53" i="1" s="1"/>
  <c r="E61" i="1"/>
  <c r="F61" i="1" s="1"/>
  <c r="G61" i="1" s="1"/>
  <c r="I61" i="1" s="1"/>
  <c r="E81" i="1"/>
  <c r="F81" i="1" s="1"/>
  <c r="G81" i="1" s="1"/>
  <c r="E84" i="1"/>
  <c r="F84" i="1" s="1"/>
  <c r="G84" i="1" s="1"/>
  <c r="E93" i="1"/>
  <c r="E64" i="2" s="1"/>
  <c r="E131" i="1"/>
  <c r="F131" i="1"/>
  <c r="G131" i="1" s="1"/>
  <c r="I131" i="1" s="1"/>
  <c r="E147" i="1"/>
  <c r="E48" i="1"/>
  <c r="F48" i="1" s="1"/>
  <c r="G48" i="1" s="1"/>
  <c r="E163" i="1"/>
  <c r="E21" i="1"/>
  <c r="F21" i="1"/>
  <c r="G21" i="1" s="1"/>
  <c r="I21" i="1" s="1"/>
  <c r="R21" i="1" s="1"/>
  <c r="E36" i="1"/>
  <c r="F36" i="1" s="1"/>
  <c r="E154" i="1"/>
  <c r="F154" i="1" s="1"/>
  <c r="G154" i="1" s="1"/>
  <c r="I154" i="1" s="1"/>
  <c r="E107" i="1"/>
  <c r="F107" i="1" s="1"/>
  <c r="G107" i="1" s="1"/>
  <c r="R107" i="1" s="1"/>
  <c r="E141" i="1"/>
  <c r="F141" i="1" s="1"/>
  <c r="G141" i="1" s="1"/>
  <c r="I141" i="1" s="1"/>
  <c r="R141" i="1" s="1"/>
  <c r="E160" i="1"/>
  <c r="F160" i="1" s="1"/>
  <c r="G160" i="1"/>
  <c r="K160" i="1" s="1"/>
  <c r="S160" i="1" s="1"/>
  <c r="E132" i="1"/>
  <c r="F132" i="1" s="1"/>
  <c r="G132" i="1" s="1"/>
  <c r="S132" i="1" s="1"/>
  <c r="E34" i="1"/>
  <c r="F34" i="1" s="1"/>
  <c r="G34" i="1" s="1"/>
  <c r="S34" i="1" s="1"/>
  <c r="E194" i="1"/>
  <c r="F194" i="1"/>
  <c r="G194" i="1" s="1"/>
  <c r="K194" i="1" s="1"/>
  <c r="R194" i="1" s="1"/>
  <c r="E173" i="1"/>
  <c r="F173" i="1" s="1"/>
  <c r="G173" i="1" s="1"/>
  <c r="K173" i="1" s="1"/>
  <c r="R173" i="1" s="1"/>
  <c r="E119" i="1"/>
  <c r="F119" i="1" s="1"/>
  <c r="G119" i="1" s="1"/>
  <c r="E28" i="1"/>
  <c r="F28" i="1" s="1"/>
  <c r="G28" i="1" s="1"/>
  <c r="J28" i="1" s="1"/>
  <c r="R28" i="1" s="1"/>
  <c r="E26" i="1"/>
  <c r="F26" i="1" s="1"/>
  <c r="G26" i="1"/>
  <c r="I26" i="1" s="1"/>
  <c r="R26" i="1" s="1"/>
  <c r="E55" i="1"/>
  <c r="E150" i="2" s="1"/>
  <c r="E65" i="1"/>
  <c r="E86" i="1"/>
  <c r="F86" i="1" s="1"/>
  <c r="G86" i="1" s="1"/>
  <c r="R86" i="1" s="1"/>
  <c r="E69" i="1"/>
  <c r="F69" i="1"/>
  <c r="G69" i="1" s="1"/>
  <c r="E71" i="1"/>
  <c r="E35" i="1"/>
  <c r="F35" i="1" s="1"/>
  <c r="G35" i="1" s="1"/>
  <c r="E44" i="1"/>
  <c r="E148" i="1"/>
  <c r="F148" i="1" s="1"/>
  <c r="G148" i="1" s="1"/>
  <c r="E51" i="1"/>
  <c r="F51" i="1" s="1"/>
  <c r="G51" i="1" s="1"/>
  <c r="I51" i="1" s="1"/>
  <c r="E38" i="1"/>
  <c r="E15" i="2" s="1"/>
  <c r="F38" i="1"/>
  <c r="G38" i="1" s="1"/>
  <c r="E52" i="1"/>
  <c r="F52" i="1"/>
  <c r="G52" i="1" s="1"/>
  <c r="I52" i="1" s="1"/>
  <c r="E59" i="1"/>
  <c r="E64" i="1"/>
  <c r="F64" i="1" s="1"/>
  <c r="G64" i="1" s="1"/>
  <c r="E63" i="1"/>
  <c r="F63" i="1"/>
  <c r="G63" i="1" s="1"/>
  <c r="I63" i="1" s="1"/>
  <c r="E68" i="1"/>
  <c r="F68" i="1" s="1"/>
  <c r="G68" i="1" s="1"/>
  <c r="R68" i="1" s="1"/>
  <c r="E72" i="1"/>
  <c r="F72" i="1" s="1"/>
  <c r="G72" i="1" s="1"/>
  <c r="E74" i="1"/>
  <c r="E45" i="2" s="1"/>
  <c r="F74" i="1"/>
  <c r="G74" i="1" s="1"/>
  <c r="R74" i="1" s="1"/>
  <c r="E78" i="1"/>
  <c r="E96" i="1"/>
  <c r="F96" i="1" s="1"/>
  <c r="G96" i="1" s="1"/>
  <c r="I96" i="1" s="1"/>
  <c r="E41" i="1"/>
  <c r="F41" i="1" s="1"/>
  <c r="G41" i="1" s="1"/>
  <c r="E99" i="1"/>
  <c r="E67" i="2" s="1"/>
  <c r="E82" i="1"/>
  <c r="F82" i="1" s="1"/>
  <c r="G82" i="1" s="1"/>
  <c r="I82" i="1" s="1"/>
  <c r="E89" i="1"/>
  <c r="E91" i="1"/>
  <c r="E87" i="1"/>
  <c r="F87" i="1"/>
  <c r="G87" i="1" s="1"/>
  <c r="R87" i="1" s="1"/>
  <c r="E114" i="1"/>
  <c r="F114" i="1" s="1"/>
  <c r="G114" i="1" s="1"/>
  <c r="E116" i="1"/>
  <c r="F116" i="1" s="1"/>
  <c r="G116" i="1" s="1"/>
  <c r="R116" i="1" s="1"/>
  <c r="E124" i="1"/>
  <c r="E87" i="2" s="1"/>
  <c r="E126" i="1"/>
  <c r="E134" i="1"/>
  <c r="E136" i="1"/>
  <c r="F136" i="1"/>
  <c r="G136" i="1" s="1"/>
  <c r="E153" i="1"/>
  <c r="E117" i="1"/>
  <c r="F117" i="1" s="1"/>
  <c r="G117" i="1" s="1"/>
  <c r="J117" i="1" s="1"/>
  <c r="R117" i="1" s="1"/>
  <c r="E161" i="1"/>
  <c r="F161" i="1" s="1"/>
  <c r="G161" i="1" s="1"/>
  <c r="K161" i="1" s="1"/>
  <c r="S161" i="1" s="1"/>
  <c r="E183" i="1"/>
  <c r="E136" i="2" s="1"/>
  <c r="E123" i="1"/>
  <c r="F123" i="1" s="1"/>
  <c r="G123" i="1"/>
  <c r="S123" i="1" s="1"/>
  <c r="E155" i="1"/>
  <c r="F155" i="1" s="1"/>
  <c r="G155" i="1" s="1"/>
  <c r="I155" i="1" s="1"/>
  <c r="R155" i="1" s="1"/>
  <c r="E130" i="1"/>
  <c r="F130" i="1" s="1"/>
  <c r="G130" i="1" s="1"/>
  <c r="J130" i="1" s="1"/>
  <c r="E129" i="1"/>
  <c r="F129" i="1" s="1"/>
  <c r="G129" i="1" s="1"/>
  <c r="E140" i="1"/>
  <c r="E103" i="2" s="1"/>
  <c r="E45" i="1"/>
  <c r="F45" i="1" s="1"/>
  <c r="G45" i="1" s="1"/>
  <c r="J45" i="1" s="1"/>
  <c r="S45" i="1" s="1"/>
  <c r="E32" i="1"/>
  <c r="F32" i="1" s="1"/>
  <c r="G32" i="1" s="1"/>
  <c r="I32" i="1" s="1"/>
  <c r="E191" i="1"/>
  <c r="F191" i="1"/>
  <c r="G191" i="1" s="1"/>
  <c r="K191" i="1" s="1"/>
  <c r="R191" i="1" s="1"/>
  <c r="E178" i="1"/>
  <c r="F178" i="1" s="1"/>
  <c r="G178" i="1" s="1"/>
  <c r="K178" i="1" s="1"/>
  <c r="R178" i="1" s="1"/>
  <c r="E50" i="1"/>
  <c r="F50" i="1" s="1"/>
  <c r="G50" i="1" s="1"/>
  <c r="J50" i="1" s="1"/>
  <c r="R50" i="1" s="1"/>
  <c r="E27" i="1"/>
  <c r="E143" i="2" s="1"/>
  <c r="E156" i="1"/>
  <c r="F156" i="1" s="1"/>
  <c r="G156" i="1" s="1"/>
  <c r="I156" i="1" s="1"/>
  <c r="R156" i="1" s="1"/>
  <c r="E49" i="1"/>
  <c r="F49" i="1" s="1"/>
  <c r="G49" i="1" s="1"/>
  <c r="E54" i="1"/>
  <c r="F54" i="1" s="1"/>
  <c r="G54" i="1" s="1"/>
  <c r="I54" i="1" s="1"/>
  <c r="E77" i="1"/>
  <c r="F77" i="1" s="1"/>
  <c r="G77" i="1" s="1"/>
  <c r="R77" i="1" s="1"/>
  <c r="E83" i="1"/>
  <c r="F83" i="1" s="1"/>
  <c r="G83" i="1" s="1"/>
  <c r="E85" i="1"/>
  <c r="F85" i="1" s="1"/>
  <c r="G85" i="1" s="1"/>
  <c r="I85" i="1" s="1"/>
  <c r="E95" i="1"/>
  <c r="F95" i="1"/>
  <c r="E143" i="1"/>
  <c r="F143" i="1" s="1"/>
  <c r="G143" i="1" s="1"/>
  <c r="E151" i="1"/>
  <c r="E112" i="2" s="1"/>
  <c r="E94" i="1"/>
  <c r="F94" i="1" s="1"/>
  <c r="G94" i="1" s="1"/>
  <c r="E46" i="1"/>
  <c r="E138" i="1"/>
  <c r="F138" i="1" s="1"/>
  <c r="G138" i="1" s="1"/>
  <c r="I138" i="1" s="1"/>
  <c r="R138" i="1" s="1"/>
  <c r="E149" i="1"/>
  <c r="F149" i="1" s="1"/>
  <c r="G149" i="1" s="1"/>
  <c r="R149" i="1" s="1"/>
  <c r="E22" i="1"/>
  <c r="F22" i="1" s="1"/>
  <c r="G22" i="1" s="1"/>
  <c r="I22" i="1" s="1"/>
  <c r="R22" i="1" s="1"/>
  <c r="E58" i="1"/>
  <c r="F58" i="1" s="1"/>
  <c r="G58" i="1" s="1"/>
  <c r="I58" i="1" s="1"/>
  <c r="R58" i="1" s="1"/>
  <c r="G95" i="1"/>
  <c r="I95" i="1" s="1"/>
  <c r="E75" i="1"/>
  <c r="F75" i="1"/>
  <c r="G75" i="1" s="1"/>
  <c r="E67" i="1"/>
  <c r="F67" i="1" s="1"/>
  <c r="G67" i="1" s="1"/>
  <c r="E70" i="1"/>
  <c r="F70" i="1" s="1"/>
  <c r="G70" i="1" s="1"/>
  <c r="R70" i="1" s="1"/>
  <c r="E79" i="1"/>
  <c r="F79" i="1"/>
  <c r="G79" i="1" s="1"/>
  <c r="I79" i="1" s="1"/>
  <c r="E43" i="1"/>
  <c r="F43" i="1" s="1"/>
  <c r="G43" i="1" s="1"/>
  <c r="E146" i="1"/>
  <c r="F146" i="1" s="1"/>
  <c r="G146" i="1" s="1"/>
  <c r="I146" i="1" s="1"/>
  <c r="E47" i="1"/>
  <c r="F47" i="1" s="1"/>
  <c r="G47" i="1" s="1"/>
  <c r="E37" i="1"/>
  <c r="F37" i="1" s="1"/>
  <c r="G37" i="1" s="1"/>
  <c r="R37" i="1" s="1"/>
  <c r="E39" i="1"/>
  <c r="F39" i="1" s="1"/>
  <c r="G39" i="1" s="1"/>
  <c r="I39" i="1" s="1"/>
  <c r="E57" i="1"/>
  <c r="E60" i="1"/>
  <c r="F60" i="1" s="1"/>
  <c r="G60" i="1" s="1"/>
  <c r="R60" i="1" s="1"/>
  <c r="E62" i="1"/>
  <c r="E33" i="2" s="1"/>
  <c r="F62" i="1"/>
  <c r="G62" i="1" s="1"/>
  <c r="R62" i="1" s="1"/>
  <c r="E40" i="1"/>
  <c r="F40" i="1"/>
  <c r="G40" i="1" s="1"/>
  <c r="R40" i="1" s="1"/>
  <c r="E66" i="1"/>
  <c r="F66" i="1" s="1"/>
  <c r="G66" i="1" s="1"/>
  <c r="I66" i="1" s="1"/>
  <c r="E73" i="1"/>
  <c r="F73" i="1" s="1"/>
  <c r="G73" i="1" s="1"/>
  <c r="E76" i="1"/>
  <c r="F76" i="1" s="1"/>
  <c r="G76" i="1" s="1"/>
  <c r="E80" i="1"/>
  <c r="F80" i="1" s="1"/>
  <c r="G80" i="1" s="1"/>
  <c r="I80" i="1" s="1"/>
  <c r="E98" i="1"/>
  <c r="F98" i="1" s="1"/>
  <c r="G98" i="1" s="1"/>
  <c r="E42" i="1"/>
  <c r="F42" i="1" s="1"/>
  <c r="G42" i="1" s="1"/>
  <c r="E109" i="1"/>
  <c r="F109" i="1"/>
  <c r="G109" i="1" s="1"/>
  <c r="R109" i="1" s="1"/>
  <c r="E88" i="1"/>
  <c r="F88" i="1" s="1"/>
  <c r="G88" i="1" s="1"/>
  <c r="R88" i="1" s="1"/>
  <c r="E90" i="1"/>
  <c r="F90" i="1" s="1"/>
  <c r="G90" i="1" s="1"/>
  <c r="R90" i="1" s="1"/>
  <c r="E92" i="1"/>
  <c r="E63" i="2" s="1"/>
  <c r="E104" i="1"/>
  <c r="E70" i="2" s="1"/>
  <c r="F104" i="1"/>
  <c r="G104" i="1" s="1"/>
  <c r="I104" i="1" s="1"/>
  <c r="E115" i="1"/>
  <c r="F115" i="1"/>
  <c r="G115" i="1" s="1"/>
  <c r="I115" i="1" s="1"/>
  <c r="E120" i="1"/>
  <c r="F120" i="1" s="1"/>
  <c r="G120" i="1" s="1"/>
  <c r="E125" i="1"/>
  <c r="E88" i="2" s="1"/>
  <c r="E133" i="1"/>
  <c r="F133" i="1" s="1"/>
  <c r="G133" i="1" s="1"/>
  <c r="R133" i="1" s="1"/>
  <c r="E135" i="1"/>
  <c r="F135" i="1" s="1"/>
  <c r="G135" i="1" s="1"/>
  <c r="E139" i="1"/>
  <c r="F139" i="1" s="1"/>
  <c r="G139" i="1" s="1"/>
  <c r="I139" i="1" s="1"/>
  <c r="J94" i="1"/>
  <c r="R94" i="1" s="1"/>
  <c r="E30" i="1"/>
  <c r="F30" i="1" s="1"/>
  <c r="G30" i="1" s="1"/>
  <c r="J30" i="1" s="1"/>
  <c r="S30" i="1" s="1"/>
  <c r="E118" i="1"/>
  <c r="F118" i="1"/>
  <c r="G118" i="1" s="1"/>
  <c r="R118" i="1" s="1"/>
  <c r="G121" i="1"/>
  <c r="J121" i="1" s="1"/>
  <c r="E152" i="1"/>
  <c r="F152" i="1" s="1"/>
  <c r="G152" i="1" s="1"/>
  <c r="R152" i="1" s="1"/>
  <c r="E127" i="1"/>
  <c r="F127" i="1" s="1"/>
  <c r="G127" i="1" s="1"/>
  <c r="E128" i="1"/>
  <c r="F128" i="1" s="1"/>
  <c r="G128" i="1" s="1"/>
  <c r="E137" i="1"/>
  <c r="F137" i="1" s="1"/>
  <c r="G137" i="1" s="1"/>
  <c r="R137" i="1" s="1"/>
  <c r="E31" i="1"/>
  <c r="F31" i="1"/>
  <c r="G31" i="1" s="1"/>
  <c r="I31" i="1" s="1"/>
  <c r="R31" i="1" s="1"/>
  <c r="E159" i="1"/>
  <c r="F159" i="1" s="1"/>
  <c r="G159" i="1" s="1"/>
  <c r="K159" i="1" s="1"/>
  <c r="S159" i="1" s="1"/>
  <c r="E162" i="1"/>
  <c r="F162" i="1"/>
  <c r="G162" i="1" s="1"/>
  <c r="K162" i="1" s="1"/>
  <c r="S162" i="1" s="1"/>
  <c r="E186" i="1"/>
  <c r="F186" i="1"/>
  <c r="G186" i="1" s="1"/>
  <c r="K186" i="1" s="1"/>
  <c r="S186" i="1" s="1"/>
  <c r="E106" i="2"/>
  <c r="E33" i="1"/>
  <c r="F33" i="1"/>
  <c r="G33" i="1" s="1"/>
  <c r="H33" i="1" s="1"/>
  <c r="E145" i="1"/>
  <c r="E159" i="2" s="1"/>
  <c r="E190" i="1"/>
  <c r="F190" i="1" s="1"/>
  <c r="G190" i="1" s="1"/>
  <c r="K190" i="1" s="1"/>
  <c r="R190" i="1" s="1"/>
  <c r="E193" i="1"/>
  <c r="F193" i="1" s="1"/>
  <c r="G193" i="1" s="1"/>
  <c r="K193" i="1" s="1"/>
  <c r="R193" i="1" s="1"/>
  <c r="R39" i="1"/>
  <c r="R104" i="1"/>
  <c r="R80" i="1"/>
  <c r="R52" i="1"/>
  <c r="I86" i="1"/>
  <c r="R122" i="1"/>
  <c r="J137" i="1"/>
  <c r="R85" i="1"/>
  <c r="R82" i="1"/>
  <c r="I62" i="1"/>
  <c r="I60" i="1"/>
  <c r="E20" i="2"/>
  <c r="E82" i="2"/>
  <c r="E24" i="2"/>
  <c r="E139" i="2"/>
  <c r="E138" i="2"/>
  <c r="R51" i="1"/>
  <c r="F153" i="1"/>
  <c r="G153" i="1" s="1"/>
  <c r="K153" i="1" s="1"/>
  <c r="E114" i="2"/>
  <c r="R131" i="1"/>
  <c r="E94" i="2"/>
  <c r="F27" i="1"/>
  <c r="G27" i="1"/>
  <c r="I27" i="1" s="1"/>
  <c r="R27" i="1" s="1"/>
  <c r="J132" i="1"/>
  <c r="F89" i="1"/>
  <c r="G89" i="1" s="1"/>
  <c r="I89" i="1" s="1"/>
  <c r="E60" i="2"/>
  <c r="F44" i="1"/>
  <c r="G44" i="1"/>
  <c r="E21" i="2"/>
  <c r="E102" i="2"/>
  <c r="E96" i="2"/>
  <c r="E79" i="2"/>
  <c r="E47" i="2"/>
  <c r="E81" i="2"/>
  <c r="E86" i="2"/>
  <c r="E144" i="2"/>
  <c r="F134" i="1"/>
  <c r="G134" i="1" s="1"/>
  <c r="E97" i="2"/>
  <c r="G36" i="1"/>
  <c r="I36" i="1"/>
  <c r="R36" i="1" s="1"/>
  <c r="E146" i="2"/>
  <c r="J123" i="1"/>
  <c r="F126" i="1"/>
  <c r="G126" i="1" s="1"/>
  <c r="E89" i="2"/>
  <c r="F71" i="1"/>
  <c r="G71" i="1" s="1"/>
  <c r="E42" i="2"/>
  <c r="E52" i="2"/>
  <c r="E118" i="2"/>
  <c r="E53" i="2"/>
  <c r="E48" i="2"/>
  <c r="E57" i="2"/>
  <c r="E56" i="2"/>
  <c r="E35" i="2"/>
  <c r="E59" i="2"/>
  <c r="E58" i="2"/>
  <c r="E34" i="2"/>
  <c r="E85" i="2"/>
  <c r="E44" i="2"/>
  <c r="F125" i="1"/>
  <c r="G125" i="1" s="1"/>
  <c r="I77" i="1"/>
  <c r="F57" i="1"/>
  <c r="G57" i="1" s="1"/>
  <c r="E29" i="2"/>
  <c r="R61" i="1"/>
  <c r="F163" i="1"/>
  <c r="G163" i="1"/>
  <c r="J163" i="1" s="1"/>
  <c r="R163" i="1" s="1"/>
  <c r="E163" i="2"/>
  <c r="E107" i="2"/>
  <c r="E104" i="2"/>
  <c r="E54" i="2"/>
  <c r="E147" i="2"/>
  <c r="E46" i="2"/>
  <c r="E27" i="2"/>
  <c r="E26" i="2"/>
  <c r="E12" i="2"/>
  <c r="R129" i="1"/>
  <c r="J129" i="1"/>
  <c r="E133" i="2"/>
  <c r="E101" i="2"/>
  <c r="E49" i="2"/>
  <c r="E39" i="2"/>
  <c r="E16" i="2"/>
  <c r="E137" i="2"/>
  <c r="E142" i="2"/>
  <c r="E40" i="2"/>
  <c r="F145" i="1"/>
  <c r="G145" i="1"/>
  <c r="I145" i="1"/>
  <c r="R145" i="1"/>
  <c r="R130" i="1"/>
  <c r="F78" i="1"/>
  <c r="G78" i="1"/>
  <c r="I78" i="1" s="1"/>
  <c r="E50" i="2"/>
  <c r="F65" i="1"/>
  <c r="G65" i="1" s="1"/>
  <c r="E36" i="2"/>
  <c r="E128" i="2"/>
  <c r="E92" i="2"/>
  <c r="E152" i="2"/>
  <c r="E74" i="2"/>
  <c r="E149" i="2"/>
  <c r="E99" i="2"/>
  <c r="I40" i="1"/>
  <c r="S33" i="1"/>
  <c r="R69" i="1"/>
  <c r="I69" i="1"/>
  <c r="R53" i="1"/>
  <c r="I53" i="1"/>
  <c r="E109" i="2"/>
  <c r="E117" i="2"/>
  <c r="R143" i="1"/>
  <c r="I143" i="1"/>
  <c r="F46" i="1"/>
  <c r="G46" i="1"/>
  <c r="I46" i="1" s="1"/>
  <c r="E22" i="2"/>
  <c r="R114" i="1"/>
  <c r="I114" i="1"/>
  <c r="F147" i="1"/>
  <c r="G147" i="1"/>
  <c r="I147" i="1" s="1"/>
  <c r="E108" i="2"/>
  <c r="E161" i="2"/>
  <c r="E98" i="2"/>
  <c r="E23" i="2"/>
  <c r="E11" i="2"/>
  <c r="E61" i="2"/>
  <c r="E17" i="2"/>
  <c r="E65" i="2"/>
  <c r="R103" i="1"/>
  <c r="J103" i="1"/>
  <c r="R46" i="1"/>
  <c r="R44" i="1"/>
  <c r="I44" i="1"/>
  <c r="R89" i="1"/>
  <c r="I98" i="1" l="1"/>
  <c r="R98" i="1"/>
  <c r="I48" i="1"/>
  <c r="R48" i="1"/>
  <c r="J128" i="1"/>
  <c r="R128" i="1"/>
  <c r="R119" i="1"/>
  <c r="J119" i="1"/>
  <c r="J127" i="1"/>
  <c r="R127" i="1"/>
  <c r="I135" i="1"/>
  <c r="R135" i="1"/>
  <c r="I83" i="1"/>
  <c r="R83" i="1"/>
  <c r="R72" i="1"/>
  <c r="I72" i="1"/>
  <c r="R73" i="1"/>
  <c r="I73" i="1"/>
  <c r="I67" i="1"/>
  <c r="R67" i="1"/>
  <c r="R75" i="1"/>
  <c r="I75" i="1"/>
  <c r="J150" i="1"/>
  <c r="R150" i="1"/>
  <c r="R120" i="1"/>
  <c r="I120" i="1"/>
  <c r="R49" i="1"/>
  <c r="I49" i="1"/>
  <c r="R71" i="1"/>
  <c r="I71" i="1"/>
  <c r="I134" i="1"/>
  <c r="R134" i="1"/>
  <c r="I64" i="1"/>
  <c r="R64" i="1"/>
  <c r="R81" i="1"/>
  <c r="I81" i="1"/>
  <c r="S106" i="1"/>
  <c r="J106" i="1"/>
  <c r="I42" i="1"/>
  <c r="R42" i="1"/>
  <c r="E83" i="2"/>
  <c r="E13" i="2"/>
  <c r="R79" i="1"/>
  <c r="R146" i="1"/>
  <c r="R96" i="1"/>
  <c r="E115" i="2"/>
  <c r="E25" i="1"/>
  <c r="E19" i="2"/>
  <c r="E14" i="2"/>
  <c r="E32" i="2"/>
  <c r="G196" i="1"/>
  <c r="K196" i="1" s="1"/>
  <c r="R196" i="1" s="1"/>
  <c r="E80" i="2"/>
  <c r="F172" i="1"/>
  <c r="G172" i="1" s="1"/>
  <c r="K172" i="1" s="1"/>
  <c r="R172" i="1" s="1"/>
  <c r="R78" i="1"/>
  <c r="E93" i="2"/>
  <c r="E130" i="2"/>
  <c r="E142" i="1"/>
  <c r="E28" i="2"/>
  <c r="E154" i="2"/>
  <c r="E145" i="2"/>
  <c r="E90" i="2"/>
  <c r="E25" i="2"/>
  <c r="I152" i="1"/>
  <c r="E38" i="2"/>
  <c r="E55" i="2"/>
  <c r="E91" i="2"/>
  <c r="E160" i="2"/>
  <c r="E113" i="2"/>
  <c r="I109" i="1"/>
  <c r="E78" i="2"/>
  <c r="E132" i="2"/>
  <c r="E110" i="2"/>
  <c r="E43" i="2"/>
  <c r="J149" i="1"/>
  <c r="E124" i="2"/>
  <c r="J182" i="1"/>
  <c r="J107" i="1"/>
  <c r="F92" i="1"/>
  <c r="G92" i="1" s="1"/>
  <c r="F93" i="1"/>
  <c r="G93" i="1" s="1"/>
  <c r="E95" i="2"/>
  <c r="R158" i="1"/>
  <c r="E69" i="2"/>
  <c r="E73" i="2"/>
  <c r="J118" i="1"/>
  <c r="F99" i="1"/>
  <c r="G99" i="1" s="1"/>
  <c r="I148" i="1"/>
  <c r="R148" i="1"/>
  <c r="R76" i="1"/>
  <c r="I76" i="1"/>
  <c r="R125" i="1"/>
  <c r="I125" i="1"/>
  <c r="R35" i="1"/>
  <c r="I35" i="1"/>
  <c r="I65" i="1"/>
  <c r="R65" i="1"/>
  <c r="I57" i="1"/>
  <c r="R57" i="1"/>
  <c r="I84" i="1"/>
  <c r="R84" i="1"/>
  <c r="I47" i="1"/>
  <c r="R47" i="1"/>
  <c r="I41" i="1"/>
  <c r="R41" i="1"/>
  <c r="I136" i="1"/>
  <c r="R136" i="1"/>
  <c r="R38" i="1"/>
  <c r="I38" i="1"/>
  <c r="R126" i="1"/>
  <c r="I126" i="1"/>
  <c r="I43" i="1"/>
  <c r="R43" i="1"/>
  <c r="I68" i="1"/>
  <c r="E18" i="2"/>
  <c r="R54" i="1"/>
  <c r="E31" i="2"/>
  <c r="R121" i="1"/>
  <c r="R95" i="1"/>
  <c r="I70" i="1"/>
  <c r="R63" i="1"/>
  <c r="F151" i="1"/>
  <c r="G151" i="1" s="1"/>
  <c r="F140" i="1"/>
  <c r="G140" i="1" s="1"/>
  <c r="H29" i="1"/>
  <c r="R164" i="1"/>
  <c r="R101" i="1"/>
  <c r="J101" i="1"/>
  <c r="E37" i="2"/>
  <c r="I74" i="1"/>
  <c r="I133" i="1"/>
  <c r="I116" i="1"/>
  <c r="F91" i="1"/>
  <c r="G91" i="1" s="1"/>
  <c r="E62" i="2"/>
  <c r="S166" i="1"/>
  <c r="J166" i="1"/>
  <c r="E134" i="2"/>
  <c r="F180" i="1"/>
  <c r="G180" i="1" s="1"/>
  <c r="K180" i="1" s="1"/>
  <c r="R180" i="1" s="1"/>
  <c r="J102" i="1"/>
  <c r="R102" i="1"/>
  <c r="F105" i="1"/>
  <c r="G105" i="1" s="1"/>
  <c r="E71" i="2"/>
  <c r="R153" i="1"/>
  <c r="R147" i="1"/>
  <c r="R154" i="1"/>
  <c r="I87" i="1"/>
  <c r="I90" i="1"/>
  <c r="R66" i="1"/>
  <c r="H34" i="1"/>
  <c r="E51" i="2"/>
  <c r="R139" i="1"/>
  <c r="I37" i="1"/>
  <c r="R111" i="1"/>
  <c r="J111" i="1"/>
  <c r="I88" i="1"/>
  <c r="E100" i="2"/>
  <c r="J113" i="1"/>
  <c r="E41" i="2"/>
  <c r="R115" i="1"/>
  <c r="E30" i="2"/>
  <c r="F59" i="1"/>
  <c r="G59" i="1" s="1"/>
  <c r="E155" i="2"/>
  <c r="F108" i="1"/>
  <c r="G108" i="1" s="1"/>
  <c r="J108" i="1" s="1"/>
  <c r="R108" i="1" s="1"/>
  <c r="F183" i="1"/>
  <c r="G183" i="1" s="1"/>
  <c r="K183" i="1" s="1"/>
  <c r="R183" i="1" s="1"/>
  <c r="F55" i="1"/>
  <c r="E151" i="2"/>
  <c r="F144" i="1"/>
  <c r="G144" i="1" s="1"/>
  <c r="I144" i="1" s="1"/>
  <c r="R144" i="1" s="1"/>
  <c r="E116" i="2"/>
  <c r="F174" i="1"/>
  <c r="G174" i="1" s="1"/>
  <c r="K174" i="1" s="1"/>
  <c r="R174" i="1" s="1"/>
  <c r="F100" i="1"/>
  <c r="G100" i="1" s="1"/>
  <c r="E165" i="2"/>
  <c r="F124" i="1"/>
  <c r="G124" i="1" s="1"/>
  <c r="F170" i="1"/>
  <c r="G170" i="1" s="1"/>
  <c r="K170" i="1" s="1"/>
  <c r="R170" i="1" s="1"/>
  <c r="E84" i="2"/>
  <c r="E76" i="2"/>
  <c r="R93" i="1" l="1"/>
  <c r="I93" i="1"/>
  <c r="F25" i="1"/>
  <c r="G25" i="1" s="1"/>
  <c r="I25" i="1" s="1"/>
  <c r="R25" i="1" s="1"/>
  <c r="E141" i="2"/>
  <c r="R92" i="1"/>
  <c r="I92" i="1"/>
  <c r="R99" i="1"/>
  <c r="I99" i="1"/>
  <c r="F142" i="1"/>
  <c r="G142" i="1" s="1"/>
  <c r="E105" i="2"/>
  <c r="G55" i="1"/>
  <c r="I55" i="1" s="1"/>
  <c r="R55" i="1" s="1"/>
  <c r="R124" i="1"/>
  <c r="I124" i="1"/>
  <c r="S105" i="1"/>
  <c r="J105" i="1"/>
  <c r="R91" i="1"/>
  <c r="I91" i="1"/>
  <c r="R140" i="1"/>
  <c r="J140" i="1"/>
  <c r="J100" i="1"/>
  <c r="R100" i="1"/>
  <c r="R151" i="1"/>
  <c r="I151" i="1"/>
  <c r="I59" i="1"/>
  <c r="R59" i="1"/>
  <c r="C12" i="1"/>
  <c r="C11" i="1"/>
  <c r="S142" i="1" l="1"/>
  <c r="I142" i="1"/>
  <c r="O43" i="1"/>
  <c r="O56" i="1"/>
  <c r="O69" i="1"/>
  <c r="O176" i="1"/>
  <c r="O136" i="1"/>
  <c r="O148" i="1"/>
  <c r="O82" i="1"/>
  <c r="O76" i="1"/>
  <c r="O51" i="1"/>
  <c r="O152" i="1"/>
  <c r="O167" i="1"/>
  <c r="O59" i="1"/>
  <c r="O149" i="1"/>
  <c r="O116" i="1"/>
  <c r="O102" i="1"/>
  <c r="O121" i="1"/>
  <c r="O115" i="1"/>
  <c r="O54" i="1"/>
  <c r="O90" i="1"/>
  <c r="O42" i="1"/>
  <c r="O130" i="1"/>
  <c r="O35" i="1"/>
  <c r="O177" i="1"/>
  <c r="O191" i="1"/>
  <c r="O72" i="1"/>
  <c r="O123" i="1"/>
  <c r="O27" i="1"/>
  <c r="O163" i="1"/>
  <c r="O25" i="1"/>
  <c r="O34" i="1"/>
  <c r="O170" i="1"/>
  <c r="O129" i="1"/>
  <c r="O28" i="1"/>
  <c r="O84" i="1"/>
  <c r="O52" i="1"/>
  <c r="O135" i="1"/>
  <c r="O40" i="1"/>
  <c r="O133" i="1"/>
  <c r="O146" i="1"/>
  <c r="O190" i="1"/>
  <c r="O139" i="1"/>
  <c r="O156" i="1"/>
  <c r="O63" i="1"/>
  <c r="O88" i="1"/>
  <c r="O48" i="1"/>
  <c r="O180" i="1"/>
  <c r="O185" i="1"/>
  <c r="O169" i="1"/>
  <c r="O71" i="1"/>
  <c r="O138" i="1"/>
  <c r="O128" i="1"/>
  <c r="O108" i="1"/>
  <c r="O166" i="1"/>
  <c r="O126" i="1"/>
  <c r="O92" i="1"/>
  <c r="O183" i="1"/>
  <c r="O46" i="1"/>
  <c r="O193" i="1"/>
  <c r="O58" i="1"/>
  <c r="O38" i="1"/>
  <c r="O70" i="1"/>
  <c r="O171" i="1"/>
  <c r="O187" i="1"/>
  <c r="O118" i="1"/>
  <c r="O23" i="1"/>
  <c r="O32" i="1"/>
  <c r="O96" i="1"/>
  <c r="O77" i="1"/>
  <c r="O114" i="1"/>
  <c r="O179" i="1"/>
  <c r="O61" i="1"/>
  <c r="O137" i="1"/>
  <c r="O127" i="1"/>
  <c r="O30" i="1"/>
  <c r="O104" i="1"/>
  <c r="O153" i="1"/>
  <c r="O178" i="1"/>
  <c r="O141" i="1"/>
  <c r="O33" i="1"/>
  <c r="O186" i="1"/>
  <c r="O49" i="1"/>
  <c r="O188" i="1"/>
  <c r="O103" i="1"/>
  <c r="O165" i="1"/>
  <c r="O50" i="1"/>
  <c r="O106" i="1"/>
  <c r="O175" i="1"/>
  <c r="O140" i="1"/>
  <c r="O55" i="1"/>
  <c r="O154" i="1"/>
  <c r="O53" i="1"/>
  <c r="O86" i="1"/>
  <c r="O160" i="1"/>
  <c r="O131" i="1"/>
  <c r="O98" i="1"/>
  <c r="O83" i="1"/>
  <c r="O73" i="1"/>
  <c r="O67" i="1"/>
  <c r="O39" i="1"/>
  <c r="O47" i="1"/>
  <c r="O120" i="1"/>
  <c r="O22" i="1"/>
  <c r="O79" i="1"/>
  <c r="O151" i="1"/>
  <c r="O192" i="1"/>
  <c r="O80" i="1"/>
  <c r="O85" i="1"/>
  <c r="O31" i="1"/>
  <c r="O107" i="1"/>
  <c r="O122" i="1"/>
  <c r="O125" i="1"/>
  <c r="O194" i="1"/>
  <c r="O101" i="1"/>
  <c r="O109" i="1"/>
  <c r="O145" i="1"/>
  <c r="O162" i="1"/>
  <c r="O105" i="1"/>
  <c r="O45" i="1"/>
  <c r="O195" i="1"/>
  <c r="O62" i="1"/>
  <c r="O64" i="1"/>
  <c r="O29" i="1"/>
  <c r="O24" i="1"/>
  <c r="O26" i="1"/>
  <c r="O117" i="1"/>
  <c r="O119" i="1"/>
  <c r="O44" i="1"/>
  <c r="O97" i="1"/>
  <c r="O74" i="1"/>
  <c r="O142" i="1"/>
  <c r="O89" i="1"/>
  <c r="O157" i="1"/>
  <c r="O164" i="1"/>
  <c r="O36" i="1"/>
  <c r="O65" i="1"/>
  <c r="O174" i="1"/>
  <c r="O182" i="1"/>
  <c r="O93" i="1"/>
  <c r="O132" i="1"/>
  <c r="O161" i="1"/>
  <c r="O168" i="1"/>
  <c r="O81" i="1"/>
  <c r="O60" i="1"/>
  <c r="O159" i="1"/>
  <c r="O189" i="1"/>
  <c r="O143" i="1"/>
  <c r="O155" i="1"/>
  <c r="O144" i="1"/>
  <c r="O150" i="1"/>
  <c r="O111" i="1"/>
  <c r="O196" i="1"/>
  <c r="O112" i="1"/>
  <c r="O37" i="1"/>
  <c r="O172" i="1"/>
  <c r="O94" i="1"/>
  <c r="O197" i="1"/>
  <c r="O134" i="1"/>
  <c r="O87" i="1"/>
  <c r="O99" i="1"/>
  <c r="O173" i="1"/>
  <c r="O91" i="1"/>
  <c r="O158" i="1"/>
  <c r="O147" i="1"/>
  <c r="O113" i="1"/>
  <c r="O21" i="1"/>
  <c r="O57" i="1"/>
  <c r="C15" i="1"/>
  <c r="O78" i="1"/>
  <c r="O184" i="1"/>
  <c r="O75" i="1"/>
  <c r="O181" i="1"/>
  <c r="O100" i="1"/>
  <c r="O124" i="1"/>
  <c r="O66" i="1"/>
  <c r="O68" i="1"/>
  <c r="O95" i="1"/>
  <c r="O41" i="1"/>
  <c r="O110" i="1"/>
  <c r="C16" i="1"/>
  <c r="D18" i="1" s="1"/>
  <c r="S19" i="1"/>
  <c r="E19" i="1" s="1"/>
  <c r="R19" i="1"/>
  <c r="E18" i="1" s="1"/>
  <c r="D11" i="1"/>
  <c r="D12" i="1"/>
  <c r="D16" i="1" l="1"/>
  <c r="D19" i="1" s="1"/>
  <c r="P77" i="1"/>
  <c r="P96" i="1"/>
  <c r="P56" i="1"/>
  <c r="P194" i="1"/>
  <c r="P90" i="1"/>
  <c r="P173" i="1"/>
  <c r="P137" i="1"/>
  <c r="P67" i="1"/>
  <c r="P183" i="1"/>
  <c r="P48" i="1"/>
  <c r="P121" i="1"/>
  <c r="P104" i="1"/>
  <c r="P109" i="1"/>
  <c r="P58" i="1"/>
  <c r="P44" i="1"/>
  <c r="P123" i="1"/>
  <c r="P91" i="1"/>
  <c r="P99" i="1"/>
  <c r="P100" i="1"/>
  <c r="P155" i="1"/>
  <c r="P118" i="1"/>
  <c r="P187" i="1"/>
  <c r="P82" i="1"/>
  <c r="P181" i="1"/>
  <c r="P70" i="1"/>
  <c r="P112" i="1"/>
  <c r="P65" i="1"/>
  <c r="P132" i="1"/>
  <c r="P164" i="1"/>
  <c r="P189" i="1"/>
  <c r="P108" i="1"/>
  <c r="P64" i="1"/>
  <c r="P191" i="1"/>
  <c r="P115" i="1"/>
  <c r="P110" i="1"/>
  <c r="P153" i="1"/>
  <c r="P180" i="1"/>
  <c r="P105" i="1"/>
  <c r="P149" i="1"/>
  <c r="P136" i="1"/>
  <c r="P154" i="1"/>
  <c r="P196" i="1"/>
  <c r="P117" i="1"/>
  <c r="P190" i="1"/>
  <c r="P152" i="1"/>
  <c r="P54" i="1"/>
  <c r="P126" i="1"/>
  <c r="P72" i="1"/>
  <c r="P129" i="1"/>
  <c r="P94" i="1"/>
  <c r="P84" i="1"/>
  <c r="P75" i="1"/>
  <c r="P195" i="1"/>
  <c r="P124" i="1"/>
  <c r="P119" i="1"/>
  <c r="P85" i="1"/>
  <c r="P162" i="1"/>
  <c r="P144" i="1"/>
  <c r="P106" i="1"/>
  <c r="P163" i="1"/>
  <c r="P32" i="1"/>
  <c r="P55" i="1"/>
  <c r="P175" i="1"/>
  <c r="P26" i="1"/>
  <c r="P150" i="1"/>
  <c r="P139" i="1"/>
  <c r="P169" i="1"/>
  <c r="P135" i="1"/>
  <c r="P176" i="1"/>
  <c r="P138" i="1"/>
  <c r="P102" i="1"/>
  <c r="P177" i="1"/>
  <c r="P36" i="1"/>
  <c r="P21" i="1"/>
  <c r="P80" i="1"/>
  <c r="P145" i="1"/>
  <c r="P69" i="1"/>
  <c r="P61" i="1"/>
  <c r="P197" i="1"/>
  <c r="P188" i="1"/>
  <c r="P101" i="1"/>
  <c r="P179" i="1"/>
  <c r="P52" i="1"/>
  <c r="P140" i="1"/>
  <c r="P111" i="1"/>
  <c r="P165" i="1"/>
  <c r="D15" i="1"/>
  <c r="C19" i="1" s="1"/>
  <c r="P172" i="1"/>
  <c r="P27" i="1"/>
  <c r="P184" i="1"/>
  <c r="P148" i="1"/>
  <c r="P127" i="1"/>
  <c r="P170" i="1"/>
  <c r="P168" i="1"/>
  <c r="P34" i="1"/>
  <c r="P79" i="1"/>
  <c r="P45" i="1"/>
  <c r="P103" i="1"/>
  <c r="P31" i="1"/>
  <c r="P60" i="1"/>
  <c r="P37" i="1"/>
  <c r="P28" i="1"/>
  <c r="P74" i="1"/>
  <c r="P147" i="1"/>
  <c r="P86" i="1"/>
  <c r="P38" i="1"/>
  <c r="P107" i="1"/>
  <c r="P81" i="1"/>
  <c r="P166" i="1"/>
  <c r="P192" i="1"/>
  <c r="P50" i="1"/>
  <c r="P30" i="1"/>
  <c r="P128" i="1"/>
  <c r="P68" i="1"/>
  <c r="P130" i="1"/>
  <c r="P134" i="1"/>
  <c r="P76" i="1"/>
  <c r="P22" i="1"/>
  <c r="P131" i="1"/>
  <c r="P25" i="1"/>
  <c r="P113" i="1"/>
  <c r="P186" i="1"/>
  <c r="P116" i="1"/>
  <c r="P47" i="1"/>
  <c r="P63" i="1"/>
  <c r="P46" i="1"/>
  <c r="P41" i="1"/>
  <c r="P33" i="1"/>
  <c r="P158" i="1"/>
  <c r="P167" i="1"/>
  <c r="P40" i="1"/>
  <c r="P171" i="1"/>
  <c r="P23" i="1"/>
  <c r="P114" i="1"/>
  <c r="P151" i="1"/>
  <c r="P142" i="1"/>
  <c r="P53" i="1"/>
  <c r="P57" i="1"/>
  <c r="P98" i="1"/>
  <c r="P88" i="1"/>
  <c r="P161" i="1"/>
  <c r="P95" i="1"/>
  <c r="P87" i="1"/>
  <c r="P35" i="1"/>
  <c r="P71" i="1"/>
  <c r="P39" i="1"/>
  <c r="P182" i="1"/>
  <c r="P141" i="1"/>
  <c r="P83" i="1"/>
  <c r="P93" i="1"/>
  <c r="P89" i="1"/>
  <c r="P49" i="1"/>
  <c r="P185" i="1"/>
  <c r="P97" i="1"/>
  <c r="P193" i="1"/>
  <c r="P43" i="1"/>
  <c r="P59" i="1"/>
  <c r="P122" i="1"/>
  <c r="P157" i="1"/>
  <c r="P143" i="1"/>
  <c r="P156" i="1"/>
  <c r="P62" i="1"/>
  <c r="P174" i="1"/>
  <c r="P24" i="1"/>
  <c r="P42" i="1"/>
  <c r="P51" i="1"/>
  <c r="P66" i="1"/>
  <c r="P73" i="1"/>
  <c r="P159" i="1"/>
  <c r="P125" i="1"/>
  <c r="P146" i="1"/>
  <c r="P160" i="1"/>
  <c r="P78" i="1"/>
  <c r="P178" i="1"/>
  <c r="P29" i="1"/>
  <c r="P92" i="1"/>
  <c r="P133" i="1"/>
  <c r="P120" i="1"/>
  <c r="F14" i="1"/>
  <c r="F15" i="1" s="1"/>
  <c r="C18" i="1"/>
</calcChain>
</file>

<file path=xl/sharedStrings.xml><?xml version="1.0" encoding="utf-8"?>
<sst xmlns="http://schemas.openxmlformats.org/spreadsheetml/2006/main" count="1748" uniqueCount="718">
  <si>
    <t>IBVS 6244</t>
  </si>
  <si>
    <t>IBVS 6193</t>
  </si>
  <si>
    <t>IBVS 6196</t>
  </si>
  <si>
    <t>GCVS 4 Eph.</t>
  </si>
  <si>
    <t>--- Working ----</t>
  </si>
  <si>
    <t>Epoch =</t>
  </si>
  <si>
    <t>Period =</t>
  </si>
  <si>
    <t>New Period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</si>
  <si>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</si>
  <si>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</si>
  <si>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</si>
  <si>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</si>
  <si>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</si>
  <si>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</si>
  <si>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</si>
  <si>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</si>
  <si>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</si>
  <si>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</si>
  <si>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</si>
  <si>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</si>
  <si>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</si>
  <si>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</si>
  <si>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Sum diff² =</t>
  </si>
  <si>
    <t>System Type:</t>
  </si>
  <si>
    <t>Diethelm R</t>
  </si>
  <si>
    <t>BBSAG Bull...30</t>
  </si>
  <si>
    <t>B</t>
  </si>
  <si>
    <t>Peter H</t>
  </si>
  <si>
    <t>BBSAG Bull.3</t>
  </si>
  <si>
    <t>Dave van Buren</t>
  </si>
  <si>
    <t>BBSAG Bull.5</t>
  </si>
  <si>
    <t>Locher K</t>
  </si>
  <si>
    <t>BBSAG Bull.9</t>
  </si>
  <si>
    <t>Mallama A</t>
  </si>
  <si>
    <t>BBSAG Bull.11</t>
  </si>
  <si>
    <t>BBSAG Bull.19</t>
  </si>
  <si>
    <t>C. Stephan</t>
  </si>
  <si>
    <t>AAVSO 4</t>
  </si>
  <si>
    <t>A</t>
  </si>
  <si>
    <t>BBSAG Bull.29</t>
  </si>
  <si>
    <t>Clovin J</t>
  </si>
  <si>
    <t>BBSAG Bull.32</t>
  </si>
  <si>
    <t>v</t>
  </si>
  <si>
    <t>C. Hesseltine</t>
  </si>
  <si>
    <t>G. Samolyk</t>
  </si>
  <si>
    <t>BBSAG Bull.38</t>
  </si>
  <si>
    <t>Poretti E</t>
  </si>
  <si>
    <t>BBSAG Bull.39</t>
  </si>
  <si>
    <t>Brown A</t>
  </si>
  <si>
    <t>BBSAG Bull.46</t>
  </si>
  <si>
    <t>BBSAG Bull.47</t>
  </si>
  <si>
    <t>BBSAG Bull.45</t>
  </si>
  <si>
    <t>BAAVSS 59,16</t>
  </si>
  <si>
    <t>K</t>
  </si>
  <si>
    <t>BBSAG Bull.54</t>
  </si>
  <si>
    <t>BAV-M 32</t>
  </si>
  <si>
    <t>BBSAG Bull.52</t>
  </si>
  <si>
    <t>BAV-M 34</t>
  </si>
  <si>
    <t>BBSAG Bull.56</t>
  </si>
  <si>
    <t>BBSAG Bull.57</t>
  </si>
  <si>
    <t>BAAVSS 60,15</t>
  </si>
  <si>
    <t>Mavrofridis G</t>
  </si>
  <si>
    <t>BBSAG Bull.61</t>
  </si>
  <si>
    <t>D. Williams</t>
  </si>
  <si>
    <t>Kohl M</t>
  </si>
  <si>
    <t>BBSAG Bull.72</t>
  </si>
  <si>
    <t>BBSAG 72</t>
  </si>
  <si>
    <t>BRNO 27</t>
  </si>
  <si>
    <t>BAAVSS 66,32</t>
  </si>
  <si>
    <t>BRNO 30</t>
  </si>
  <si>
    <t>BRNO 28</t>
  </si>
  <si>
    <t>phe</t>
  </si>
  <si>
    <t>IBVS 3408</t>
  </si>
  <si>
    <t>BBSAG Bull.89</t>
  </si>
  <si>
    <t>Fabregat J</t>
  </si>
  <si>
    <t>BBSAG Bull.90</t>
  </si>
  <si>
    <t>IBVS 4340</t>
  </si>
  <si>
    <t>V</t>
  </si>
  <si>
    <t>Friedlingstein C</t>
  </si>
  <si>
    <t>BBSAG Bull.94</t>
  </si>
  <si>
    <t>IBVS 3900</t>
  </si>
  <si>
    <t>IBVS 4263</t>
  </si>
  <si>
    <t>BRNO 31</t>
  </si>
  <si>
    <t>IBVS 3903</t>
  </si>
  <si>
    <t>IBVS 4194</t>
  </si>
  <si>
    <t>IBVS 4009</t>
  </si>
  <si>
    <t>S. Cook</t>
  </si>
  <si>
    <t>14 0.0020</t>
  </si>
  <si>
    <t>BBSAG Bull.108</t>
  </si>
  <si>
    <t>38 0.0001</t>
  </si>
  <si>
    <t>Blaettler E</t>
  </si>
  <si>
    <t>BBSAG Bull.110</t>
  </si>
  <si>
    <t>ccd</t>
  </si>
  <si>
    <t>9 0.0040</t>
  </si>
  <si>
    <t>BBSAG Bull.111</t>
  </si>
  <si>
    <t>IBVS 4597</t>
  </si>
  <si>
    <t>II</t>
  </si>
  <si>
    <t>Eccentric orbit</t>
  </si>
  <si>
    <t>Prim Fit</t>
  </si>
  <si>
    <t>Sec. Fit</t>
  </si>
  <si>
    <t>Primary</t>
  </si>
  <si>
    <t>Secondary</t>
  </si>
  <si>
    <t>IBVS 5583</t>
  </si>
  <si>
    <t>IBVS 5296</t>
  </si>
  <si>
    <t>Prim. Ephemeris =</t>
  </si>
  <si>
    <t>Sec. Ephemeris =</t>
  </si>
  <si>
    <t>IBVS 0795</t>
  </si>
  <si>
    <t>I</t>
  </si>
  <si>
    <t>IBVS 0817</t>
  </si>
  <si>
    <t>IBVS 0954</t>
  </si>
  <si>
    <t>IBVS 1350</t>
  </si>
  <si>
    <t>EA/DM</t>
  </si>
  <si>
    <t>EK Cep / GSC 4466-2120</t>
  </si>
  <si>
    <t>IBVS 5684</t>
  </si>
  <si>
    <t># of data points:</t>
  </si>
  <si>
    <t>IBVS 5731</t>
  </si>
  <si>
    <t>IBVS 5753</t>
  </si>
  <si>
    <t>IBVS 5979</t>
  </si>
  <si>
    <t>IBVS 5960</t>
  </si>
  <si>
    <t>OEJV 0060</t>
  </si>
  <si>
    <t>vis</t>
  </si>
  <si>
    <t>OEJV 0074</t>
  </si>
  <si>
    <t>IBVS 5992</t>
  </si>
  <si>
    <t>JAVSO..36..171</t>
  </si>
  <si>
    <t>JAVSO..38...85</t>
  </si>
  <si>
    <t>JAVSO..40....1</t>
  </si>
  <si>
    <t>JAVSO..36..186</t>
  </si>
  <si>
    <t>PE</t>
  </si>
  <si>
    <t>JAVSO..40..975</t>
  </si>
  <si>
    <t>IBVS 6093</t>
  </si>
  <si>
    <t>IBVS 6149</t>
  </si>
  <si>
    <t>OEJV 0172</t>
  </si>
  <si>
    <t>Minima from the Lichtenknecker Database of the BAV</t>
  </si>
  <si>
    <t>C</t>
  </si>
  <si>
    <t>CCD</t>
  </si>
  <si>
    <t>E</t>
  </si>
  <si>
    <t>http://www.bav-astro.de/LkDB/index.php?lang=en&amp;sprache_dial=en</t>
  </si>
  <si>
    <t>F</t>
  </si>
  <si>
    <t>pg</t>
  </si>
  <si>
    <t>P</t>
  </si>
  <si>
    <t> -0.003 </t>
  </si>
  <si>
    <t>2425865.440 </t>
  </si>
  <si>
    <t> 10.09.1929 22:33 </t>
  </si>
  <si>
    <t> -0.023 </t>
  </si>
  <si>
    <t>P </t>
  </si>
  <si>
    <t> W.Strohmeier </t>
  </si>
  <si>
    <t> VB 5.2 </t>
  </si>
  <si>
    <t>2425865.463 </t>
  </si>
  <si>
    <t> 10.09.1929 23:06 </t>
  </si>
  <si>
    <t> -0.000 </t>
  </si>
  <si>
    <t>2425967.302 </t>
  </si>
  <si>
    <t> 21.12.1929 19:14 </t>
  </si>
  <si>
    <t> -0.001 </t>
  </si>
  <si>
    <t>2426476.510 </t>
  </si>
  <si>
    <t> 15.05.1931 00:14 </t>
  </si>
  <si>
    <t> 0.011 </t>
  </si>
  <si>
    <t>2427189.383 </t>
  </si>
  <si>
    <t> 26.04.1933 21:11 </t>
  </si>
  <si>
    <t> 0.010 </t>
  </si>
  <si>
    <t>2436080.36 </t>
  </si>
  <si>
    <t> 29.08.1957 20:38 </t>
  </si>
  <si>
    <t> -0.02 </t>
  </si>
  <si>
    <t> G.Romano </t>
  </si>
  <si>
    <t> MSAI 33.363 </t>
  </si>
  <si>
    <t>2436452.33 </t>
  </si>
  <si>
    <t> 05.09.1958 19:55 </t>
  </si>
  <si>
    <t> 0.01 </t>
  </si>
  <si>
    <t>2439002.7222 </t>
  </si>
  <si>
    <t> 30.08.1965 05:19 </t>
  </si>
  <si>
    <t> -0.0018 </t>
  </si>
  <si>
    <t>E </t>
  </si>
  <si>
    <t>?</t>
  </si>
  <si>
    <t> E.G.Ebbighausen </t>
  </si>
  <si>
    <t> AJ 71.642 </t>
  </si>
  <si>
    <t>2439022.8484 </t>
  </si>
  <si>
    <t> 19.09.1965 08:21 </t>
  </si>
  <si>
    <t> 0.0112 </t>
  </si>
  <si>
    <t>2439706.741 </t>
  </si>
  <si>
    <t> 04.08.1967 05:47 </t>
  </si>
  <si>
    <t> -0.002 </t>
  </si>
  <si>
    <t>V </t>
  </si>
  <si>
    <t> S.Cook </t>
  </si>
  <si>
    <t>IBVS 795 </t>
  </si>
  <si>
    <t>2440882.523 </t>
  </si>
  <si>
    <t> 23.10.1970 00:33 </t>
  </si>
  <si>
    <t> 0.013 </t>
  </si>
  <si>
    <t> Battistini et al. </t>
  </si>
  <si>
    <t>IBVS 817 </t>
  </si>
  <si>
    <t>2441070.509 </t>
  </si>
  <si>
    <t> 29.04.1971 00:12 </t>
  </si>
  <si>
    <t> 0.006 </t>
  </si>
  <si>
    <t> R.Diethelm </t>
  </si>
  <si>
    <t> ORI 125 </t>
  </si>
  <si>
    <t>2441247.618 </t>
  </si>
  <si>
    <t> 23.10.1971 02:49 </t>
  </si>
  <si>
    <t> 0.003 </t>
  </si>
  <si>
    <t> K.Wälke </t>
  </si>
  <si>
    <t>BAVM 25 </t>
  </si>
  <si>
    <t>2441411.441 </t>
  </si>
  <si>
    <t> 03.04.1972 22:35 </t>
  </si>
  <si>
    <t> H.Peter </t>
  </si>
  <si>
    <t> BBS 3 </t>
  </si>
  <si>
    <t>2441473.432 </t>
  </si>
  <si>
    <t> 04.06.1972 22:22 </t>
  </si>
  <si>
    <t>2441473.434 </t>
  </si>
  <si>
    <t> 04.06.1972 22:24 </t>
  </si>
  <si>
    <t> 0.002 </t>
  </si>
  <si>
    <t>2441535.417 </t>
  </si>
  <si>
    <t> 05.08.1972 22:00 </t>
  </si>
  <si>
    <t> -0.004 </t>
  </si>
  <si>
    <t> D.van Buren </t>
  </si>
  <si>
    <t> BBS 5 </t>
  </si>
  <si>
    <t>2441774.518 </t>
  </si>
  <si>
    <t> 02.04.1973 00:25 </t>
  </si>
  <si>
    <t> K.Locher </t>
  </si>
  <si>
    <t> BBS 9 </t>
  </si>
  <si>
    <t>2441818.798 </t>
  </si>
  <si>
    <t> 16.05.1973 07:09 </t>
  </si>
  <si>
    <t> A.Mallama </t>
  </si>
  <si>
    <t>2441938.352 </t>
  </si>
  <si>
    <t> 12.09.1973 20:26 </t>
  </si>
  <si>
    <t> BBS 11 </t>
  </si>
  <si>
    <t>2441938.359 </t>
  </si>
  <si>
    <t> 12.09.1973 20:36 </t>
  </si>
  <si>
    <t> 0.009 </t>
  </si>
  <si>
    <t>2442250.712 </t>
  </si>
  <si>
    <t> 22.07.1974 05:05 </t>
  </si>
  <si>
    <t> 0.014 </t>
  </si>
  <si>
    <t> R.H.Koch </t>
  </si>
  <si>
    <t> AJ 82.653 </t>
  </si>
  <si>
    <t>2442314.713 </t>
  </si>
  <si>
    <t> 24.09.1974 05:06 </t>
  </si>
  <si>
    <t> 0.000 </t>
  </si>
  <si>
    <t> B.A.Krobusek </t>
  </si>
  <si>
    <t>IBVS 954 </t>
  </si>
  <si>
    <t>2442447.545 </t>
  </si>
  <si>
    <t> 04.02.1975 01:04 </t>
  </si>
  <si>
    <t>IBVS 1249 </t>
  </si>
  <si>
    <t>2442447.546 </t>
  </si>
  <si>
    <t> 04.02.1975 01:06 </t>
  </si>
  <si>
    <t> C.P.Stephan </t>
  </si>
  <si>
    <t>IBVS 1350 </t>
  </si>
  <si>
    <t>2442447.547 </t>
  </si>
  <si>
    <t> 04.02.1975 01:07 </t>
  </si>
  <si>
    <t> C.Stephan </t>
  </si>
  <si>
    <t> AOEB 4 </t>
  </si>
  <si>
    <t>2442624.6588 </t>
  </si>
  <si>
    <t> 31.07.1975 03:48 </t>
  </si>
  <si>
    <t> 0.0005 </t>
  </si>
  <si>
    <t>2443005.457 </t>
  </si>
  <si>
    <t> 14.08.1976 22:58 </t>
  </si>
  <si>
    <t> 0.008 </t>
  </si>
  <si>
    <t> BBS 29 </t>
  </si>
  <si>
    <t>2443138.297 </t>
  </si>
  <si>
    <t> 25.12.1976 19:07 </t>
  </si>
  <si>
    <t> 0.015 </t>
  </si>
  <si>
    <t> J.-P.Clovin </t>
  </si>
  <si>
    <t> BBS 32 </t>
  </si>
  <si>
    <t>2443204.697 </t>
  </si>
  <si>
    <t> 02.03.1977 04:43 </t>
  </si>
  <si>
    <t> C.Hesseltine </t>
  </si>
  <si>
    <t>2443204.702 </t>
  </si>
  <si>
    <t> 02.03.1977 04:50 </t>
  </si>
  <si>
    <t> G.Samolyk </t>
  </si>
  <si>
    <t>2443284.416 </t>
  </si>
  <si>
    <t> 20.05.1977 21:59 </t>
  </si>
  <si>
    <t> 0.017 </t>
  </si>
  <si>
    <t> M.D.Taylor </t>
  </si>
  <si>
    <t> VSSC 58.16 </t>
  </si>
  <si>
    <t>2443519.0737 </t>
  </si>
  <si>
    <t> 10.01.1978 13:46 </t>
  </si>
  <si>
    <t> 0.0012 </t>
  </si>
  <si>
    <t> Hill &amp; Ebbighausen </t>
  </si>
  <si>
    <t> AJ 89.1256 </t>
  </si>
  <si>
    <t>2443740.459 </t>
  </si>
  <si>
    <t> 19.08.1978 23:00 </t>
  </si>
  <si>
    <t> BBS 38 </t>
  </si>
  <si>
    <t>2443740.466 </t>
  </si>
  <si>
    <t> 19.08.1978 23:11 </t>
  </si>
  <si>
    <t> 0.004 </t>
  </si>
  <si>
    <t> D.Lichtenknecker </t>
  </si>
  <si>
    <t>BAVM 31 </t>
  </si>
  <si>
    <t>2443780.317 </t>
  </si>
  <si>
    <t> 28.09.1978 19:36 </t>
  </si>
  <si>
    <t> 0.005 </t>
  </si>
  <si>
    <t> E.Poretti </t>
  </si>
  <si>
    <t> BBS 39 </t>
  </si>
  <si>
    <t>2443811.319 </t>
  </si>
  <si>
    <t> 29.10.1978 19:39 </t>
  </si>
  <si>
    <t> 0.012 </t>
  </si>
  <si>
    <t>2443970.703 </t>
  </si>
  <si>
    <t> 07.04.1979 04:52 </t>
  </si>
  <si>
    <t>2444112.399 </t>
  </si>
  <si>
    <t> 26.08.1979 21:34 </t>
  </si>
  <si>
    <t> A.Buzzoni </t>
  </si>
  <si>
    <t> BBS 46 </t>
  </si>
  <si>
    <t>2444143.385 </t>
  </si>
  <si>
    <t> 26.09.1979 21:14 </t>
  </si>
  <si>
    <t> -0.006 </t>
  </si>
  <si>
    <t> BBS 47 </t>
  </si>
  <si>
    <t>2444143.400 </t>
  </si>
  <si>
    <t> 26.09.1979 21:36 </t>
  </si>
  <si>
    <t> BBS 45 </t>
  </si>
  <si>
    <t>2444174.405 </t>
  </si>
  <si>
    <t> 27.10.1979 21:43 </t>
  </si>
  <si>
    <t> 0.019 </t>
  </si>
  <si>
    <t> T.Brelstaff </t>
  </si>
  <si>
    <t> VSSC 59.17 </t>
  </si>
  <si>
    <t>2444484.326 </t>
  </si>
  <si>
    <t> 01.09.1980 19:49 </t>
  </si>
  <si>
    <t> -0.005 </t>
  </si>
  <si>
    <t> BBS 54 </t>
  </si>
  <si>
    <t>2444546.320 </t>
  </si>
  <si>
    <t> 02.11.1980 19:40 </t>
  </si>
  <si>
    <t>BAVM 32 </t>
  </si>
  <si>
    <t>2444608.311 </t>
  </si>
  <si>
    <t> 03.01.1981 19:27 </t>
  </si>
  <si>
    <t> BBS 52 </t>
  </si>
  <si>
    <t>2444816.417 </t>
  </si>
  <si>
    <t> 30.07.1981 22:00 </t>
  </si>
  <si>
    <t> 0.001 </t>
  </si>
  <si>
    <t> W.Grimm </t>
  </si>
  <si>
    <t>BAVM 34 </t>
  </si>
  <si>
    <t>2444816.420 </t>
  </si>
  <si>
    <t> 30.07.1981 22:04 </t>
  </si>
  <si>
    <t> H.Zimmermann </t>
  </si>
  <si>
    <t>2444816.426 </t>
  </si>
  <si>
    <t> 30.07.1981 22:13 </t>
  </si>
  <si>
    <t>2444847.417 </t>
  </si>
  <si>
    <t> 30.08.1981 22:00 </t>
  </si>
  <si>
    <t> 0.007 </t>
  </si>
  <si>
    <t> BBS 56 </t>
  </si>
  <si>
    <t>2444878.412 </t>
  </si>
  <si>
    <t> 30.09.1981 21:53 </t>
  </si>
  <si>
    <t>2444918.262 </t>
  </si>
  <si>
    <t> 09.11.1981 18:17 </t>
  </si>
  <si>
    <t> BBS 57 </t>
  </si>
  <si>
    <t>2445033.381 </t>
  </si>
  <si>
    <t> 04.03.1982 21:08 </t>
  </si>
  <si>
    <t> VSSC 60.20 </t>
  </si>
  <si>
    <t>2445126.369 </t>
  </si>
  <si>
    <t> 05.06.1982 20:51 </t>
  </si>
  <si>
    <t> G.Mavrofridis </t>
  </si>
  <si>
    <t> BBS 61 </t>
  </si>
  <si>
    <t> G.Stefanopoulos </t>
  </si>
  <si>
    <t>2445710.838 </t>
  </si>
  <si>
    <t> 11.01.1984 08:06 </t>
  </si>
  <si>
    <t> D.Williams </t>
  </si>
  <si>
    <t>2445821.526 </t>
  </si>
  <si>
    <t> 01.05.1984 00:37 </t>
  </si>
  <si>
    <t> M.Kohl </t>
  </si>
  <si>
    <t> BBS 72 </t>
  </si>
  <si>
    <t>2445830.392 </t>
  </si>
  <si>
    <t> 09.05.1984 21:24 </t>
  </si>
  <si>
    <t>2445936.650 </t>
  </si>
  <si>
    <t> 24.08.1984 03:36 </t>
  </si>
  <si>
    <t>2445945.494 </t>
  </si>
  <si>
    <t> 01.09.1984 23:51 </t>
  </si>
  <si>
    <t> -0.009 </t>
  </si>
  <si>
    <t> P.Svoboda </t>
  </si>
  <si>
    <t> BRNO 27 </t>
  </si>
  <si>
    <t>2446029.638 </t>
  </si>
  <si>
    <t> 25.11.1984 03:18 </t>
  </si>
  <si>
    <t>2446060.631 </t>
  </si>
  <si>
    <t> 26.12.1984 03:08 </t>
  </si>
  <si>
    <t>2446237.742 </t>
  </si>
  <si>
    <t> 21.06.1985 05:48 </t>
  </si>
  <si>
    <t>2446472.400 </t>
  </si>
  <si>
    <t> 10.02.1986 21:36 </t>
  </si>
  <si>
    <t> -0.010 </t>
  </si>
  <si>
    <t> I.Middlemist </t>
  </si>
  <si>
    <t> VSSC 66.36 </t>
  </si>
  <si>
    <t>2446627.387 </t>
  </si>
  <si>
    <t> 15.07.1986 21:17 </t>
  </si>
  <si>
    <t> M.Berka </t>
  </si>
  <si>
    <t> BRNO 30 </t>
  </si>
  <si>
    <t>2446649.519 </t>
  </si>
  <si>
    <t> 07.08.1986 00:27 </t>
  </si>
  <si>
    <t> BRNO 28 </t>
  </si>
  <si>
    <t>2446649.522 </t>
  </si>
  <si>
    <t> 07.08.1986 00:31 </t>
  </si>
  <si>
    <t> P.Hajek </t>
  </si>
  <si>
    <t>2446649.523 </t>
  </si>
  <si>
    <t> 07.08.1986 00:33 </t>
  </si>
  <si>
    <t> V.Svoboda </t>
  </si>
  <si>
    <t>2446649.524 </t>
  </si>
  <si>
    <t> 07.08.1986 00:34 </t>
  </si>
  <si>
    <t> T.Cervinka </t>
  </si>
  <si>
    <t>2446649.525 </t>
  </si>
  <si>
    <t> 07.08.1986 00:36 </t>
  </si>
  <si>
    <t> P.Lutcha </t>
  </si>
  <si>
    <t>2446671.662 </t>
  </si>
  <si>
    <t> 29.08.1986 03:53 </t>
  </si>
  <si>
    <t>2446724.7976 </t>
  </si>
  <si>
    <t> 21.10.1986 07:08 </t>
  </si>
  <si>
    <t> 0.0033 </t>
  </si>
  <si>
    <t> D.Caton et al. </t>
  </si>
  <si>
    <t>IBVS 3408 </t>
  </si>
  <si>
    <t>2447105.590 </t>
  </si>
  <si>
    <t> 06.11.1987 02:09 </t>
  </si>
  <si>
    <t>2447353.545 </t>
  </si>
  <si>
    <t> 11.07.1988 01:04 </t>
  </si>
  <si>
    <t> BBS 89 </t>
  </si>
  <si>
    <t>2447362.396 </t>
  </si>
  <si>
    <t> 19.07.1988 21:30 </t>
  </si>
  <si>
    <t>2447384.548 </t>
  </si>
  <si>
    <t> 11.08.1988 01:09 </t>
  </si>
  <si>
    <t> J.Fabregat </t>
  </si>
  <si>
    <t> BBS 90 </t>
  </si>
  <si>
    <t>2447393.3959 </t>
  </si>
  <si>
    <t> 19.08.1988 21:30 </t>
  </si>
  <si>
    <t> 0.0049 </t>
  </si>
  <si>
    <t> T.Hegedüs </t>
  </si>
  <si>
    <t>IBVS 4340 </t>
  </si>
  <si>
    <t>2447393.3960 </t>
  </si>
  <si>
    <t> 0.0050 </t>
  </si>
  <si>
    <t>G</t>
  </si>
  <si>
    <t>2447415.531 </t>
  </si>
  <si>
    <t> 11.09.1988 00:44 </t>
  </si>
  <si>
    <t> P.Kucera </t>
  </si>
  <si>
    <t>2447444.5074 </t>
  </si>
  <si>
    <t> 10.10.1988 00:10 </t>
  </si>
  <si>
    <t> 0.0086 </t>
  </si>
  <si>
    <t>2447444.5087 </t>
  </si>
  <si>
    <t> 10.10.1988 00:12 </t>
  </si>
  <si>
    <t> 0.0099 </t>
  </si>
  <si>
    <t>2447499.6626 </t>
  </si>
  <si>
    <t> 04.12.1988 03:54 </t>
  </si>
  <si>
    <t> 0.0046 </t>
  </si>
  <si>
    <t>2447663.4874 </t>
  </si>
  <si>
    <t> 16.05.1989 23:41 </t>
  </si>
  <si>
    <t> 0.0011 </t>
  </si>
  <si>
    <t> Z.Jäger </t>
  </si>
  <si>
    <t> MTEO 19.45 </t>
  </si>
  <si>
    <t>2447827.320 </t>
  </si>
  <si>
    <t> 27.10.1989 19:40 </t>
  </si>
  <si>
    <t> C.Friedlingstein </t>
  </si>
  <si>
    <t> BBS 94 </t>
  </si>
  <si>
    <t>2447840.6031 </t>
  </si>
  <si>
    <t> 10.11.1989 02:28 </t>
  </si>
  <si>
    <t> 0.0051 </t>
  </si>
  <si>
    <t> Caton &amp; Burns </t>
  </si>
  <si>
    <t>IBVS 3900 </t>
  </si>
  <si>
    <t>2447911.4467 </t>
  </si>
  <si>
    <t> 19.01.1990 22:43 </t>
  </si>
  <si>
    <t> 0.0040 </t>
  </si>
  <si>
    <t>2447911.4469 </t>
  </si>
  <si>
    <t> 0.0042 </t>
  </si>
  <si>
    <t>2448004.4315 </t>
  </si>
  <si>
    <t> 22.04.1990 22:21 </t>
  </si>
  <si>
    <t> Pajdosz&amp;Krzesinski </t>
  </si>
  <si>
    <t>IBVS 4263 </t>
  </si>
  <si>
    <t>2448097.412 </t>
  </si>
  <si>
    <t> 24.07.1990 21:53 </t>
  </si>
  <si>
    <t> A.Dedoch </t>
  </si>
  <si>
    <t> BRNO 31 </t>
  </si>
  <si>
    <t>2448119.559 </t>
  </si>
  <si>
    <t> 16.08.1990 01:24 </t>
  </si>
  <si>
    <t>2448190.391 </t>
  </si>
  <si>
    <t> 25.10.1990 21:23 </t>
  </si>
  <si>
    <t>2448234.6763 </t>
  </si>
  <si>
    <t> 09.12.1990 04:13 </t>
  </si>
  <si>
    <t> 0.0047 </t>
  </si>
  <si>
    <t>2448429.4975 </t>
  </si>
  <si>
    <t> 21.06.1991 23:56 </t>
  </si>
  <si>
    <t> 0.0031 </t>
  </si>
  <si>
    <t>2448429.4992 </t>
  </si>
  <si>
    <t> 21.06.1991 23:58 </t>
  </si>
  <si>
    <t> 0.0048 </t>
  </si>
  <si>
    <t>2448491.485 </t>
  </si>
  <si>
    <t> 22.08.1991 23:38 </t>
  </si>
  <si>
    <t>2448500.3451 </t>
  </si>
  <si>
    <t> 31.08.1991 20:16 </t>
  </si>
  <si>
    <t> 0.0060 </t>
  </si>
  <si>
    <t>2448500.3453 </t>
  </si>
  <si>
    <t> 31.08.1991 20:17 </t>
  </si>
  <si>
    <t> 0.0062 </t>
  </si>
  <si>
    <t>2448511.5957 </t>
  </si>
  <si>
    <t> 12.09.1991 02:17 </t>
  </si>
  <si>
    <t> -0.0011 </t>
  </si>
  <si>
    <t>2448854.559 </t>
  </si>
  <si>
    <t> 20.08.1992 01:24 </t>
  </si>
  <si>
    <t> Ma.Kolarik </t>
  </si>
  <si>
    <t>2448854.565 </t>
  </si>
  <si>
    <t> 20.08.1992 01:33 </t>
  </si>
  <si>
    <t> M.Ingr </t>
  </si>
  <si>
    <t>2448854.567 </t>
  </si>
  <si>
    <t> 20.08.1992 01:36 </t>
  </si>
  <si>
    <t>2449115.8081 </t>
  </si>
  <si>
    <t> 08.05.1993 07:23 </t>
  </si>
  <si>
    <t> 0.0058 </t>
  </si>
  <si>
    <t>IBVS 3903 </t>
  </si>
  <si>
    <t>2449195.5084 </t>
  </si>
  <si>
    <t> 27.07.1993 00:12 </t>
  </si>
  <si>
    <t> C.Ibanoglu et al. </t>
  </si>
  <si>
    <t>IBVS 4194 </t>
  </si>
  <si>
    <t>2449204.3642 </t>
  </si>
  <si>
    <t> 04.08.1993 20:44 </t>
  </si>
  <si>
    <t>2449248.6416 </t>
  </si>
  <si>
    <t> 18.09.1993 03:23 </t>
  </si>
  <si>
    <t> 0.0055 </t>
  </si>
  <si>
    <t> G.W.Fox </t>
  </si>
  <si>
    <t>IBVS 4009 </t>
  </si>
  <si>
    <t>2449248.654 </t>
  </si>
  <si>
    <t> 18.09.1993 03:41 </t>
  </si>
  <si>
    <t> 0.018 </t>
  </si>
  <si>
    <t>2449255.4783 </t>
  </si>
  <si>
    <t> 24.09.1993 23:28 </t>
  </si>
  <si>
    <t> 0.0124 </t>
  </si>
  <si>
    <t>2449536.442 </t>
  </si>
  <si>
    <t> 02.07.1994 22:36 </t>
  </si>
  <si>
    <t> M.Rottenborn </t>
  </si>
  <si>
    <t>2449567.436 </t>
  </si>
  <si>
    <t> 02.08.1994 22:27 </t>
  </si>
  <si>
    <t> A.Kratochvil </t>
  </si>
  <si>
    <t>2449567.440 </t>
  </si>
  <si>
    <t> 02.08.1994 22:33 </t>
  </si>
  <si>
    <t> M.Palka </t>
  </si>
  <si>
    <t>2449567.443 </t>
  </si>
  <si>
    <t> 02.08.1994 22:37 </t>
  </si>
  <si>
    <t> R.Medlin </t>
  </si>
  <si>
    <t>2449567.4431 </t>
  </si>
  <si>
    <t> 02.08.1994 22:38 </t>
  </si>
  <si>
    <t>2449567.445 </t>
  </si>
  <si>
    <t> 02.08.1994 22:40 </t>
  </si>
  <si>
    <t> P.Molik </t>
  </si>
  <si>
    <t>OEJV 0060 </t>
  </si>
  <si>
    <t>2449567.446 </t>
  </si>
  <si>
    <t> 02.08.1994 22:42 </t>
  </si>
  <si>
    <t> D.Krcmarova </t>
  </si>
  <si>
    <t>2449607.2935 </t>
  </si>
  <si>
    <t> 11.09.1994 19:02 </t>
  </si>
  <si>
    <t>2449620.582 </t>
  </si>
  <si>
    <t> 25.09.1994 01:58 </t>
  </si>
  <si>
    <t>2449689.402 </t>
  </si>
  <si>
    <t> 02.12.1994 21:38 </t>
  </si>
  <si>
    <t> BBS 108 </t>
  </si>
  <si>
    <t>2449713.564 </t>
  </si>
  <si>
    <t> 27.12.1994 01:32 </t>
  </si>
  <si>
    <t>2449908.3880 </t>
  </si>
  <si>
    <t> 09.07.1995 21:18 </t>
  </si>
  <si>
    <t> 0.0108 </t>
  </si>
  <si>
    <t> M.Vetrovcova </t>
  </si>
  <si>
    <t> BRNO 32 </t>
  </si>
  <si>
    <t>2449930.5335 </t>
  </si>
  <si>
    <t> 01.08.1995 00:48 </t>
  </si>
  <si>
    <t> 0.0174 </t>
  </si>
  <si>
    <t> M.Zejda </t>
  </si>
  <si>
    <t>2449970.3722 </t>
  </si>
  <si>
    <t> 09.09.1995 20:55 </t>
  </si>
  <si>
    <t> 0.0059 </t>
  </si>
  <si>
    <t> E.Blättler </t>
  </si>
  <si>
    <t> BBS 110 </t>
  </si>
  <si>
    <t>2449983.659 </t>
  </si>
  <si>
    <t> 23.09.1995 03:48 </t>
  </si>
  <si>
    <t>C </t>
  </si>
  <si>
    <t>2450001.360 </t>
  </si>
  <si>
    <t> 10.10.1995 20:38 </t>
  </si>
  <si>
    <t> BBS 111 </t>
  </si>
  <si>
    <t>2450138.6285 </t>
  </si>
  <si>
    <t> 25.02.1996 03:05 </t>
  </si>
  <si>
    <t> 0.0061 </t>
  </si>
  <si>
    <t> T.Borkovits </t>
  </si>
  <si>
    <t>2450138.6288 </t>
  </si>
  <si>
    <t> 0.0064 </t>
  </si>
  <si>
    <t>2450284.744 </t>
  </si>
  <si>
    <t> 20.07.1996 05:51 </t>
  </si>
  <si>
    <t>2450284.751 </t>
  </si>
  <si>
    <t> 20.07.1996 06:01 </t>
  </si>
  <si>
    <t>2450311.3135 </t>
  </si>
  <si>
    <t> 15.08.1996 19:31 </t>
  </si>
  <si>
    <t> 0.0072 </t>
  </si>
  <si>
    <t> Sandberg Lacy et a </t>
  </si>
  <si>
    <t>IBVS 4597 </t>
  </si>
  <si>
    <t>2450324.593 </t>
  </si>
  <si>
    <t> 29.08.1996 02:13 </t>
  </si>
  <si>
    <t>2451409.404 </t>
  </si>
  <si>
    <t> 18.08.1999 21:41 </t>
  </si>
  <si>
    <t> K.Tikkanen </t>
  </si>
  <si>
    <t> BBS 122 </t>
  </si>
  <si>
    <t>2452082.433 </t>
  </si>
  <si>
    <t> 21.06.2001 22:23 </t>
  </si>
  <si>
    <t> R.Meyer </t>
  </si>
  <si>
    <t>BAVM 154 </t>
  </si>
  <si>
    <t>2452113.428 </t>
  </si>
  <si>
    <t> 22.07.2001 22:16 </t>
  </si>
  <si>
    <t>2452197.5560 </t>
  </si>
  <si>
    <t> 15.10.2001 01:20 </t>
  </si>
  <si>
    <t> 0.0101 </t>
  </si>
  <si>
    <t> F.Agerer </t>
  </si>
  <si>
    <t>BAVM 152 </t>
  </si>
  <si>
    <t>2452868.5561 </t>
  </si>
  <si>
    <t> 17.08.2003 01:20 </t>
  </si>
  <si>
    <t> 0.0114 </t>
  </si>
  <si>
    <t>IBVS 5583 </t>
  </si>
  <si>
    <t>2452908.4074 </t>
  </si>
  <si>
    <t> 25.09.2003 21:46 </t>
  </si>
  <si>
    <t> 0.0126 </t>
  </si>
  <si>
    <t>2452923.7129 </t>
  </si>
  <si>
    <t> 11.10.2003 05:06 </t>
  </si>
  <si>
    <t> 0.0090 </t>
  </si>
  <si>
    <t>ns</t>
  </si>
  <si>
    <t> AOEB 12 </t>
  </si>
  <si>
    <t>2453388.6311 </t>
  </si>
  <si>
    <t> 18.01.2005 03:08 </t>
  </si>
  <si>
    <t> 0.0089 </t>
  </si>
  <si>
    <t> M.Zejda et al. </t>
  </si>
  <si>
    <t>IBVS 5741 </t>
  </si>
  <si>
    <t>2453614.4469 </t>
  </si>
  <si>
    <t> 31.08.2005 22:43 </t>
  </si>
  <si>
    <t> 0.0073 </t>
  </si>
  <si>
    <t>-I</t>
  </si>
  <si>
    <t> v.Poschinger </t>
  </si>
  <si>
    <t>BAVM 178 </t>
  </si>
  <si>
    <t>2453636.5875 </t>
  </si>
  <si>
    <t> 23.09.2005 02:06 </t>
  </si>
  <si>
    <t>3305</t>
  </si>
  <si>
    <t> I.Biro et al. </t>
  </si>
  <si>
    <t>IBVS 5684 </t>
  </si>
  <si>
    <t>2453683.2620 </t>
  </si>
  <si>
    <t> 08.11.2005 18:17 </t>
  </si>
  <si>
    <t>3315.5</t>
  </si>
  <si>
    <t> 0.0035 </t>
  </si>
  <si>
    <t>2453745.2544 </t>
  </si>
  <si>
    <t> 09.01.2006 18:06 </t>
  </si>
  <si>
    <t>3329.5</t>
  </si>
  <si>
    <t> 0.0068 </t>
  </si>
  <si>
    <t> I.B.Biro et al. </t>
  </si>
  <si>
    <t>IBVS 5753 </t>
  </si>
  <si>
    <t>2454203.34561 </t>
  </si>
  <si>
    <t> 12.04.2007 20:17 </t>
  </si>
  <si>
    <t>3433</t>
  </si>
  <si>
    <t> 0.00961 </t>
  </si>
  <si>
    <t>R</t>
  </si>
  <si>
    <t>OEJV 0074 </t>
  </si>
  <si>
    <t>2454318.46839 </t>
  </si>
  <si>
    <t> 05.08.2007 23:14 </t>
  </si>
  <si>
    <t>3459</t>
  </si>
  <si>
    <t> 0.00979 </t>
  </si>
  <si>
    <t> R.Kocián </t>
  </si>
  <si>
    <t>2454362.7465 </t>
  </si>
  <si>
    <t> 19.09.2007 05:54 </t>
  </si>
  <si>
    <t>3469</t>
  </si>
  <si>
    <t> 0.0100 </t>
  </si>
  <si>
    <t> J.Bialozynski </t>
  </si>
  <si>
    <t>JAAVSO 36(2);171 </t>
  </si>
  <si>
    <t>2454597.4199 </t>
  </si>
  <si>
    <t> 10.05.2008 22:04 </t>
  </si>
  <si>
    <t>3522</t>
  </si>
  <si>
    <t> 0.0104 </t>
  </si>
  <si>
    <t>B;V;R</t>
  </si>
  <si>
    <t> T.Borkovits et al. </t>
  </si>
  <si>
    <t>IBVS 5979 </t>
  </si>
  <si>
    <t>2454628.4142 </t>
  </si>
  <si>
    <t> 10.06.2008 21:56 </t>
  </si>
  <si>
    <t>3529</t>
  </si>
  <si>
    <t>2454632.8419 </t>
  </si>
  <si>
    <t> 15.06.2008 08:12 </t>
  </si>
  <si>
    <t>3530</t>
  </si>
  <si>
    <t>o</t>
  </si>
  <si>
    <t>JAAVSO 36(2);186 </t>
  </si>
  <si>
    <t>2454641.6975 </t>
  </si>
  <si>
    <t> 24.06.2008 04:44 </t>
  </si>
  <si>
    <t>3532</t>
  </si>
  <si>
    <t>2455066.7656 </t>
  </si>
  <si>
    <t> 23.08.2009 06:22 </t>
  </si>
  <si>
    <t>3628</t>
  </si>
  <si>
    <t> JAAVSO 38;85 </t>
  </si>
  <si>
    <t>2455469.6966 </t>
  </si>
  <si>
    <t> 30.09.2010 04:43 </t>
  </si>
  <si>
    <t>3719</t>
  </si>
  <si>
    <t> 0.0119 </t>
  </si>
  <si>
    <t>IBVS 5960 </t>
  </si>
  <si>
    <t>2455737.7602 </t>
  </si>
  <si>
    <t> 25.06.2011 06:14 </t>
  </si>
  <si>
    <t>3779.5</t>
  </si>
  <si>
    <t>IBVS 5992 </t>
  </si>
  <si>
    <t>2455810.6345 </t>
  </si>
  <si>
    <t> 06.09.2011 03:13 </t>
  </si>
  <si>
    <t>3796</t>
  </si>
  <si>
    <t> 0.0098 </t>
  </si>
  <si>
    <t> JAAVSO 40;975 </t>
  </si>
  <si>
    <t>2456523.5101 </t>
  </si>
  <si>
    <t> 19.08.2013 00:14 </t>
  </si>
  <si>
    <t>3957</t>
  </si>
  <si>
    <t>IBVS 6093 </t>
  </si>
  <si>
    <t>2456656.345 </t>
  </si>
  <si>
    <t> 29.12.2013 20:16 </t>
  </si>
  <si>
    <t>3987</t>
  </si>
  <si>
    <t> A.Paschke </t>
  </si>
  <si>
    <t>OEJV 0162 </t>
  </si>
  <si>
    <t>2456862.4313 </t>
  </si>
  <si>
    <t> 23.07.2014 22:21 </t>
  </si>
  <si>
    <t>4033.5</t>
  </si>
  <si>
    <t> 0.0177 </t>
  </si>
  <si>
    <t>BAVM 238 </t>
  </si>
  <si>
    <t>2456926.439 </t>
  </si>
  <si>
    <t> 25.09.2014 22:32 </t>
  </si>
  <si>
    <t>4048</t>
  </si>
  <si>
    <t>OEJV 0172 </t>
  </si>
  <si>
    <t>My time zone &gt;&gt;&gt;&gt;&gt;</t>
  </si>
  <si>
    <t>(PST=8, PDT=MDT=7, MDT=CST=6, etc.)</t>
  </si>
  <si>
    <t>Add cycle</t>
  </si>
  <si>
    <t>JD today</t>
  </si>
  <si>
    <t>Old Cycle</t>
  </si>
  <si>
    <t>New Cycle</t>
  </si>
  <si>
    <t>Next ToM</t>
  </si>
  <si>
    <t>Local time</t>
  </si>
  <si>
    <t>Start of Lin fit (row)</t>
  </si>
  <si>
    <t>s5</t>
  </si>
  <si>
    <t>s6</t>
  </si>
  <si>
    <t>s7</t>
  </si>
  <si>
    <t>OEJV 0179</t>
  </si>
  <si>
    <t>JAVSO..45..121</t>
  </si>
  <si>
    <t>JAVSO..46..184</t>
  </si>
  <si>
    <t>JAVSO..47..263</t>
  </si>
  <si>
    <t>JAVSO 49, 108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</si>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</sst>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"/>
    <numFmt numFmtId="166" formatCode="0.00000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6" fillId="0" borderId="0"/>
    <xf numFmtId="0" fontId="10" fillId="0" borderId="0"/>
    <xf numFmtId="0" fontId="10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89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8" xfId="0" applyBorder="1" applyAlignment="1"/>
    <xf numFmtId="0" fontId="0" fillId="0" borderId="9" xfId="0" applyBorder="1" applyAlignment="1"/>
    <xf numFmtId="0" fontId="4" fillId="0" borderId="0" xfId="0" applyFont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/>
    <xf numFmtId="0" fontId="0" fillId="0" borderId="11" xfId="0" applyBorder="1" applyAlignment="1"/>
    <xf numFmtId="0" fontId="0" fillId="0" borderId="12" xfId="0" applyBorder="1" applyAlignment="1"/>
    <xf numFmtId="0" fontId="5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3" xfId="0" applyBorder="1" applyAlignment="1"/>
    <xf numFmtId="0" fontId="0" fillId="0" borderId="14" xfId="0" applyBorder="1" applyAlignment="1"/>
    <xf numFmtId="0" fontId="13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0" fillId="0" borderId="0" xfId="0">
      <alignment vertical="top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17" xfId="0" applyBorder="1" applyAlignment="1">
      <alignment horizontal="center"/>
    </xf>
    <xf numFmtId="0" fontId="0" fillId="0" borderId="18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>
      <alignment vertical="top"/>
    </xf>
    <xf numFmtId="0" fontId="0" fillId="0" borderId="0" xfId="0" applyAlignment="1">
      <alignment horizontal="center"/>
    </xf>
    <xf numFmtId="0" fontId="0" fillId="0" borderId="0" xfId="0" quotePrefix="1">
      <alignment vertical="top"/>
    </xf>
    <xf numFmtId="0" fontId="5" fillId="24" borderId="21" xfId="0" applyFont="1" applyFill="1" applyBorder="1" applyAlignment="1">
      <alignment horizontal="left" vertical="top" wrapText="1" indent="1"/>
    </xf>
    <xf numFmtId="0" fontId="5" fillId="24" borderId="21" xfId="0" applyFont="1" applyFill="1" applyBorder="1" applyAlignment="1">
      <alignment horizontal="center" vertical="top" wrapText="1"/>
    </xf>
    <xf numFmtId="0" fontId="5" fillId="24" borderId="21" xfId="0" applyFont="1" applyFill="1" applyBorder="1" applyAlignment="1">
      <alignment horizontal="right" vertical="top" wrapText="1"/>
    </xf>
    <xf numFmtId="0" fontId="17" fillId="24" borderId="21" xfId="38" applyFill="1" applyBorder="1" applyAlignment="1" applyProtection="1">
      <alignment horizontal="right" vertical="top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>
      <alignment vertical="top"/>
    </xf>
    <xf numFmtId="0" fontId="20" fillId="0" borderId="0" xfId="0" applyFont="1">
      <alignment vertical="top"/>
    </xf>
    <xf numFmtId="0" fontId="12" fillId="0" borderId="0" xfId="0" applyFont="1">
      <alignment vertical="top"/>
    </xf>
    <xf numFmtId="0" fontId="13" fillId="0" borderId="0" xfId="0" applyFont="1">
      <alignment vertical="top"/>
    </xf>
    <xf numFmtId="0" fontId="11" fillId="0" borderId="0" xfId="0" applyFont="1">
      <alignment vertical="top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22" fontId="12" fillId="0" borderId="0" xfId="0" applyNumberFormat="1" applyFont="1">
      <alignment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36" fillId="0" borderId="0" xfId="0" applyFont="1" applyAlignment="1">
      <alignment horizontal="left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165" fontId="36" fillId="0" borderId="0" xfId="0" applyNumberFormat="1" applyFont="1" applyAlignment="1">
      <alignment horizontal="left" vertical="top"/>
    </xf>
    <xf numFmtId="0" fontId="36" fillId="0" borderId="0" xfId="42" applyFont="1" applyAlignment="1">
      <alignment wrapText="1"/>
    </xf>
    <xf numFmtId="0" fontId="36" fillId="0" borderId="0" xfId="42" applyFont="1" applyAlignment="1">
      <alignment horizontal="center" wrapText="1"/>
    </xf>
    <xf numFmtId="0" fontId="36" fillId="0" borderId="0" xfId="42" applyFont="1" applyAlignment="1">
      <alignment horizontal="left" wrapText="1"/>
    </xf>
    <xf numFmtId="0" fontId="36" fillId="0" borderId="0" xfId="43" applyFont="1"/>
    <xf numFmtId="0" fontId="36" fillId="0" borderId="0" xfId="43" applyFont="1" applyAlignment="1">
      <alignment horizontal="center"/>
    </xf>
    <xf numFmtId="0" fontId="36" fillId="0" borderId="0" xfId="43" applyFont="1" applyAlignment="1">
      <alignment horizontal="left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5" fillId="0" borderId="0" xfId="42" applyFont="1" applyAlignment="1">
      <alignment horizontal="left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39" fillId="0" borderId="0" xfId="0" applyFont="1">
      <alignment vertical="top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0" xfId="0" applyFont="1" applyAlignment="1"/>
    <xf numFmtId="0" fontId="40" fillId="0" borderId="0" xfId="0" applyFont="1" applyAlignment="1">
      <alignment vertical="center" wrapText="1"/>
    </xf>
    <xf numFmtId="0" fontId="40" fillId="0" borderId="0" xfId="0" applyFont="1" applyAlignment="1">
      <alignment horizontal="center" vertical="center" wrapText="1"/>
    </xf>
    <xf numFmtId="166" fontId="40" fillId="0" borderId="0" xfId="0" applyNumberFormat="1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EK Cep - O-C Diagr.</a:t>
            </a:r>
          </a:p>
        </c:rich>
      </c:tx>
      <c:layout>
        <c:manualLayout>
          <c:xMode val="edge"/>
          <c:yMode val="edge"/>
          <c:x val="0.41444491105278503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55567009078785"/>
          <c:y val="0.14723926380368099"/>
          <c:w val="0.86111204547747988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1'!$H$21:$H$948</c:f>
              <c:numCache>
                <c:formatCode>General</c:formatCode>
                <c:ptCount val="928"/>
                <c:pt idx="8">
                  <c:v>0</c:v>
                </c:pt>
                <c:pt idx="12">
                  <c:v>0.20104130000254372</c:v>
                </c:pt>
                <c:pt idx="13">
                  <c:v>0.20204129999910947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41-4905-8BCF-C3A19B8E2C2A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1'!$D$21:$D$948</c:f>
                <c:numCache>
                  <c:formatCode>General</c:formatCode>
                  <c:ptCount val="92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  <c:pt idx="24">
                    <c:v>0</c:v>
                  </c:pt>
                  <c:pt idx="25">
                    <c:v>6.0000000000000001E-3</c:v>
                  </c:pt>
                  <c:pt idx="27">
                    <c:v>6.0000000000000001E-3</c:v>
                  </c:pt>
                  <c:pt idx="29">
                    <c:v>0</c:v>
                  </c:pt>
                  <c:pt idx="34">
                    <c:v>0</c:v>
                  </c:pt>
                  <c:pt idx="35">
                    <c:v>0</c:v>
                  </c:pt>
                  <c:pt idx="37">
                    <c:v>0</c:v>
                  </c:pt>
                  <c:pt idx="73">
                    <c:v>1.2999999999999999E-4</c:v>
                  </c:pt>
                  <c:pt idx="76">
                    <c:v>0</c:v>
                  </c:pt>
                  <c:pt idx="81">
                    <c:v>0</c:v>
                  </c:pt>
                  <c:pt idx="87">
                    <c:v>0</c:v>
                  </c:pt>
                  <c:pt idx="89">
                    <c:v>4.8999999999999998E-4</c:v>
                  </c:pt>
                  <c:pt idx="92">
                    <c:v>1E-4</c:v>
                  </c:pt>
                  <c:pt idx="96">
                    <c:v>1.2E-4</c:v>
                  </c:pt>
                  <c:pt idx="107">
                    <c:v>2.0000000000000001E-4</c:v>
                  </c:pt>
                  <c:pt idx="117">
                    <c:v>0</c:v>
                  </c:pt>
                  <c:pt idx="120">
                    <c:v>0</c:v>
                  </c:pt>
                  <c:pt idx="121">
                    <c:v>2E-3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1E-4</c:v>
                  </c:pt>
                  <c:pt idx="127">
                    <c:v>4.0000000000000001E-3</c:v>
                  </c:pt>
                  <c:pt idx="132">
                    <c:v>4.0000000000000002E-4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1.2999999999999999E-3</c:v>
                  </c:pt>
                  <c:pt idx="138">
                    <c:v>4.0000000000000001E-3</c:v>
                  </c:pt>
                  <c:pt idx="139">
                    <c:v>5.0000000000000001E-3</c:v>
                  </c:pt>
                  <c:pt idx="140">
                    <c:v>4.5999999999999999E-3</c:v>
                  </c:pt>
                  <c:pt idx="141">
                    <c:v>5.1000000000000004E-3</c:v>
                  </c:pt>
                  <c:pt idx="142">
                    <c:v>0</c:v>
                  </c:pt>
                  <c:pt idx="143">
                    <c:v>4.1000000000000003E-3</c:v>
                  </c:pt>
                  <c:pt idx="144">
                    <c:v>1E-4</c:v>
                  </c:pt>
                  <c:pt idx="145">
                    <c:v>1E-3</c:v>
                  </c:pt>
                  <c:pt idx="146">
                    <c:v>1.9E-3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2.9999999999999997E-4</c:v>
                  </c:pt>
                  <c:pt idx="151">
                    <c:v>4.0000000000000002E-4</c:v>
                  </c:pt>
                  <c:pt idx="152">
                    <c:v>2.0000000000000001E-4</c:v>
                  </c:pt>
                  <c:pt idx="153">
                    <c:v>2.0000000000000001E-4</c:v>
                  </c:pt>
                  <c:pt idx="154">
                    <c:v>1E-4</c:v>
                  </c:pt>
                  <c:pt idx="155">
                    <c:v>1.6000000000000001E-3</c:v>
                  </c:pt>
                  <c:pt idx="156">
                    <c:v>2.7000000000000001E-3</c:v>
                  </c:pt>
                  <c:pt idx="157">
                    <c:v>1E-4</c:v>
                  </c:pt>
                  <c:pt idx="158">
                    <c:v>1E-4</c:v>
                  </c:pt>
                  <c:pt idx="159">
                    <c:v>2.0000000000000001E-4</c:v>
                  </c:pt>
                  <c:pt idx="160">
                    <c:v>0</c:v>
                  </c:pt>
                  <c:pt idx="161">
                    <c:v>9.4999999999999998E-3</c:v>
                  </c:pt>
                  <c:pt idx="162">
                    <c:v>4.0000000000000001E-3</c:v>
                  </c:pt>
                  <c:pt idx="163">
                    <c:v>2.0000000000000001E-4</c:v>
                  </c:pt>
                  <c:pt idx="164">
                    <c:v>2.9999999999999997E-4</c:v>
                  </c:pt>
                  <c:pt idx="165">
                    <c:v>1.17E-2</c:v>
                  </c:pt>
                  <c:pt idx="166">
                    <c:v>1E-4</c:v>
                  </c:pt>
                  <c:pt idx="167">
                    <c:v>5.0000000000000001E-3</c:v>
                  </c:pt>
                  <c:pt idx="168">
                    <c:v>1.5E-3</c:v>
                  </c:pt>
                  <c:pt idx="169">
                    <c:v>6.9999999999999999E-4</c:v>
                  </c:pt>
                  <c:pt idx="170">
                    <c:v>1.2999999999999999E-3</c:v>
                  </c:pt>
                  <c:pt idx="171">
                    <c:v>1E-4</c:v>
                  </c:pt>
                  <c:pt idx="172">
                    <c:v>5.0000000000000001E-4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1E-4</c:v>
                  </c:pt>
                  <c:pt idx="176">
                    <c:v>5.0000000000000001E-4</c:v>
                  </c:pt>
                </c:numCache>
              </c:numRef>
            </c:plus>
            <c:minus>
              <c:numRef>
                <c:f>'Active 1'!$D$21:$D$948</c:f>
                <c:numCache>
                  <c:formatCode>General</c:formatCode>
                  <c:ptCount val="92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  <c:pt idx="24">
                    <c:v>0</c:v>
                  </c:pt>
                  <c:pt idx="25">
                    <c:v>6.0000000000000001E-3</c:v>
                  </c:pt>
                  <c:pt idx="27">
                    <c:v>6.0000000000000001E-3</c:v>
                  </c:pt>
                  <c:pt idx="29">
                    <c:v>0</c:v>
                  </c:pt>
                  <c:pt idx="34">
                    <c:v>0</c:v>
                  </c:pt>
                  <c:pt idx="35">
                    <c:v>0</c:v>
                  </c:pt>
                  <c:pt idx="37">
                    <c:v>0</c:v>
                  </c:pt>
                  <c:pt idx="73">
                    <c:v>1.2999999999999999E-4</c:v>
                  </c:pt>
                  <c:pt idx="76">
                    <c:v>0</c:v>
                  </c:pt>
                  <c:pt idx="81">
                    <c:v>0</c:v>
                  </c:pt>
                  <c:pt idx="87">
                    <c:v>0</c:v>
                  </c:pt>
                  <c:pt idx="89">
                    <c:v>4.8999999999999998E-4</c:v>
                  </c:pt>
                  <c:pt idx="92">
                    <c:v>1E-4</c:v>
                  </c:pt>
                  <c:pt idx="96">
                    <c:v>1.2E-4</c:v>
                  </c:pt>
                  <c:pt idx="107">
                    <c:v>2.0000000000000001E-4</c:v>
                  </c:pt>
                  <c:pt idx="117">
                    <c:v>0</c:v>
                  </c:pt>
                  <c:pt idx="120">
                    <c:v>0</c:v>
                  </c:pt>
                  <c:pt idx="121">
                    <c:v>2E-3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1E-4</c:v>
                  </c:pt>
                  <c:pt idx="127">
                    <c:v>4.0000000000000001E-3</c:v>
                  </c:pt>
                  <c:pt idx="132">
                    <c:v>4.0000000000000002E-4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1.2999999999999999E-3</c:v>
                  </c:pt>
                  <c:pt idx="138">
                    <c:v>4.0000000000000001E-3</c:v>
                  </c:pt>
                  <c:pt idx="139">
                    <c:v>5.0000000000000001E-3</c:v>
                  </c:pt>
                  <c:pt idx="140">
                    <c:v>4.5999999999999999E-3</c:v>
                  </c:pt>
                  <c:pt idx="141">
                    <c:v>5.1000000000000004E-3</c:v>
                  </c:pt>
                  <c:pt idx="142">
                    <c:v>0</c:v>
                  </c:pt>
                  <c:pt idx="143">
                    <c:v>4.1000000000000003E-3</c:v>
                  </c:pt>
                  <c:pt idx="144">
                    <c:v>1E-4</c:v>
                  </c:pt>
                  <c:pt idx="145">
                    <c:v>1E-3</c:v>
                  </c:pt>
                  <c:pt idx="146">
                    <c:v>1.9E-3</c:v>
                  </c:pt>
                  <c:pt idx="147">
                    <c:v>1E-4</c:v>
                  </c:pt>
                  <c:pt idx="148">
                    <c:v>1E-4</c:v>
                  </c:pt>
                  <c:pt idx="149">
                    <c:v>1E-4</c:v>
                  </c:pt>
                  <c:pt idx="150">
                    <c:v>2.9999999999999997E-4</c:v>
                  </c:pt>
                  <c:pt idx="151">
                    <c:v>4.0000000000000002E-4</c:v>
                  </c:pt>
                  <c:pt idx="152">
                    <c:v>2.0000000000000001E-4</c:v>
                  </c:pt>
                  <c:pt idx="153">
                    <c:v>2.0000000000000001E-4</c:v>
                  </c:pt>
                  <c:pt idx="154">
                    <c:v>1E-4</c:v>
                  </c:pt>
                  <c:pt idx="155">
                    <c:v>1.6000000000000001E-3</c:v>
                  </c:pt>
                  <c:pt idx="156">
                    <c:v>2.7000000000000001E-3</c:v>
                  </c:pt>
                  <c:pt idx="157">
                    <c:v>1E-4</c:v>
                  </c:pt>
                  <c:pt idx="158">
                    <c:v>1E-4</c:v>
                  </c:pt>
                  <c:pt idx="159">
                    <c:v>2.0000000000000001E-4</c:v>
                  </c:pt>
                  <c:pt idx="160">
                    <c:v>0</c:v>
                  </c:pt>
                  <c:pt idx="161">
                    <c:v>9.4999999999999998E-3</c:v>
                  </c:pt>
                  <c:pt idx="162">
                    <c:v>4.0000000000000001E-3</c:v>
                  </c:pt>
                  <c:pt idx="163">
                    <c:v>2.0000000000000001E-4</c:v>
                  </c:pt>
                  <c:pt idx="164">
                    <c:v>2.9999999999999997E-4</c:v>
                  </c:pt>
                  <c:pt idx="165">
                    <c:v>1.17E-2</c:v>
                  </c:pt>
                  <c:pt idx="166">
                    <c:v>1E-4</c:v>
                  </c:pt>
                  <c:pt idx="167">
                    <c:v>5.0000000000000001E-3</c:v>
                  </c:pt>
                  <c:pt idx="168">
                    <c:v>1.5E-3</c:v>
                  </c:pt>
                  <c:pt idx="169">
                    <c:v>6.9999999999999999E-4</c:v>
                  </c:pt>
                  <c:pt idx="170">
                    <c:v>1.2999999999999999E-3</c:v>
                  </c:pt>
                  <c:pt idx="171">
                    <c:v>1E-4</c:v>
                  </c:pt>
                  <c:pt idx="172">
                    <c:v>5.0000000000000001E-4</c:v>
                  </c:pt>
                  <c:pt idx="173">
                    <c:v>1E-4</c:v>
                  </c:pt>
                  <c:pt idx="174">
                    <c:v>1E-4</c:v>
                  </c:pt>
                  <c:pt idx="175">
                    <c:v>1E-4</c:v>
                  </c:pt>
                  <c:pt idx="176">
                    <c:v>5.0000000000000001E-4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1'!$I$21:$I$948</c:f>
              <c:numCache>
                <c:formatCode>General</c:formatCode>
                <c:ptCount val="928"/>
                <c:pt idx="0">
                  <c:v>-2.3355800003628246E-2</c:v>
                </c:pt>
                <c:pt idx="1">
                  <c:v>-3.5580000258050859E-4</c:v>
                </c:pt>
                <c:pt idx="2">
                  <c:v>-5.8560000252327882E-4</c:v>
                </c:pt>
                <c:pt idx="3">
                  <c:v>1.126539999677334E-2</c:v>
                </c:pt>
                <c:pt idx="4">
                  <c:v>9.656800000811927E-3</c:v>
                </c:pt>
                <c:pt idx="5">
                  <c:v>-2.0883999997749925E-2</c:v>
                </c:pt>
                <c:pt idx="6">
                  <c:v>1.4537600000039674E-2</c:v>
                </c:pt>
                <c:pt idx="10">
                  <c:v>-2.0233999966876581E-3</c:v>
                </c:pt>
                <c:pt idx="11">
                  <c:v>0.14858999999705702</c:v>
                </c:pt>
                <c:pt idx="14">
                  <c:v>5.855799994606059E-3</c:v>
                </c:pt>
                <c:pt idx="15">
                  <c:v>3.1518000032519922E-3</c:v>
                </c:pt>
                <c:pt idx="16">
                  <c:v>-2.1744000041508116E-3</c:v>
                </c:pt>
                <c:pt idx="17">
                  <c:v>-2.708000029087998E-4</c:v>
                </c:pt>
                <c:pt idx="18">
                  <c:v>1.7291999974986538E-3</c:v>
                </c:pt>
                <c:pt idx="19">
                  <c:v>-4.3672000028891489E-3</c:v>
                </c:pt>
                <c:pt idx="20">
                  <c:v>-4.1676000037114136E-3</c:v>
                </c:pt>
                <c:pt idx="21">
                  <c:v>-2.0936000000801869E-3</c:v>
                </c:pt>
                <c:pt idx="22">
                  <c:v>1.5061999947647564E-3</c:v>
                </c:pt>
                <c:pt idx="23">
                  <c:v>8.5061999925528653E-3</c:v>
                </c:pt>
                <c:pt idx="25">
                  <c:v>1.3520000356948003E-4</c:v>
                </c:pt>
                <c:pt idx="26">
                  <c:v>7.2831999932532199E-3</c:v>
                </c:pt>
                <c:pt idx="27">
                  <c:v>-6.4279999787686393E-4</c:v>
                </c:pt>
                <c:pt idx="28">
                  <c:v>3.5719999868888408E-4</c:v>
                </c:pt>
                <c:pt idx="30">
                  <c:v>8.4895999971195124E-3</c:v>
                </c:pt>
                <c:pt idx="31">
                  <c:v>1.4711599993461277E-2</c:v>
                </c:pt>
                <c:pt idx="32">
                  <c:v>-2.1774000051664189E-3</c:v>
                </c:pt>
                <c:pt idx="33">
                  <c:v>2.8225999922142364E-3</c:v>
                </c:pt>
                <c:pt idx="34">
                  <c:v>1.6555799993511755E-2</c:v>
                </c:pt>
                <c:pt idx="36">
                  <c:v>-3.0819999956293032E-3</c:v>
                </c:pt>
                <c:pt idx="37">
                  <c:v>3.9180000021588057E-3</c:v>
                </c:pt>
                <c:pt idx="38">
                  <c:v>4.7846000015852042E-3</c:v>
                </c:pt>
                <c:pt idx="39">
                  <c:v>1.2236399998073466E-2</c:v>
                </c:pt>
                <c:pt idx="40">
                  <c:v>-4.2972000010195188E-3</c:v>
                </c:pt>
                <c:pt idx="41">
                  <c:v>2.3395999960484914E-3</c:v>
                </c:pt>
                <c:pt idx="42">
                  <c:v>-6.208600003446918E-3</c:v>
                </c:pt>
                <c:pt idx="43">
                  <c:v>8.7913999959710054E-3</c:v>
                </c:pt>
                <c:pt idx="44">
                  <c:v>1.9243199996708427E-2</c:v>
                </c:pt>
                <c:pt idx="45">
                  <c:v>-5.2388000040082261E-3</c:v>
                </c:pt>
                <c:pt idx="46">
                  <c:v>-3.3519999851705506E-4</c:v>
                </c:pt>
                <c:pt idx="47">
                  <c:v>1.5683999954489991E-3</c:v>
                </c:pt>
                <c:pt idx="48">
                  <c:v>1.3161999959265813E-3</c:v>
                </c:pt>
                <c:pt idx="49">
                  <c:v>4.316199992899783E-3</c:v>
                </c:pt>
                <c:pt idx="50">
                  <c:v>1.0316199994122144E-2</c:v>
                </c:pt>
                <c:pt idx="51">
                  <c:v>6.7679999992833473E-3</c:v>
                </c:pt>
                <c:pt idx="52">
                  <c:v>7.2197999979835004E-3</c:v>
                </c:pt>
                <c:pt idx="53">
                  <c:v>7.0864000008441508E-3</c:v>
                </c:pt>
                <c:pt idx="54">
                  <c:v>3.4787999975378625E-3</c:v>
                </c:pt>
                <c:pt idx="55">
                  <c:v>7.834199997887481E-3</c:v>
                </c:pt>
                <c:pt idx="56">
                  <c:v>8.2110000003012829E-3</c:v>
                </c:pt>
                <c:pt idx="57">
                  <c:v>1.3959999923827127E-3</c:v>
                </c:pt>
                <c:pt idx="58">
                  <c:v>1.0810799998580478E-2</c:v>
                </c:pt>
                <c:pt idx="59">
                  <c:v>1.1810799995146226E-2</c:v>
                </c:pt>
                <c:pt idx="60">
                  <c:v>2.7884000010089949E-3</c:v>
                </c:pt>
                <c:pt idx="61">
                  <c:v>-8.7968000007094815E-3</c:v>
                </c:pt>
                <c:pt idx="62">
                  <c:v>7.1437999940826558E-3</c:v>
                </c:pt>
                <c:pt idx="63">
                  <c:v>5.5955999996513128E-3</c:v>
                </c:pt>
                <c:pt idx="64">
                  <c:v>4.8915999941527843E-3</c:v>
                </c:pt>
                <c:pt idx="65">
                  <c:v>-1.0116199999174569E-2</c:v>
                </c:pt>
                <c:pt idx="66">
                  <c:v>4.1427999967709184E-3</c:v>
                </c:pt>
                <c:pt idx="67">
                  <c:v>-2.8202000030432828E-3</c:v>
                </c:pt>
                <c:pt idx="68">
                  <c:v>1.7979999392991886E-4</c:v>
                </c:pt>
                <c:pt idx="69">
                  <c:v>1.1797999977716245E-3</c:v>
                </c:pt>
                <c:pt idx="70">
                  <c:v>2.1797999943373725E-3</c:v>
                </c:pt>
                <c:pt idx="71">
                  <c:v>3.1797999981790781E-3</c:v>
                </c:pt>
                <c:pt idx="72">
                  <c:v>1.2167999957455322E-3</c:v>
                </c:pt>
                <c:pt idx="74">
                  <c:v>5.541999991692137E-3</c:v>
                </c:pt>
                <c:pt idx="75">
                  <c:v>3.6564000038197264E-3</c:v>
                </c:pt>
                <c:pt idx="76">
                  <c:v>4.1563999984646216E-3</c:v>
                </c:pt>
                <c:pt idx="77">
                  <c:v>-4.2879999818978831E-4</c:v>
                </c:pt>
                <c:pt idx="78">
                  <c:v>1.2608199998794589E-2</c:v>
                </c:pt>
                <c:pt idx="83">
                  <c:v>1.0600000023259781E-3</c:v>
                </c:pt>
                <c:pt idx="88">
                  <c:v>5.3482000002986751E-3</c:v>
                </c:pt>
                <c:pt idx="93">
                  <c:v>1.9995999900856987E-3</c:v>
                </c:pt>
                <c:pt idx="94">
                  <c:v>1.0036599996965379E-2</c:v>
                </c:pt>
                <c:pt idx="95">
                  <c:v>-2.6450000004842877E-3</c:v>
                </c:pt>
                <c:pt idx="99">
                  <c:v>1.458200000342913E-3</c:v>
                </c:pt>
                <c:pt idx="103">
                  <c:v>-3.5350000034668483E-3</c:v>
                </c:pt>
                <c:pt idx="104">
                  <c:v>2.4649999977555126E-3</c:v>
                </c:pt>
                <c:pt idx="105">
                  <c:v>4.4649999981629662E-3</c:v>
                </c:pt>
                <c:pt idx="110">
                  <c:v>1.7923600003996398E-2</c:v>
                </c:pt>
                <c:pt idx="112">
                  <c:v>-5.954000007477589E-4</c:v>
                </c:pt>
                <c:pt idx="113">
                  <c:v>-1.1435999986133538E-3</c:v>
                </c:pt>
                <c:pt idx="114">
                  <c:v>2.8564000022015534E-3</c:v>
                </c:pt>
                <c:pt idx="115">
                  <c:v>5.8563999991747551E-3</c:v>
                </c:pt>
                <c:pt idx="117">
                  <c:v>7.8563999995822087E-3</c:v>
                </c:pt>
                <c:pt idx="118">
                  <c:v>8.8564000034239143E-3</c:v>
                </c:pt>
                <c:pt idx="120">
                  <c:v>1.1345200000505429E-2</c:v>
                </c:pt>
                <c:pt idx="121">
                  <c:v>0.20055989999673329</c:v>
                </c:pt>
                <c:pt idx="122">
                  <c:v>9.7005999996326864E-3</c:v>
                </c:pt>
                <c:pt idx="123">
                  <c:v>1.0826199999428354E-2</c:v>
                </c:pt>
                <c:pt idx="124">
                  <c:v>1.7363199993269518E-2</c:v>
                </c:pt>
                <c:pt idx="125">
                  <c:v>5.9297999978298321E-3</c:v>
                </c:pt>
                <c:pt idx="126">
                  <c:v>9.3519999936688691E-3</c:v>
                </c:pt>
                <c:pt idx="127">
                  <c:v>-8.1840000348165631E-4</c:v>
                </c:pt>
                <c:pt idx="130">
                  <c:v>4.4551999963005073E-3</c:v>
                </c:pt>
                <c:pt idx="131">
                  <c:v>1.1455199994088616E-2</c:v>
                </c:pt>
                <c:pt idx="133">
                  <c:v>3.3217999953194521E-3</c:v>
                </c:pt>
                <c:pt idx="134">
                  <c:v>5.1347999979043379E-3</c:v>
                </c:pt>
                <c:pt idx="135">
                  <c:v>9.659599993028678E-3</c:v>
                </c:pt>
                <c:pt idx="136">
                  <c:v>1.0111399999004789E-2</c:v>
                </c:pt>
                <c:pt idx="160">
                  <c:v>1.1903799997526221E-2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41-4905-8BCF-C3A19B8E2C2A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</c:numCache>
              </c:numRef>
            </c:plus>
            <c:minus>
              <c:numRef>
                <c:f>'Active 1'!$D$21:$D$44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1'!$J$21:$J$948</c:f>
              <c:numCache>
                <c:formatCode>General</c:formatCode>
                <c:ptCount val="928"/>
                <c:pt idx="7">
                  <c:v>-1.8000000054598786E-3</c:v>
                </c:pt>
                <c:pt idx="9">
                  <c:v>0.1993332999991253</c:v>
                </c:pt>
                <c:pt idx="24">
                  <c:v>0.20212789999641245</c:v>
                </c:pt>
                <c:pt idx="29">
                  <c:v>4.5319999480852857E-4</c:v>
                </c:pt>
                <c:pt idx="35">
                  <c:v>1.2480000004870817E-3</c:v>
                </c:pt>
                <c:pt idx="73">
                  <c:v>3.3255999951506965E-3</c:v>
                </c:pt>
                <c:pt idx="79">
                  <c:v>4.9230000004172325E-3</c:v>
                </c:pt>
                <c:pt idx="80">
                  <c:v>4.9230000004172325E-3</c:v>
                </c:pt>
                <c:pt idx="81">
                  <c:v>4.9230000004172325E-3</c:v>
                </c:pt>
                <c:pt idx="82">
                  <c:v>5.02299999789102E-3</c:v>
                </c:pt>
                <c:pt idx="84">
                  <c:v>0.19680810000136262</c:v>
                </c:pt>
                <c:pt idx="85">
                  <c:v>0.19810809999762569</c:v>
                </c:pt>
                <c:pt idx="86">
                  <c:v>4.600599997502286E-3</c:v>
                </c:pt>
                <c:pt idx="87">
                  <c:v>1.0743999955593608E-3</c:v>
                </c:pt>
                <c:pt idx="89">
                  <c:v>5.1003999979002401E-3</c:v>
                </c:pt>
                <c:pt idx="90">
                  <c:v>3.9887999955681153E-3</c:v>
                </c:pt>
                <c:pt idx="91">
                  <c:v>4.1887999977916479E-3</c:v>
                </c:pt>
                <c:pt idx="92">
                  <c:v>5.1441999967209995E-3</c:v>
                </c:pt>
                <c:pt idx="96">
                  <c:v>4.699000004620757E-3</c:v>
                </c:pt>
                <c:pt idx="97">
                  <c:v>3.0545999979949556E-3</c:v>
                </c:pt>
                <c:pt idx="98">
                  <c:v>4.7545999987050891E-3</c:v>
                </c:pt>
                <c:pt idx="100">
                  <c:v>5.9729999993578531E-3</c:v>
                </c:pt>
                <c:pt idx="101">
                  <c:v>6.1730000015813857E-3</c:v>
                </c:pt>
                <c:pt idx="102">
                  <c:v>0.18709149999631336</c:v>
                </c:pt>
                <c:pt idx="106">
                  <c:v>5.80160000390606E-3</c:v>
                </c:pt>
                <c:pt idx="107">
                  <c:v>5.8347999947727658E-3</c:v>
                </c:pt>
                <c:pt idx="108">
                  <c:v>6.0496000005514361E-3</c:v>
                </c:pt>
                <c:pt idx="109">
                  <c:v>5.5236000043805689E-3</c:v>
                </c:pt>
                <c:pt idx="111">
                  <c:v>0.20053470000129892</c:v>
                </c:pt>
                <c:pt idx="116">
                  <c:v>5.9563999966485426E-3</c:v>
                </c:pt>
                <c:pt idx="119">
                  <c:v>6.2229999966803007E-3</c:v>
                </c:pt>
                <c:pt idx="128">
                  <c:v>6.1109999951440841E-3</c:v>
                </c:pt>
                <c:pt idx="129">
                  <c:v>6.4109999948414043E-3</c:v>
                </c:pt>
                <c:pt idx="137">
                  <c:v>1.0051999997813255E-2</c:v>
                </c:pt>
                <c:pt idx="142">
                  <c:v>8.9655999981914647E-3</c:v>
                </c:pt>
                <c:pt idx="143">
                  <c:v>7.3199999969801866E-3</c:v>
                </c:pt>
                <c:pt idx="145">
                  <c:v>0.19163470000057714</c:v>
                </c:pt>
                <c:pt idx="161">
                  <c:v>0.2058478999970248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41-4905-8BCF-C3A19B8E2C2A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  <c:pt idx="24">
                    <c:v>0</c:v>
                  </c:pt>
                  <c:pt idx="25">
                    <c:v>6.0000000000000001E-3</c:v>
                  </c:pt>
                  <c:pt idx="27">
                    <c:v>6.0000000000000001E-3</c:v>
                  </c:pt>
                  <c:pt idx="29">
                    <c:v>0</c:v>
                  </c:pt>
                  <c:pt idx="34">
                    <c:v>0</c:v>
                  </c:pt>
                  <c:pt idx="35">
                    <c:v>0</c:v>
                  </c:pt>
                  <c:pt idx="37">
                    <c:v>0</c:v>
                  </c:pt>
                </c:numCache>
              </c:numRef>
            </c:plus>
            <c:minus>
              <c:numRef>
                <c:f>'Active 1'!$D$21:$D$90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  <c:pt idx="24">
                    <c:v>0</c:v>
                  </c:pt>
                  <c:pt idx="25">
                    <c:v>6.0000000000000001E-3</c:v>
                  </c:pt>
                  <c:pt idx="27">
                    <c:v>6.0000000000000001E-3</c:v>
                  </c:pt>
                  <c:pt idx="29">
                    <c:v>0</c:v>
                  </c:pt>
                  <c:pt idx="34">
                    <c:v>0</c:v>
                  </c:pt>
                  <c:pt idx="35">
                    <c:v>0</c:v>
                  </c:pt>
                  <c:pt idx="3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1'!$K$21:$K$948</c:f>
              <c:numCache>
                <c:formatCode>General</c:formatCode>
                <c:ptCount val="928"/>
                <c:pt idx="132">
                  <c:v>7.1995999969658442E-3</c:v>
                </c:pt>
                <c:pt idx="138">
                  <c:v>0.19957309999881545</c:v>
                </c:pt>
                <c:pt idx="139">
                  <c:v>0.19953969999914989</c:v>
                </c:pt>
                <c:pt idx="140">
                  <c:v>0.20073969999793917</c:v>
                </c:pt>
                <c:pt idx="141">
                  <c:v>0.20113970000238623</c:v>
                </c:pt>
                <c:pt idx="144">
                  <c:v>8.9569999981904402E-3</c:v>
                </c:pt>
                <c:pt idx="146">
                  <c:v>0.19493829999555601</c:v>
                </c:pt>
                <c:pt idx="147">
                  <c:v>9.6141999965766445E-3</c:v>
                </c:pt>
                <c:pt idx="148">
                  <c:v>9.7865999996429309E-3</c:v>
                </c:pt>
                <c:pt idx="149">
                  <c:v>9.9705999964498915E-3</c:v>
                </c:pt>
                <c:pt idx="150">
                  <c:v>1.0362799999711569E-2</c:v>
                </c:pt>
                <c:pt idx="151">
                  <c:v>1.0114599994267337E-2</c:v>
                </c:pt>
                <c:pt idx="152">
                  <c:v>1.002199999493314E-2</c:v>
                </c:pt>
                <c:pt idx="153">
                  <c:v>1.0036799998488277E-2</c:v>
                </c:pt>
                <c:pt idx="154">
                  <c:v>1.0047199997643474E-2</c:v>
                </c:pt>
                <c:pt idx="155">
                  <c:v>1.192060000175843E-2</c:v>
                </c:pt>
                <c:pt idx="156">
                  <c:v>0.19406829999206821</c:v>
                </c:pt>
                <c:pt idx="157">
                  <c:v>9.7903999994741753E-3</c:v>
                </c:pt>
                <c:pt idx="158">
                  <c:v>9.7903999994741753E-3</c:v>
                </c:pt>
                <c:pt idx="159">
                  <c:v>1.0781799996038899E-2</c:v>
                </c:pt>
                <c:pt idx="162">
                  <c:v>1.0555199994996656E-2</c:v>
                </c:pt>
                <c:pt idx="163">
                  <c:v>1.1902999998710584E-2</c:v>
                </c:pt>
                <c:pt idx="164">
                  <c:v>1.2189599998237099E-2</c:v>
                </c:pt>
                <c:pt idx="165">
                  <c:v>0.19900649999908637</c:v>
                </c:pt>
                <c:pt idx="166">
                  <c:v>1.1834999997518025E-2</c:v>
                </c:pt>
                <c:pt idx="167">
                  <c:v>1.2524999998277053E-2</c:v>
                </c:pt>
                <c:pt idx="168">
                  <c:v>1.1328199994750321E-2</c:v>
                </c:pt>
                <c:pt idx="169">
                  <c:v>9.7504000004846603E-3</c:v>
                </c:pt>
                <c:pt idx="170">
                  <c:v>1.2297999994189013E-2</c:v>
                </c:pt>
                <c:pt idx="171">
                  <c:v>1.292739999917103E-2</c:v>
                </c:pt>
                <c:pt idx="172">
                  <c:v>1.1879199999384582E-2</c:v>
                </c:pt>
                <c:pt idx="173">
                  <c:v>1.2930199998663738E-2</c:v>
                </c:pt>
                <c:pt idx="174">
                  <c:v>1.3277400001243223E-2</c:v>
                </c:pt>
                <c:pt idx="175">
                  <c:v>1.3577400000940543E-2</c:v>
                </c:pt>
                <c:pt idx="176">
                  <c:v>1.3854799995897338E-2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41-4905-8BCF-C3A19B8E2C2A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  <c:pt idx="24">
                    <c:v>0</c:v>
                  </c:pt>
                  <c:pt idx="25">
                    <c:v>6.0000000000000001E-3</c:v>
                  </c:pt>
                  <c:pt idx="27">
                    <c:v>6.0000000000000001E-3</c:v>
                  </c:pt>
                  <c:pt idx="29">
                    <c:v>0</c:v>
                  </c:pt>
                  <c:pt idx="34">
                    <c:v>0</c:v>
                  </c:pt>
                  <c:pt idx="35">
                    <c:v>0</c:v>
                  </c:pt>
                  <c:pt idx="37">
                    <c:v>0</c:v>
                  </c:pt>
                </c:numCache>
              </c:numRef>
            </c:plus>
            <c:minus>
              <c:numRef>
                <c:f>'Active 1'!$D$21:$D$90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  <c:pt idx="24">
                    <c:v>0</c:v>
                  </c:pt>
                  <c:pt idx="25">
                    <c:v>6.0000000000000001E-3</c:v>
                  </c:pt>
                  <c:pt idx="27">
                    <c:v>6.0000000000000001E-3</c:v>
                  </c:pt>
                  <c:pt idx="29">
                    <c:v>0</c:v>
                  </c:pt>
                  <c:pt idx="34">
                    <c:v>0</c:v>
                  </c:pt>
                  <c:pt idx="35">
                    <c:v>0</c:v>
                  </c:pt>
                  <c:pt idx="3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1'!$L$21:$L$948</c:f>
              <c:numCache>
                <c:formatCode>General</c:formatCode>
                <c:ptCount val="92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41-4905-8BCF-C3A19B8E2C2A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  <c:pt idx="24">
                    <c:v>0</c:v>
                  </c:pt>
                  <c:pt idx="25">
                    <c:v>6.0000000000000001E-3</c:v>
                  </c:pt>
                  <c:pt idx="27">
                    <c:v>6.0000000000000001E-3</c:v>
                  </c:pt>
                  <c:pt idx="29">
                    <c:v>0</c:v>
                  </c:pt>
                  <c:pt idx="34">
                    <c:v>0</c:v>
                  </c:pt>
                  <c:pt idx="35">
                    <c:v>0</c:v>
                  </c:pt>
                  <c:pt idx="37">
                    <c:v>0</c:v>
                  </c:pt>
                </c:numCache>
              </c:numRef>
            </c:plus>
            <c:minus>
              <c:numRef>
                <c:f>'Active 1'!$D$21:$D$90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  <c:pt idx="24">
                    <c:v>0</c:v>
                  </c:pt>
                  <c:pt idx="25">
                    <c:v>6.0000000000000001E-3</c:v>
                  </c:pt>
                  <c:pt idx="27">
                    <c:v>6.0000000000000001E-3</c:v>
                  </c:pt>
                  <c:pt idx="29">
                    <c:v>0</c:v>
                  </c:pt>
                  <c:pt idx="34">
                    <c:v>0</c:v>
                  </c:pt>
                  <c:pt idx="35">
                    <c:v>0</c:v>
                  </c:pt>
                  <c:pt idx="3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1'!$M$21:$M$948</c:f>
              <c:numCache>
                <c:formatCode>General</c:formatCode>
                <c:ptCount val="92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41-4905-8BCF-C3A19B8E2C2A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  <c:pt idx="24">
                    <c:v>0</c:v>
                  </c:pt>
                  <c:pt idx="25">
                    <c:v>6.0000000000000001E-3</c:v>
                  </c:pt>
                  <c:pt idx="27">
                    <c:v>6.0000000000000001E-3</c:v>
                  </c:pt>
                  <c:pt idx="29">
                    <c:v>0</c:v>
                  </c:pt>
                  <c:pt idx="34">
                    <c:v>0</c:v>
                  </c:pt>
                  <c:pt idx="35">
                    <c:v>0</c:v>
                  </c:pt>
                  <c:pt idx="37">
                    <c:v>0</c:v>
                  </c:pt>
                </c:numCache>
              </c:numRef>
            </c:plus>
            <c:minus>
              <c:numRef>
                <c:f>'Active 1'!$D$21:$D$90</c:f>
                <c:numCache>
                  <c:formatCode>General</c:formatCode>
                  <c:ptCount val="70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2">
                    <c:v>2E-3</c:v>
                  </c:pt>
                  <c:pt idx="13">
                    <c:v>3.0000000000000001E-3</c:v>
                  </c:pt>
                  <c:pt idx="15">
                    <c:v>0</c:v>
                  </c:pt>
                  <c:pt idx="24">
                    <c:v>0</c:v>
                  </c:pt>
                  <c:pt idx="25">
                    <c:v>6.0000000000000001E-3</c:v>
                  </c:pt>
                  <c:pt idx="27">
                    <c:v>6.0000000000000001E-3</c:v>
                  </c:pt>
                  <c:pt idx="29">
                    <c:v>0</c:v>
                  </c:pt>
                  <c:pt idx="34">
                    <c:v>0</c:v>
                  </c:pt>
                  <c:pt idx="35">
                    <c:v>0</c:v>
                  </c:pt>
                  <c:pt idx="37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1'!$N$21:$N$948</c:f>
              <c:numCache>
                <c:formatCode>General</c:formatCode>
                <c:ptCount val="92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41-4905-8BCF-C3A19B8E2C2A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Prim Fit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1'!$O$21:$O$948</c:f>
              <c:numCache>
                <c:formatCode>General</c:formatCode>
                <c:ptCount val="928"/>
                <c:pt idx="0">
                  <c:v>-5.876032867147234E-3</c:v>
                </c:pt>
                <c:pt idx="1">
                  <c:v>-5.876032867147234E-3</c:v>
                </c:pt>
                <c:pt idx="2">
                  <c:v>-5.8236737636192335E-3</c:v>
                </c:pt>
                <c:pt idx="3">
                  <c:v>-5.5618782459792302E-3</c:v>
                </c:pt>
                <c:pt idx="4">
                  <c:v>-5.195364521283225E-3</c:v>
                </c:pt>
                <c:pt idx="5">
                  <c:v>-6.2418713501255409E-4</c:v>
                </c:pt>
                <c:pt idx="6">
                  <c:v>-4.3296258299724711E-4</c:v>
                </c:pt>
                <c:pt idx="7">
                  <c:v>8.7829148796485755E-4</c:v>
                </c:pt>
                <c:pt idx="8">
                  <c:v>8.7829148796485755E-4</c:v>
                </c:pt>
                <c:pt idx="9">
                  <c:v>8.8853566039424903E-4</c:v>
                </c:pt>
                <c:pt idx="10">
                  <c:v>1.2402522471366886E-3</c:v>
                </c:pt>
                <c:pt idx="11">
                  <c:v>1.675060454695303E-3</c:v>
                </c:pt>
                <c:pt idx="12">
                  <c:v>1.8446584204707837E-3</c:v>
                </c:pt>
                <c:pt idx="13">
                  <c:v>1.8446584204707837E-3</c:v>
                </c:pt>
                <c:pt idx="14">
                  <c:v>1.9414089378594808E-3</c:v>
                </c:pt>
                <c:pt idx="15">
                  <c:v>2.0324682483429599E-3</c:v>
                </c:pt>
                <c:pt idx="16">
                  <c:v>2.1166981105401788E-3</c:v>
                </c:pt>
                <c:pt idx="17">
                  <c:v>2.1485688692093963E-3</c:v>
                </c:pt>
                <c:pt idx="18">
                  <c:v>2.1485688692093963E-3</c:v>
                </c:pt>
                <c:pt idx="19">
                  <c:v>2.1804396278786143E-3</c:v>
                </c:pt>
                <c:pt idx="20">
                  <c:v>2.3033696970313116E-3</c:v>
                </c:pt>
                <c:pt idx="21">
                  <c:v>2.3261345246521816E-3</c:v>
                </c:pt>
                <c:pt idx="22">
                  <c:v>2.3875995592285305E-3</c:v>
                </c:pt>
                <c:pt idx="23">
                  <c:v>2.3875995592285305E-3</c:v>
                </c:pt>
                <c:pt idx="24">
                  <c:v>2.548091593955663E-3</c:v>
                </c:pt>
                <c:pt idx="25">
                  <c:v>2.5811005940059241E-3</c:v>
                </c:pt>
                <c:pt idx="26">
                  <c:v>2.6266302492476638E-3</c:v>
                </c:pt>
                <c:pt idx="27">
                  <c:v>2.6493950768685338E-3</c:v>
                </c:pt>
                <c:pt idx="28">
                  <c:v>2.6493950768685338E-3</c:v>
                </c:pt>
                <c:pt idx="29">
                  <c:v>2.7404543873520131E-3</c:v>
                </c:pt>
                <c:pt idx="30">
                  <c:v>2.9362319048914943E-3</c:v>
                </c:pt>
                <c:pt idx="31">
                  <c:v>3.004526387754104E-3</c:v>
                </c:pt>
                <c:pt idx="32">
                  <c:v>3.0386736291854086E-3</c:v>
                </c:pt>
                <c:pt idx="33">
                  <c:v>3.0386736291854086E-3</c:v>
                </c:pt>
                <c:pt idx="34">
                  <c:v>3.0796503189029745E-3</c:v>
                </c:pt>
                <c:pt idx="35">
                  <c:v>3.2003039052935847E-3</c:v>
                </c:pt>
                <c:pt idx="36">
                  <c:v>3.3141280433979341E-3</c:v>
                </c:pt>
                <c:pt idx="37">
                  <c:v>3.3141280433979341E-3</c:v>
                </c:pt>
                <c:pt idx="38">
                  <c:v>3.334616388256717E-3</c:v>
                </c:pt>
                <c:pt idx="39">
                  <c:v>3.3505517675913258E-3</c:v>
                </c:pt>
                <c:pt idx="40">
                  <c:v>3.4325051470264576E-3</c:v>
                </c:pt>
                <c:pt idx="41">
                  <c:v>3.5053525954132411E-3</c:v>
                </c:pt>
                <c:pt idx="42">
                  <c:v>3.5212879747478498E-3</c:v>
                </c:pt>
                <c:pt idx="43">
                  <c:v>3.5212879747478498E-3</c:v>
                </c:pt>
                <c:pt idx="44">
                  <c:v>3.537223354082459E-3</c:v>
                </c:pt>
                <c:pt idx="45">
                  <c:v>3.696577147428548E-3</c:v>
                </c:pt>
                <c:pt idx="46">
                  <c:v>3.7284479060977656E-3</c:v>
                </c:pt>
                <c:pt idx="47">
                  <c:v>3.7603186647669836E-3</c:v>
                </c:pt>
                <c:pt idx="48">
                  <c:v>3.8673133545850721E-3</c:v>
                </c:pt>
                <c:pt idx="49">
                  <c:v>3.8673133545850721E-3</c:v>
                </c:pt>
                <c:pt idx="50">
                  <c:v>3.8673133545850721E-3</c:v>
                </c:pt>
                <c:pt idx="51">
                  <c:v>3.8832487339196808E-3</c:v>
                </c:pt>
                <c:pt idx="52">
                  <c:v>3.89918411325429E-3</c:v>
                </c:pt>
                <c:pt idx="53">
                  <c:v>3.9196724581130726E-3</c:v>
                </c:pt>
                <c:pt idx="54">
                  <c:v>3.9788610099273343E-3</c:v>
                </c:pt>
                <c:pt idx="55">
                  <c:v>4.0266671479311615E-3</c:v>
                </c:pt>
                <c:pt idx="56">
                  <c:v>4.3271628725266437E-3</c:v>
                </c:pt>
                <c:pt idx="57">
                  <c:v>4.3840749415788183E-3</c:v>
                </c:pt>
                <c:pt idx="58">
                  <c:v>4.3886279071029925E-3</c:v>
                </c:pt>
                <c:pt idx="59">
                  <c:v>4.3886279071029925E-3</c:v>
                </c:pt>
                <c:pt idx="60">
                  <c:v>4.4432634933930792E-3</c:v>
                </c:pt>
                <c:pt idx="61">
                  <c:v>4.4478164589172534E-3</c:v>
                </c:pt>
                <c:pt idx="62">
                  <c:v>4.4910696313969064E-3</c:v>
                </c:pt>
                <c:pt idx="63">
                  <c:v>4.5070050107315161E-3</c:v>
                </c:pt>
                <c:pt idx="64">
                  <c:v>4.5980643212149945E-3</c:v>
                </c:pt>
                <c:pt idx="65">
                  <c:v>4.7187179076056051E-3</c:v>
                </c:pt>
                <c:pt idx="66">
                  <c:v>4.7983948042786499E-3</c:v>
                </c:pt>
                <c:pt idx="67">
                  <c:v>4.8097772180890844E-3</c:v>
                </c:pt>
                <c:pt idx="68">
                  <c:v>4.8097772180890844E-3</c:v>
                </c:pt>
                <c:pt idx="69">
                  <c:v>4.8097772180890844E-3</c:v>
                </c:pt>
                <c:pt idx="70">
                  <c:v>4.8097772180890844E-3</c:v>
                </c:pt>
                <c:pt idx="71">
                  <c:v>4.8097772180890844E-3</c:v>
                </c:pt>
                <c:pt idx="72">
                  <c:v>4.8211596318995199E-3</c:v>
                </c:pt>
                <c:pt idx="73">
                  <c:v>4.8484774250445633E-3</c:v>
                </c:pt>
                <c:pt idx="74">
                  <c:v>5.0442549425840444E-3</c:v>
                </c:pt>
                <c:pt idx="75">
                  <c:v>5.1717379772609155E-3</c:v>
                </c:pt>
                <c:pt idx="76">
                  <c:v>5.1717379772609155E-3</c:v>
                </c:pt>
                <c:pt idx="77">
                  <c:v>5.1762909427850896E-3</c:v>
                </c:pt>
                <c:pt idx="78">
                  <c:v>5.1876733565955251E-3</c:v>
                </c:pt>
                <c:pt idx="79">
                  <c:v>5.1922263221196984E-3</c:v>
                </c:pt>
                <c:pt idx="80">
                  <c:v>5.1922263221196984E-3</c:v>
                </c:pt>
                <c:pt idx="81">
                  <c:v>5.1922263221196984E-3</c:v>
                </c:pt>
                <c:pt idx="82">
                  <c:v>5.1922263221196984E-3</c:v>
                </c:pt>
                <c:pt idx="83">
                  <c:v>5.2036087359301339E-3</c:v>
                </c:pt>
                <c:pt idx="84">
                  <c:v>5.2184058738836987E-3</c:v>
                </c:pt>
                <c:pt idx="85">
                  <c:v>5.2184058738836987E-3</c:v>
                </c:pt>
                <c:pt idx="86">
                  <c:v>5.246861908409786E-3</c:v>
                </c:pt>
                <c:pt idx="87">
                  <c:v>5.3310917706070049E-3</c:v>
                </c:pt>
                <c:pt idx="88">
                  <c:v>5.4153216328042238E-3</c:v>
                </c:pt>
                <c:pt idx="89">
                  <c:v>5.4221510810904842E-3</c:v>
                </c:pt>
                <c:pt idx="90">
                  <c:v>5.4585748052838759E-3</c:v>
                </c:pt>
                <c:pt idx="91">
                  <c:v>5.4585748052838759E-3</c:v>
                </c:pt>
                <c:pt idx="92">
                  <c:v>5.5063809432877031E-3</c:v>
                </c:pt>
                <c:pt idx="93">
                  <c:v>5.5541870812915294E-3</c:v>
                </c:pt>
                <c:pt idx="94">
                  <c:v>5.5655694951019649E-3</c:v>
                </c:pt>
                <c:pt idx="95">
                  <c:v>5.6019932192953566E-3</c:v>
                </c:pt>
                <c:pt idx="96">
                  <c:v>5.6247580469162266E-3</c:v>
                </c:pt>
                <c:pt idx="97">
                  <c:v>5.7249232884480535E-3</c:v>
                </c:pt>
                <c:pt idx="98">
                  <c:v>5.7249232884480535E-3</c:v>
                </c:pt>
                <c:pt idx="99">
                  <c:v>5.7567940471172719E-3</c:v>
                </c:pt>
                <c:pt idx="100">
                  <c:v>5.7613470126414452E-3</c:v>
                </c:pt>
                <c:pt idx="101">
                  <c:v>5.7613470126414452E-3</c:v>
                </c:pt>
                <c:pt idx="102">
                  <c:v>5.7670382195466633E-3</c:v>
                </c:pt>
                <c:pt idx="103">
                  <c:v>5.9434656336084047E-3</c:v>
                </c:pt>
                <c:pt idx="104">
                  <c:v>5.9434656336084047E-3</c:v>
                </c:pt>
                <c:pt idx="105">
                  <c:v>5.9434656336084047E-3</c:v>
                </c:pt>
                <c:pt idx="106">
                  <c:v>6.077778116571537E-3</c:v>
                </c:pt>
                <c:pt idx="107">
                  <c:v>6.1187548062891029E-3</c:v>
                </c:pt>
                <c:pt idx="108">
                  <c:v>6.1233077718132762E-3</c:v>
                </c:pt>
                <c:pt idx="109">
                  <c:v>6.1460725994341462E-3</c:v>
                </c:pt>
                <c:pt idx="110">
                  <c:v>6.1460725994341462E-3</c:v>
                </c:pt>
                <c:pt idx="111">
                  <c:v>6.1494873235772764E-3</c:v>
                </c:pt>
                <c:pt idx="112">
                  <c:v>6.2940439789698002E-3</c:v>
                </c:pt>
                <c:pt idx="113">
                  <c:v>6.3099793583044099E-3</c:v>
                </c:pt>
                <c:pt idx="114">
                  <c:v>6.3099793583044099E-3</c:v>
                </c:pt>
                <c:pt idx="115">
                  <c:v>6.3099793583044099E-3</c:v>
                </c:pt>
                <c:pt idx="116">
                  <c:v>6.3099793583044099E-3</c:v>
                </c:pt>
                <c:pt idx="117">
                  <c:v>6.3099793583044099E-3</c:v>
                </c:pt>
                <c:pt idx="118">
                  <c:v>6.3099793583044099E-3</c:v>
                </c:pt>
                <c:pt idx="119">
                  <c:v>6.3304677031631919E-3</c:v>
                </c:pt>
                <c:pt idx="120">
                  <c:v>6.3372971514494532E-3</c:v>
                </c:pt>
                <c:pt idx="121">
                  <c:v>6.3725826342618018E-3</c:v>
                </c:pt>
                <c:pt idx="122">
                  <c:v>6.3851032894532804E-3</c:v>
                </c:pt>
                <c:pt idx="123">
                  <c:v>6.4852685309851072E-3</c:v>
                </c:pt>
                <c:pt idx="124">
                  <c:v>6.4966509447955427E-3</c:v>
                </c:pt>
                <c:pt idx="125">
                  <c:v>6.5171392896543256E-3</c:v>
                </c:pt>
                <c:pt idx="126">
                  <c:v>6.523968737940586E-3</c:v>
                </c:pt>
                <c:pt idx="127">
                  <c:v>6.5330746689889344E-3</c:v>
                </c:pt>
                <c:pt idx="128">
                  <c:v>6.6036456346136307E-3</c:v>
                </c:pt>
                <c:pt idx="129">
                  <c:v>6.6036456346136307E-3</c:v>
                </c:pt>
                <c:pt idx="130">
                  <c:v>6.6787695657625013E-3</c:v>
                </c:pt>
                <c:pt idx="131">
                  <c:v>6.6787695657625013E-3</c:v>
                </c:pt>
                <c:pt idx="132">
                  <c:v>6.692428462335023E-3</c:v>
                </c:pt>
                <c:pt idx="133">
                  <c:v>6.6992579106212842E-3</c:v>
                </c:pt>
                <c:pt idx="134">
                  <c:v>7.2569961873325964E-3</c:v>
                </c:pt>
                <c:pt idx="135">
                  <c:v>7.6030215671698187E-3</c:v>
                </c:pt>
                <c:pt idx="136">
                  <c:v>7.6189569465044274E-3</c:v>
                </c:pt>
                <c:pt idx="137">
                  <c:v>7.6622101189840804E-3</c:v>
                </c:pt>
                <c:pt idx="138">
                  <c:v>8.0070972574402578E-3</c:v>
                </c:pt>
                <c:pt idx="139">
                  <c:v>8.0275856022990408E-3</c:v>
                </c:pt>
                <c:pt idx="140">
                  <c:v>8.0275856022990408E-3</c:v>
                </c:pt>
                <c:pt idx="141">
                  <c:v>8.0275856022990408E-3</c:v>
                </c:pt>
                <c:pt idx="142">
                  <c:v>8.035553291966346E-3</c:v>
                </c:pt>
                <c:pt idx="143">
                  <c:v>8.3906846028519166E-3</c:v>
                </c:pt>
                <c:pt idx="144">
                  <c:v>8.4020670166623512E-3</c:v>
                </c:pt>
                <c:pt idx="145">
                  <c:v>8.4259700856642653E-3</c:v>
                </c:pt>
                <c:pt idx="146">
                  <c:v>8.4578408443334828E-3</c:v>
                </c:pt>
                <c:pt idx="147">
                  <c:v>8.693456810209485E-3</c:v>
                </c:pt>
                <c:pt idx="148">
                  <c:v>8.7526453620237477E-3</c:v>
                </c:pt>
                <c:pt idx="149">
                  <c:v>8.7754101896446168E-3</c:v>
                </c:pt>
                <c:pt idx="150">
                  <c:v>8.8960637760352266E-3</c:v>
                </c:pt>
                <c:pt idx="151">
                  <c:v>8.9119991553698354E-3</c:v>
                </c:pt>
                <c:pt idx="152">
                  <c:v>8.9142756381319233E-3</c:v>
                </c:pt>
                <c:pt idx="153">
                  <c:v>8.9188286036560975E-3</c:v>
                </c:pt>
                <c:pt idx="154">
                  <c:v>9.1373709488164478E-3</c:v>
                </c:pt>
                <c:pt idx="155">
                  <c:v>9.3445308801663636E-3</c:v>
                </c:pt>
                <c:pt idx="156">
                  <c:v>9.482258087272627E-3</c:v>
                </c:pt>
                <c:pt idx="157">
                  <c:v>9.5198200528470618E-3</c:v>
                </c:pt>
                <c:pt idx="158">
                  <c:v>9.5198200528470618E-3</c:v>
                </c:pt>
                <c:pt idx="159">
                  <c:v>9.886333777543067E-3</c:v>
                </c:pt>
                <c:pt idx="160">
                  <c:v>9.9546282604056763E-3</c:v>
                </c:pt>
                <c:pt idx="161">
                  <c:v>1.006048470884272E-2</c:v>
                </c:pt>
                <c:pt idx="162">
                  <c:v>1.0093493708892983E-2</c:v>
                </c:pt>
                <c:pt idx="163">
                  <c:v>1.0200488398711072E-2</c:v>
                </c:pt>
                <c:pt idx="164">
                  <c:v>1.0220976743569855E-2</c:v>
                </c:pt>
                <c:pt idx="165">
                  <c:v>1.0263091674668464E-2</c:v>
                </c:pt>
                <c:pt idx="166">
                  <c:v>1.0268782881573681E-2</c:v>
                </c:pt>
                <c:pt idx="167">
                  <c:v>1.0268782881573681E-2</c:v>
                </c:pt>
                <c:pt idx="168">
                  <c:v>1.0423583709395596E-2</c:v>
                </c:pt>
                <c:pt idx="169">
                  <c:v>1.0430413157681857E-2</c:v>
                </c:pt>
                <c:pt idx="170">
                  <c:v>1.0598872882076294E-2</c:v>
                </c:pt>
                <c:pt idx="171">
                  <c:v>1.066944384770099E-2</c:v>
                </c:pt>
                <c:pt idx="172">
                  <c:v>1.0685379227035599E-2</c:v>
                </c:pt>
                <c:pt idx="173">
                  <c:v>1.0947174744675603E-2</c:v>
                </c:pt>
                <c:pt idx="174">
                  <c:v>1.1238564538222737E-2</c:v>
                </c:pt>
                <c:pt idx="175">
                  <c:v>1.1238564538222737E-2</c:v>
                </c:pt>
                <c:pt idx="176">
                  <c:v>1.1354665159089174E-2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41-4905-8BCF-C3A19B8E2C2A}"/>
            </c:ext>
          </c:extLst>
        </c:ser>
        <c:ser>
          <c:idx val="8"/>
          <c:order val="8"/>
          <c:tx>
            <c:strRef>
              <c:f>'Active 1'!$S$20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1'!$P$21:$P$948</c:f>
              <c:numCache>
                <c:formatCode>General</c:formatCode>
                <c:ptCount val="928"/>
                <c:pt idx="0">
                  <c:v>0.20121888619950587</c:v>
                </c:pt>
                <c:pt idx="1">
                  <c:v>0.20121888619950587</c:v>
                </c:pt>
                <c:pt idx="2">
                  <c:v>0.20120752922455118</c:v>
                </c:pt>
                <c:pt idx="3">
                  <c:v>0.20115074434977773</c:v>
                </c:pt>
                <c:pt idx="4">
                  <c:v>0.20107124552509487</c:v>
                </c:pt>
                <c:pt idx="5">
                  <c:v>0.20007973223339826</c:v>
                </c:pt>
                <c:pt idx="6">
                  <c:v>0.20003825458573765</c:v>
                </c:pt>
                <c:pt idx="7">
                  <c:v>0.19975383643035058</c:v>
                </c:pt>
                <c:pt idx="8">
                  <c:v>0.19975383643035058</c:v>
                </c:pt>
                <c:pt idx="9">
                  <c:v>0.19975161441351161</c:v>
                </c:pt>
                <c:pt idx="10">
                  <c:v>0.19967532516870728</c:v>
                </c:pt>
                <c:pt idx="11">
                  <c:v>0.19958101289843136</c:v>
                </c:pt>
                <c:pt idx="12">
                  <c:v>0.19954422617520853</c:v>
                </c:pt>
                <c:pt idx="13">
                  <c:v>0.19954422617520853</c:v>
                </c:pt>
                <c:pt idx="14">
                  <c:v>0.19952324046061834</c:v>
                </c:pt>
                <c:pt idx="15">
                  <c:v>0.19950348919982758</c:v>
                </c:pt>
                <c:pt idx="16">
                  <c:v>0.19948521928359611</c:v>
                </c:pt>
                <c:pt idx="17">
                  <c:v>0.19947830634231936</c:v>
                </c:pt>
                <c:pt idx="18">
                  <c:v>0.19947830634231936</c:v>
                </c:pt>
                <c:pt idx="19">
                  <c:v>0.19947139340104258</c:v>
                </c:pt>
                <c:pt idx="20">
                  <c:v>0.19944472919897505</c:v>
                </c:pt>
                <c:pt idx="21">
                  <c:v>0.19943979138377735</c:v>
                </c:pt>
                <c:pt idx="22">
                  <c:v>0.19942645928274358</c:v>
                </c:pt>
                <c:pt idx="23">
                  <c:v>0.19942645928274358</c:v>
                </c:pt>
                <c:pt idx="24">
                  <c:v>0.19939164768559986</c:v>
                </c:pt>
                <c:pt idx="25">
                  <c:v>0.19938448785356319</c:v>
                </c:pt>
                <c:pt idx="26">
                  <c:v>0.19937461222316782</c:v>
                </c:pt>
                <c:pt idx="27">
                  <c:v>0.19936967440797013</c:v>
                </c:pt>
                <c:pt idx="28">
                  <c:v>0.19936967440797013</c:v>
                </c:pt>
                <c:pt idx="29">
                  <c:v>0.19934992314717936</c:v>
                </c:pt>
                <c:pt idx="30">
                  <c:v>0.19930745793647919</c:v>
                </c:pt>
                <c:pt idx="31">
                  <c:v>0.19929264449088613</c:v>
                </c:pt>
                <c:pt idx="32">
                  <c:v>0.1992852377680896</c:v>
                </c:pt>
                <c:pt idx="33">
                  <c:v>0.1992852377680896</c:v>
                </c:pt>
                <c:pt idx="34">
                  <c:v>0.19927634970073374</c:v>
                </c:pt>
                <c:pt idx="35">
                  <c:v>0.19925017928018596</c:v>
                </c:pt>
                <c:pt idx="36">
                  <c:v>0.1992254902041975</c:v>
                </c:pt>
                <c:pt idx="37">
                  <c:v>0.1992254902041975</c:v>
                </c:pt>
                <c:pt idx="38">
                  <c:v>0.19922104617051958</c:v>
                </c:pt>
                <c:pt idx="39">
                  <c:v>0.19921758969988121</c:v>
                </c:pt>
                <c:pt idx="40">
                  <c:v>0.1991998135651695</c:v>
                </c:pt>
                <c:pt idx="41">
                  <c:v>0.19918401255653689</c:v>
                </c:pt>
                <c:pt idx="42">
                  <c:v>0.19918055608589852</c:v>
                </c:pt>
                <c:pt idx="43">
                  <c:v>0.19918055608589852</c:v>
                </c:pt>
                <c:pt idx="44">
                  <c:v>0.19917709961526012</c:v>
                </c:pt>
                <c:pt idx="45">
                  <c:v>0.19914253490887629</c:v>
                </c:pt>
                <c:pt idx="46">
                  <c:v>0.19913562196759951</c:v>
                </c:pt>
                <c:pt idx="47">
                  <c:v>0.19912870902632274</c:v>
                </c:pt>
                <c:pt idx="48">
                  <c:v>0.19910550129489357</c:v>
                </c:pt>
                <c:pt idx="49">
                  <c:v>0.19910550129489357</c:v>
                </c:pt>
                <c:pt idx="50">
                  <c:v>0.19910550129489357</c:v>
                </c:pt>
                <c:pt idx="51">
                  <c:v>0.1991020448242552</c:v>
                </c:pt>
                <c:pt idx="52">
                  <c:v>0.19909858835361682</c:v>
                </c:pt>
                <c:pt idx="53">
                  <c:v>0.19909414431993888</c:v>
                </c:pt>
                <c:pt idx="54">
                  <c:v>0.1990813060004249</c:v>
                </c:pt>
                <c:pt idx="55">
                  <c:v>0.19907093658850974</c:v>
                </c:pt>
                <c:pt idx="56">
                  <c:v>0.19900575742790019</c:v>
                </c:pt>
                <c:pt idx="57">
                  <c:v>0.19899341288990596</c:v>
                </c:pt>
                <c:pt idx="58">
                  <c:v>0.19899242532686642</c:v>
                </c:pt>
                <c:pt idx="59">
                  <c:v>0.19899242532686642</c:v>
                </c:pt>
                <c:pt idx="60">
                  <c:v>0.19898057457039198</c:v>
                </c:pt>
                <c:pt idx="61">
                  <c:v>0.19897958700735244</c:v>
                </c:pt>
                <c:pt idx="62">
                  <c:v>0.19897020515847683</c:v>
                </c:pt>
                <c:pt idx="63">
                  <c:v>0.19896674868783842</c:v>
                </c:pt>
                <c:pt idx="64">
                  <c:v>0.19894699742704766</c:v>
                </c:pt>
                <c:pt idx="65">
                  <c:v>0.19892082700649991</c:v>
                </c:pt>
                <c:pt idx="66">
                  <c:v>0.19890354465330798</c:v>
                </c:pt>
                <c:pt idx="67">
                  <c:v>0.19890107574570912</c:v>
                </c:pt>
                <c:pt idx="68">
                  <c:v>0.19890107574570912</c:v>
                </c:pt>
                <c:pt idx="69">
                  <c:v>0.19890107574570912</c:v>
                </c:pt>
                <c:pt idx="70">
                  <c:v>0.19890107574570912</c:v>
                </c:pt>
                <c:pt idx="71">
                  <c:v>0.19890107574570912</c:v>
                </c:pt>
                <c:pt idx="72">
                  <c:v>0.19889860683811028</c:v>
                </c:pt>
                <c:pt idx="73">
                  <c:v>0.19889268145987304</c:v>
                </c:pt>
                <c:pt idx="74">
                  <c:v>0.1988502162491729</c:v>
                </c:pt>
                <c:pt idx="75">
                  <c:v>0.19882256448406582</c:v>
                </c:pt>
                <c:pt idx="76">
                  <c:v>0.19882256448406582</c:v>
                </c:pt>
                <c:pt idx="77">
                  <c:v>0.19882157692102628</c:v>
                </c:pt>
                <c:pt idx="78">
                  <c:v>0.19881910801342742</c:v>
                </c:pt>
                <c:pt idx="79">
                  <c:v>0.19881812045038791</c:v>
                </c:pt>
                <c:pt idx="80">
                  <c:v>0.19881812045038791</c:v>
                </c:pt>
                <c:pt idx="81">
                  <c:v>0.19881812045038791</c:v>
                </c:pt>
                <c:pt idx="82">
                  <c:v>0.19881812045038791</c:v>
                </c:pt>
                <c:pt idx="83">
                  <c:v>0.19881565154278905</c:v>
                </c:pt>
                <c:pt idx="84">
                  <c:v>0.19881244196291054</c:v>
                </c:pt>
                <c:pt idx="85">
                  <c:v>0.19881244196291054</c:v>
                </c:pt>
                <c:pt idx="86">
                  <c:v>0.19880626969391343</c:v>
                </c:pt>
                <c:pt idx="87">
                  <c:v>0.19878799977768197</c:v>
                </c:pt>
                <c:pt idx="88">
                  <c:v>0.1987697298614505</c:v>
                </c:pt>
                <c:pt idx="89">
                  <c:v>0.1987682485168912</c:v>
                </c:pt>
                <c:pt idx="90">
                  <c:v>0.19876034801257489</c:v>
                </c:pt>
                <c:pt idx="91">
                  <c:v>0.19876034801257489</c:v>
                </c:pt>
                <c:pt idx="92">
                  <c:v>0.19874997860065974</c:v>
                </c:pt>
                <c:pt idx="93">
                  <c:v>0.19873960918874459</c:v>
                </c:pt>
                <c:pt idx="94">
                  <c:v>0.19873714028114575</c:v>
                </c:pt>
                <c:pt idx="95">
                  <c:v>0.19872923977682944</c:v>
                </c:pt>
                <c:pt idx="96">
                  <c:v>0.19872430196163174</c:v>
                </c:pt>
                <c:pt idx="97">
                  <c:v>0.1987025755747619</c:v>
                </c:pt>
                <c:pt idx="98">
                  <c:v>0.1987025755747619</c:v>
                </c:pt>
                <c:pt idx="99">
                  <c:v>0.19869566263348512</c:v>
                </c:pt>
                <c:pt idx="100">
                  <c:v>0.19869467507044558</c:v>
                </c:pt>
                <c:pt idx="101">
                  <c:v>0.19869467507044558</c:v>
                </c:pt>
                <c:pt idx="102">
                  <c:v>0.19869344061664618</c:v>
                </c:pt>
                <c:pt idx="103">
                  <c:v>0.19865517254886406</c:v>
                </c:pt>
                <c:pt idx="104">
                  <c:v>0.19865517254886406</c:v>
                </c:pt>
                <c:pt idx="105">
                  <c:v>0.19865517254886406</c:v>
                </c:pt>
                <c:pt idx="106">
                  <c:v>0.19862603943919765</c:v>
                </c:pt>
                <c:pt idx="107">
                  <c:v>0.19861715137184183</c:v>
                </c:pt>
                <c:pt idx="108">
                  <c:v>0.19861616380880229</c:v>
                </c:pt>
                <c:pt idx="109">
                  <c:v>0.19861122599360459</c:v>
                </c:pt>
                <c:pt idx="110">
                  <c:v>0.19861122599360459</c:v>
                </c:pt>
                <c:pt idx="111">
                  <c:v>0.19861048532132494</c:v>
                </c:pt>
                <c:pt idx="112">
                  <c:v>0.1985791301948196</c:v>
                </c:pt>
                <c:pt idx="113">
                  <c:v>0.1985756737241812</c:v>
                </c:pt>
                <c:pt idx="114">
                  <c:v>0.1985756737241812</c:v>
                </c:pt>
                <c:pt idx="115">
                  <c:v>0.1985756737241812</c:v>
                </c:pt>
                <c:pt idx="116">
                  <c:v>0.1985756737241812</c:v>
                </c:pt>
                <c:pt idx="117">
                  <c:v>0.1985756737241812</c:v>
                </c:pt>
                <c:pt idx="118">
                  <c:v>0.1985756737241812</c:v>
                </c:pt>
                <c:pt idx="119">
                  <c:v>0.19857122969050328</c:v>
                </c:pt>
                <c:pt idx="120">
                  <c:v>0.19856974834594399</c:v>
                </c:pt>
                <c:pt idx="121">
                  <c:v>0.19856209473238756</c:v>
                </c:pt>
                <c:pt idx="122">
                  <c:v>0.19855937893402881</c:v>
                </c:pt>
                <c:pt idx="123">
                  <c:v>0.19853765254715897</c:v>
                </c:pt>
                <c:pt idx="124">
                  <c:v>0.19853518363956013</c:v>
                </c:pt>
                <c:pt idx="125">
                  <c:v>0.19853073960588222</c:v>
                </c:pt>
                <c:pt idx="126">
                  <c:v>0.19852925826132289</c:v>
                </c:pt>
                <c:pt idx="127">
                  <c:v>0.19852728313524381</c:v>
                </c:pt>
                <c:pt idx="128">
                  <c:v>0.19851197590813097</c:v>
                </c:pt>
                <c:pt idx="129">
                  <c:v>0.19851197590813097</c:v>
                </c:pt>
                <c:pt idx="130">
                  <c:v>0.19849568111797858</c:v>
                </c:pt>
                <c:pt idx="131">
                  <c:v>0.19849568111797858</c:v>
                </c:pt>
                <c:pt idx="132">
                  <c:v>0.19849271842885999</c:v>
                </c:pt>
                <c:pt idx="133">
                  <c:v>0.19849123708430066</c:v>
                </c:pt>
                <c:pt idx="134">
                  <c:v>0.1983702606119572</c:v>
                </c:pt>
                <c:pt idx="135">
                  <c:v>0.19829520582095228</c:v>
                </c:pt>
                <c:pt idx="136">
                  <c:v>0.19829174935031391</c:v>
                </c:pt>
                <c:pt idx="137">
                  <c:v>0.19828236750143829</c:v>
                </c:pt>
                <c:pt idx="138">
                  <c:v>0.19820755960119324</c:v>
                </c:pt>
                <c:pt idx="139">
                  <c:v>0.19820311556751533</c:v>
                </c:pt>
                <c:pt idx="140">
                  <c:v>0.19820311556751533</c:v>
                </c:pt>
                <c:pt idx="141">
                  <c:v>0.19820311556751533</c:v>
                </c:pt>
                <c:pt idx="142">
                  <c:v>0.19820138733219614</c:v>
                </c:pt>
                <c:pt idx="143">
                  <c:v>0.19812435741511214</c:v>
                </c:pt>
                <c:pt idx="144">
                  <c:v>0.19812188850751328</c:v>
                </c:pt>
                <c:pt idx="145">
                  <c:v>0.19811670380155572</c:v>
                </c:pt>
                <c:pt idx="146">
                  <c:v>0.19810979086027894</c:v>
                </c:pt>
                <c:pt idx="147">
                  <c:v>0.19805868447298283</c:v>
                </c:pt>
                <c:pt idx="148">
                  <c:v>0.19804584615346882</c:v>
                </c:pt>
                <c:pt idx="149">
                  <c:v>0.19804090833827112</c:v>
                </c:pt>
                <c:pt idx="150">
                  <c:v>0.19801473791772337</c:v>
                </c:pt>
                <c:pt idx="151">
                  <c:v>0.19801128144708499</c:v>
                </c:pt>
                <c:pt idx="152">
                  <c:v>0.19801078766556521</c:v>
                </c:pt>
                <c:pt idx="153">
                  <c:v>0.19800980010252567</c:v>
                </c:pt>
                <c:pt idx="154">
                  <c:v>0.19796239707662783</c:v>
                </c:pt>
                <c:pt idx="155">
                  <c:v>0.19791746295832882</c:v>
                </c:pt>
                <c:pt idx="156">
                  <c:v>0.1978875891763828</c:v>
                </c:pt>
                <c:pt idx="157">
                  <c:v>0.19787944178130659</c:v>
                </c:pt>
                <c:pt idx="158">
                  <c:v>0.19787944178130659</c:v>
                </c:pt>
                <c:pt idx="159">
                  <c:v>0.19779994295662376</c:v>
                </c:pt>
                <c:pt idx="160">
                  <c:v>0.19778512951103067</c:v>
                </c:pt>
                <c:pt idx="161">
                  <c:v>0.19776216867036139</c:v>
                </c:pt>
                <c:pt idx="162">
                  <c:v>0.19775500883832475</c:v>
                </c:pt>
                <c:pt idx="163">
                  <c:v>0.19773180110689559</c:v>
                </c:pt>
                <c:pt idx="164">
                  <c:v>0.19772735707321767</c:v>
                </c:pt>
                <c:pt idx="165">
                  <c:v>0.19771822211510195</c:v>
                </c:pt>
                <c:pt idx="166">
                  <c:v>0.19771698766130252</c:v>
                </c:pt>
                <c:pt idx="167">
                  <c:v>0.19771698766130252</c:v>
                </c:pt>
                <c:pt idx="168">
                  <c:v>0.19768341051795821</c:v>
                </c:pt>
                <c:pt idx="169">
                  <c:v>0.19768192917339891</c:v>
                </c:pt>
                <c:pt idx="170">
                  <c:v>0.19764538934093598</c:v>
                </c:pt>
                <c:pt idx="171">
                  <c:v>0.19763008211382313</c:v>
                </c:pt>
                <c:pt idx="172">
                  <c:v>0.19762662564318476</c:v>
                </c:pt>
                <c:pt idx="173">
                  <c:v>0.1975698407684113</c:v>
                </c:pt>
                <c:pt idx="174">
                  <c:v>0.19750663673388083</c:v>
                </c:pt>
                <c:pt idx="175">
                  <c:v>0.19750663673388083</c:v>
                </c:pt>
                <c:pt idx="176">
                  <c:v>0.19748145387637259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41-4905-8BCF-C3A19B8E2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463504"/>
        <c:axId val="1"/>
      </c:scatterChart>
      <c:valAx>
        <c:axId val="8354635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444502770487023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3333333333333335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46350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000023330417033"/>
          <c:y val="0.92024539877300615"/>
          <c:w val="0.55555613881598132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EK Cep - Primary O-C Diagr.</a:t>
            </a:r>
          </a:p>
        </c:rich>
      </c:tx>
      <c:layout>
        <c:manualLayout>
          <c:xMode val="edge"/>
          <c:yMode val="edge"/>
          <c:x val="0.27628865979381445"/>
          <c:y val="3.36391437308868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56701030927836"/>
          <c:y val="0.14678942920199375"/>
          <c:w val="0.75257731958762886"/>
          <c:h val="0.629971300325223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1'!$R$20</c:f>
              <c:strCache>
                <c:ptCount val="1"/>
                <c:pt idx="0">
                  <c:v>Primary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1'!$R$21:$R$948</c:f>
              <c:numCache>
                <c:formatCode>General</c:formatCode>
                <c:ptCount val="928"/>
                <c:pt idx="0">
                  <c:v>-2.3355800003628246E-2</c:v>
                </c:pt>
                <c:pt idx="1">
                  <c:v>-3.5580000258050859E-4</c:v>
                </c:pt>
                <c:pt idx="2">
                  <c:v>-5.8560000252327882E-4</c:v>
                </c:pt>
                <c:pt idx="3">
                  <c:v>1.126539999677334E-2</c:v>
                </c:pt>
                <c:pt idx="4">
                  <c:v>9.656800000811927E-3</c:v>
                </c:pt>
                <c:pt idx="5">
                  <c:v>-2.0883999997749925E-2</c:v>
                </c:pt>
                <c:pt idx="6">
                  <c:v>1.4537600000039674E-2</c:v>
                </c:pt>
                <c:pt idx="7">
                  <c:v>-1.8000000054598786E-3</c:v>
                </c:pt>
                <c:pt idx="8">
                  <c:v>0</c:v>
                </c:pt>
                <c:pt idx="10">
                  <c:v>-2.0233999966876581E-3</c:v>
                </c:pt>
                <c:pt idx="14">
                  <c:v>5.855799994606059E-3</c:v>
                </c:pt>
                <c:pt idx="15">
                  <c:v>3.1518000032519922E-3</c:v>
                </c:pt>
                <c:pt idx="16">
                  <c:v>-2.1744000041508116E-3</c:v>
                </c:pt>
                <c:pt idx="17">
                  <c:v>-2.708000029087998E-4</c:v>
                </c:pt>
                <c:pt idx="18">
                  <c:v>1.7291999974986538E-3</c:v>
                </c:pt>
                <c:pt idx="19">
                  <c:v>-4.3672000028891489E-3</c:v>
                </c:pt>
                <c:pt idx="20">
                  <c:v>-4.1676000037114136E-3</c:v>
                </c:pt>
                <c:pt idx="21">
                  <c:v>-2.0936000000801869E-3</c:v>
                </c:pt>
                <c:pt idx="22">
                  <c:v>1.5061999947647564E-3</c:v>
                </c:pt>
                <c:pt idx="23">
                  <c:v>8.5061999925528653E-3</c:v>
                </c:pt>
                <c:pt idx="25">
                  <c:v>1.3520000356948003E-4</c:v>
                </c:pt>
                <c:pt idx="26">
                  <c:v>7.2831999932532199E-3</c:v>
                </c:pt>
                <c:pt idx="27">
                  <c:v>-6.4279999787686393E-4</c:v>
                </c:pt>
                <c:pt idx="28">
                  <c:v>3.5719999868888408E-4</c:v>
                </c:pt>
                <c:pt idx="29">
                  <c:v>4.5319999480852857E-4</c:v>
                </c:pt>
                <c:pt idx="30">
                  <c:v>8.4895999971195124E-3</c:v>
                </c:pt>
                <c:pt idx="31">
                  <c:v>1.4711599993461277E-2</c:v>
                </c:pt>
                <c:pt idx="32">
                  <c:v>-2.1774000051664189E-3</c:v>
                </c:pt>
                <c:pt idx="33">
                  <c:v>2.8225999922142364E-3</c:v>
                </c:pt>
                <c:pt idx="34">
                  <c:v>1.6555799993511755E-2</c:v>
                </c:pt>
                <c:pt idx="35">
                  <c:v>1.2480000004870817E-3</c:v>
                </c:pt>
                <c:pt idx="36">
                  <c:v>-3.0819999956293032E-3</c:v>
                </c:pt>
                <c:pt idx="37">
                  <c:v>3.9180000021588057E-3</c:v>
                </c:pt>
                <c:pt idx="38">
                  <c:v>4.7846000015852042E-3</c:v>
                </c:pt>
                <c:pt idx="39">
                  <c:v>1.2236399998073466E-2</c:v>
                </c:pt>
                <c:pt idx="40">
                  <c:v>-4.2972000010195188E-3</c:v>
                </c:pt>
                <c:pt idx="41">
                  <c:v>2.3395999960484914E-3</c:v>
                </c:pt>
                <c:pt idx="42">
                  <c:v>-6.208600003446918E-3</c:v>
                </c:pt>
                <c:pt idx="43">
                  <c:v>8.7913999959710054E-3</c:v>
                </c:pt>
                <c:pt idx="44">
                  <c:v>1.9243199996708427E-2</c:v>
                </c:pt>
                <c:pt idx="45">
                  <c:v>-5.2388000040082261E-3</c:v>
                </c:pt>
                <c:pt idx="46">
                  <c:v>-3.3519999851705506E-4</c:v>
                </c:pt>
                <c:pt idx="47">
                  <c:v>1.5683999954489991E-3</c:v>
                </c:pt>
                <c:pt idx="48">
                  <c:v>1.3161999959265813E-3</c:v>
                </c:pt>
                <c:pt idx="49">
                  <c:v>4.316199992899783E-3</c:v>
                </c:pt>
                <c:pt idx="50">
                  <c:v>1.0316199994122144E-2</c:v>
                </c:pt>
                <c:pt idx="51">
                  <c:v>6.7679999992833473E-3</c:v>
                </c:pt>
                <c:pt idx="52">
                  <c:v>7.2197999979835004E-3</c:v>
                </c:pt>
                <c:pt idx="53">
                  <c:v>7.0864000008441508E-3</c:v>
                </c:pt>
                <c:pt idx="54">
                  <c:v>3.4787999975378625E-3</c:v>
                </c:pt>
                <c:pt idx="55">
                  <c:v>7.834199997887481E-3</c:v>
                </c:pt>
                <c:pt idx="56">
                  <c:v>8.2110000003012829E-3</c:v>
                </c:pt>
                <c:pt idx="57">
                  <c:v>1.3959999923827127E-3</c:v>
                </c:pt>
                <c:pt idx="58">
                  <c:v>1.0810799998580478E-2</c:v>
                </c:pt>
                <c:pt idx="59">
                  <c:v>1.1810799995146226E-2</c:v>
                </c:pt>
                <c:pt idx="60">
                  <c:v>2.7884000010089949E-3</c:v>
                </c:pt>
                <c:pt idx="61">
                  <c:v>-8.7968000007094815E-3</c:v>
                </c:pt>
                <c:pt idx="62">
                  <c:v>7.1437999940826558E-3</c:v>
                </c:pt>
                <c:pt idx="63">
                  <c:v>5.5955999996513128E-3</c:v>
                </c:pt>
                <c:pt idx="64">
                  <c:v>4.8915999941527843E-3</c:v>
                </c:pt>
                <c:pt idx="65">
                  <c:v>-1.0116199999174569E-2</c:v>
                </c:pt>
                <c:pt idx="66">
                  <c:v>4.1427999967709184E-3</c:v>
                </c:pt>
                <c:pt idx="67">
                  <c:v>-2.8202000030432828E-3</c:v>
                </c:pt>
                <c:pt idx="68">
                  <c:v>1.7979999392991886E-4</c:v>
                </c:pt>
                <c:pt idx="69">
                  <c:v>1.1797999977716245E-3</c:v>
                </c:pt>
                <c:pt idx="70">
                  <c:v>2.1797999943373725E-3</c:v>
                </c:pt>
                <c:pt idx="71">
                  <c:v>3.1797999981790781E-3</c:v>
                </c:pt>
                <c:pt idx="72">
                  <c:v>1.2167999957455322E-3</c:v>
                </c:pt>
                <c:pt idx="73">
                  <c:v>3.3255999951506965E-3</c:v>
                </c:pt>
                <c:pt idx="74">
                  <c:v>5.541999991692137E-3</c:v>
                </c:pt>
                <c:pt idx="75">
                  <c:v>3.6564000038197264E-3</c:v>
                </c:pt>
                <c:pt idx="76">
                  <c:v>4.1563999984646216E-3</c:v>
                </c:pt>
                <c:pt idx="77">
                  <c:v>-4.2879999818978831E-4</c:v>
                </c:pt>
                <c:pt idx="78">
                  <c:v>1.2608199998794589E-2</c:v>
                </c:pt>
                <c:pt idx="79">
                  <c:v>4.9230000004172325E-3</c:v>
                </c:pt>
                <c:pt idx="80">
                  <c:v>4.9230000004172325E-3</c:v>
                </c:pt>
                <c:pt idx="81">
                  <c:v>4.9230000004172325E-3</c:v>
                </c:pt>
                <c:pt idx="82">
                  <c:v>5.02299999789102E-3</c:v>
                </c:pt>
                <c:pt idx="83">
                  <c:v>1.0600000023259781E-3</c:v>
                </c:pt>
                <c:pt idx="86">
                  <c:v>4.600599997502286E-3</c:v>
                </c:pt>
                <c:pt idx="87">
                  <c:v>1.0743999955593608E-3</c:v>
                </c:pt>
                <c:pt idx="88">
                  <c:v>5.3482000002986751E-3</c:v>
                </c:pt>
                <c:pt idx="89">
                  <c:v>5.1003999979002401E-3</c:v>
                </c:pt>
                <c:pt idx="90">
                  <c:v>3.9887999955681153E-3</c:v>
                </c:pt>
                <c:pt idx="91">
                  <c:v>4.1887999977916479E-3</c:v>
                </c:pt>
                <c:pt idx="92">
                  <c:v>5.1441999967209995E-3</c:v>
                </c:pt>
                <c:pt idx="93">
                  <c:v>1.9995999900856987E-3</c:v>
                </c:pt>
                <c:pt idx="94">
                  <c:v>1.0036599996965379E-2</c:v>
                </c:pt>
                <c:pt idx="95">
                  <c:v>-2.6450000004842877E-3</c:v>
                </c:pt>
                <c:pt idx="96">
                  <c:v>4.699000004620757E-3</c:v>
                </c:pt>
                <c:pt idx="97">
                  <c:v>3.0545999979949556E-3</c:v>
                </c:pt>
                <c:pt idx="98">
                  <c:v>4.7545999987050891E-3</c:v>
                </c:pt>
                <c:pt idx="99">
                  <c:v>1.458200000342913E-3</c:v>
                </c:pt>
                <c:pt idx="100">
                  <c:v>5.9729999993578531E-3</c:v>
                </c:pt>
                <c:pt idx="101">
                  <c:v>6.1730000015813857E-3</c:v>
                </c:pt>
                <c:pt idx="103">
                  <c:v>-3.5350000034668483E-3</c:v>
                </c:pt>
                <c:pt idx="104">
                  <c:v>2.4649999977555126E-3</c:v>
                </c:pt>
                <c:pt idx="105">
                  <c:v>4.4649999981629662E-3</c:v>
                </c:pt>
                <c:pt idx="106">
                  <c:v>5.80160000390606E-3</c:v>
                </c:pt>
                <c:pt idx="107">
                  <c:v>5.8347999947727658E-3</c:v>
                </c:pt>
                <c:pt idx="108">
                  <c:v>6.0496000005514361E-3</c:v>
                </c:pt>
                <c:pt idx="109">
                  <c:v>5.5236000043805689E-3</c:v>
                </c:pt>
                <c:pt idx="110">
                  <c:v>1.7923600003996398E-2</c:v>
                </c:pt>
                <c:pt idx="112">
                  <c:v>-5.954000007477589E-4</c:v>
                </c:pt>
                <c:pt idx="113">
                  <c:v>-1.1435999986133538E-3</c:v>
                </c:pt>
                <c:pt idx="114">
                  <c:v>2.8564000022015534E-3</c:v>
                </c:pt>
                <c:pt idx="115">
                  <c:v>5.8563999991747551E-3</c:v>
                </c:pt>
                <c:pt idx="116">
                  <c:v>5.9563999966485426E-3</c:v>
                </c:pt>
                <c:pt idx="117">
                  <c:v>7.8563999995822087E-3</c:v>
                </c:pt>
                <c:pt idx="118">
                  <c:v>8.8564000034239143E-3</c:v>
                </c:pt>
                <c:pt idx="119">
                  <c:v>6.2229999966803007E-3</c:v>
                </c:pt>
                <c:pt idx="120">
                  <c:v>1.1345200000505429E-2</c:v>
                </c:pt>
                <c:pt idx="122">
                  <c:v>9.7005999996326864E-3</c:v>
                </c:pt>
                <c:pt idx="123">
                  <c:v>1.0826199999428354E-2</c:v>
                </c:pt>
                <c:pt idx="124">
                  <c:v>1.7363199993269518E-2</c:v>
                </c:pt>
                <c:pt idx="125">
                  <c:v>5.9297999978298321E-3</c:v>
                </c:pt>
                <c:pt idx="126">
                  <c:v>9.3519999936688691E-3</c:v>
                </c:pt>
                <c:pt idx="127">
                  <c:v>-8.1840000348165631E-4</c:v>
                </c:pt>
                <c:pt idx="128">
                  <c:v>6.1109999951440841E-3</c:v>
                </c:pt>
                <c:pt idx="129">
                  <c:v>6.4109999948414043E-3</c:v>
                </c:pt>
                <c:pt idx="130">
                  <c:v>4.4551999963005073E-3</c:v>
                </c:pt>
                <c:pt idx="131">
                  <c:v>1.1455199994088616E-2</c:v>
                </c:pt>
                <c:pt idx="132">
                  <c:v>7.1995999969658442E-3</c:v>
                </c:pt>
                <c:pt idx="133">
                  <c:v>3.3217999953194521E-3</c:v>
                </c:pt>
                <c:pt idx="134">
                  <c:v>5.1347999979043379E-3</c:v>
                </c:pt>
                <c:pt idx="135">
                  <c:v>9.659599993028678E-3</c:v>
                </c:pt>
                <c:pt idx="136">
                  <c:v>1.0111399999004789E-2</c:v>
                </c:pt>
                <c:pt idx="137">
                  <c:v>1.0051999997813255E-2</c:v>
                </c:pt>
                <c:pt idx="142">
                  <c:v>8.9655999981914647E-3</c:v>
                </c:pt>
                <c:pt idx="143">
                  <c:v>7.3199999969801866E-3</c:v>
                </c:pt>
                <c:pt idx="144">
                  <c:v>8.9569999981904402E-3</c:v>
                </c:pt>
                <c:pt idx="147">
                  <c:v>9.6141999965766445E-3</c:v>
                </c:pt>
                <c:pt idx="148">
                  <c:v>9.7865999996429309E-3</c:v>
                </c:pt>
                <c:pt idx="149">
                  <c:v>9.9705999964498915E-3</c:v>
                </c:pt>
                <c:pt idx="150">
                  <c:v>1.0362799999711569E-2</c:v>
                </c:pt>
                <c:pt idx="151">
                  <c:v>1.0114599994267337E-2</c:v>
                </c:pt>
                <c:pt idx="152">
                  <c:v>1.002199999493314E-2</c:v>
                </c:pt>
                <c:pt idx="153">
                  <c:v>1.0036799998488277E-2</c:v>
                </c:pt>
                <c:pt idx="154">
                  <c:v>1.0047199997643474E-2</c:v>
                </c:pt>
                <c:pt idx="155">
                  <c:v>1.192060000175843E-2</c:v>
                </c:pt>
                <c:pt idx="157">
                  <c:v>9.7903999994741753E-3</c:v>
                </c:pt>
                <c:pt idx="158">
                  <c:v>9.7903999994741753E-3</c:v>
                </c:pt>
                <c:pt idx="159">
                  <c:v>1.0781799996038899E-2</c:v>
                </c:pt>
                <c:pt idx="160">
                  <c:v>1.1903799997526221E-2</c:v>
                </c:pt>
                <c:pt idx="162">
                  <c:v>1.0555199994996656E-2</c:v>
                </c:pt>
                <c:pt idx="163">
                  <c:v>1.1902999998710584E-2</c:v>
                </c:pt>
                <c:pt idx="164">
                  <c:v>1.2189599998237099E-2</c:v>
                </c:pt>
                <c:pt idx="166">
                  <c:v>1.1834999997518025E-2</c:v>
                </c:pt>
                <c:pt idx="167">
                  <c:v>1.2524999998277053E-2</c:v>
                </c:pt>
                <c:pt idx="168">
                  <c:v>1.1328199994750321E-2</c:v>
                </c:pt>
                <c:pt idx="169">
                  <c:v>9.7504000004846603E-3</c:v>
                </c:pt>
                <c:pt idx="170">
                  <c:v>1.2297999994189013E-2</c:v>
                </c:pt>
                <c:pt idx="171">
                  <c:v>1.292739999917103E-2</c:v>
                </c:pt>
                <c:pt idx="172">
                  <c:v>1.1879199999384582E-2</c:v>
                </c:pt>
                <c:pt idx="173">
                  <c:v>1.2930199998663738E-2</c:v>
                </c:pt>
                <c:pt idx="174">
                  <c:v>1.3277400001243223E-2</c:v>
                </c:pt>
                <c:pt idx="175">
                  <c:v>1.3577400000940543E-2</c:v>
                </c:pt>
                <c:pt idx="176">
                  <c:v>1.3854799995897338E-2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C0-4EB3-A5A8-C42AA3C3DCC4}"/>
            </c:ext>
          </c:extLst>
        </c:ser>
        <c:ser>
          <c:idx val="7"/>
          <c:order val="1"/>
          <c:tx>
            <c:strRef>
              <c:f>'Active 1'!$O$20</c:f>
              <c:strCache>
                <c:ptCount val="1"/>
                <c:pt idx="0">
                  <c:v>Prim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1'!$O$21:$O$948</c:f>
              <c:numCache>
                <c:formatCode>General</c:formatCode>
                <c:ptCount val="928"/>
                <c:pt idx="0">
                  <c:v>-5.876032867147234E-3</c:v>
                </c:pt>
                <c:pt idx="1">
                  <c:v>-5.876032867147234E-3</c:v>
                </c:pt>
                <c:pt idx="2">
                  <c:v>-5.8236737636192335E-3</c:v>
                </c:pt>
                <c:pt idx="3">
                  <c:v>-5.5618782459792302E-3</c:v>
                </c:pt>
                <c:pt idx="4">
                  <c:v>-5.195364521283225E-3</c:v>
                </c:pt>
                <c:pt idx="5">
                  <c:v>-6.2418713501255409E-4</c:v>
                </c:pt>
                <c:pt idx="6">
                  <c:v>-4.3296258299724711E-4</c:v>
                </c:pt>
                <c:pt idx="7">
                  <c:v>8.7829148796485755E-4</c:v>
                </c:pt>
                <c:pt idx="8">
                  <c:v>8.7829148796485755E-4</c:v>
                </c:pt>
                <c:pt idx="9">
                  <c:v>8.8853566039424903E-4</c:v>
                </c:pt>
                <c:pt idx="10">
                  <c:v>1.2402522471366886E-3</c:v>
                </c:pt>
                <c:pt idx="11">
                  <c:v>1.675060454695303E-3</c:v>
                </c:pt>
                <c:pt idx="12">
                  <c:v>1.8446584204707837E-3</c:v>
                </c:pt>
                <c:pt idx="13">
                  <c:v>1.8446584204707837E-3</c:v>
                </c:pt>
                <c:pt idx="14">
                  <c:v>1.9414089378594808E-3</c:v>
                </c:pt>
                <c:pt idx="15">
                  <c:v>2.0324682483429599E-3</c:v>
                </c:pt>
                <c:pt idx="16">
                  <c:v>2.1166981105401788E-3</c:v>
                </c:pt>
                <c:pt idx="17">
                  <c:v>2.1485688692093963E-3</c:v>
                </c:pt>
                <c:pt idx="18">
                  <c:v>2.1485688692093963E-3</c:v>
                </c:pt>
                <c:pt idx="19">
                  <c:v>2.1804396278786143E-3</c:v>
                </c:pt>
                <c:pt idx="20">
                  <c:v>2.3033696970313116E-3</c:v>
                </c:pt>
                <c:pt idx="21">
                  <c:v>2.3261345246521816E-3</c:v>
                </c:pt>
                <c:pt idx="22">
                  <c:v>2.3875995592285305E-3</c:v>
                </c:pt>
                <c:pt idx="23">
                  <c:v>2.3875995592285305E-3</c:v>
                </c:pt>
                <c:pt idx="24">
                  <c:v>2.548091593955663E-3</c:v>
                </c:pt>
                <c:pt idx="25">
                  <c:v>2.5811005940059241E-3</c:v>
                </c:pt>
                <c:pt idx="26">
                  <c:v>2.6266302492476638E-3</c:v>
                </c:pt>
                <c:pt idx="27">
                  <c:v>2.6493950768685338E-3</c:v>
                </c:pt>
                <c:pt idx="28">
                  <c:v>2.6493950768685338E-3</c:v>
                </c:pt>
                <c:pt idx="29">
                  <c:v>2.7404543873520131E-3</c:v>
                </c:pt>
                <c:pt idx="30">
                  <c:v>2.9362319048914943E-3</c:v>
                </c:pt>
                <c:pt idx="31">
                  <c:v>3.004526387754104E-3</c:v>
                </c:pt>
                <c:pt idx="32">
                  <c:v>3.0386736291854086E-3</c:v>
                </c:pt>
                <c:pt idx="33">
                  <c:v>3.0386736291854086E-3</c:v>
                </c:pt>
                <c:pt idx="34">
                  <c:v>3.0796503189029745E-3</c:v>
                </c:pt>
                <c:pt idx="35">
                  <c:v>3.2003039052935847E-3</c:v>
                </c:pt>
                <c:pt idx="36">
                  <c:v>3.3141280433979341E-3</c:v>
                </c:pt>
                <c:pt idx="37">
                  <c:v>3.3141280433979341E-3</c:v>
                </c:pt>
                <c:pt idx="38">
                  <c:v>3.334616388256717E-3</c:v>
                </c:pt>
                <c:pt idx="39">
                  <c:v>3.3505517675913258E-3</c:v>
                </c:pt>
                <c:pt idx="40">
                  <c:v>3.4325051470264576E-3</c:v>
                </c:pt>
                <c:pt idx="41">
                  <c:v>3.5053525954132411E-3</c:v>
                </c:pt>
                <c:pt idx="42">
                  <c:v>3.5212879747478498E-3</c:v>
                </c:pt>
                <c:pt idx="43">
                  <c:v>3.5212879747478498E-3</c:v>
                </c:pt>
                <c:pt idx="44">
                  <c:v>3.537223354082459E-3</c:v>
                </c:pt>
                <c:pt idx="45">
                  <c:v>3.696577147428548E-3</c:v>
                </c:pt>
                <c:pt idx="46">
                  <c:v>3.7284479060977656E-3</c:v>
                </c:pt>
                <c:pt idx="47">
                  <c:v>3.7603186647669836E-3</c:v>
                </c:pt>
                <c:pt idx="48">
                  <c:v>3.8673133545850721E-3</c:v>
                </c:pt>
                <c:pt idx="49">
                  <c:v>3.8673133545850721E-3</c:v>
                </c:pt>
                <c:pt idx="50">
                  <c:v>3.8673133545850721E-3</c:v>
                </c:pt>
                <c:pt idx="51">
                  <c:v>3.8832487339196808E-3</c:v>
                </c:pt>
                <c:pt idx="52">
                  <c:v>3.89918411325429E-3</c:v>
                </c:pt>
                <c:pt idx="53">
                  <c:v>3.9196724581130726E-3</c:v>
                </c:pt>
                <c:pt idx="54">
                  <c:v>3.9788610099273343E-3</c:v>
                </c:pt>
                <c:pt idx="55">
                  <c:v>4.0266671479311615E-3</c:v>
                </c:pt>
                <c:pt idx="56">
                  <c:v>4.3271628725266437E-3</c:v>
                </c:pt>
                <c:pt idx="57">
                  <c:v>4.3840749415788183E-3</c:v>
                </c:pt>
                <c:pt idx="58">
                  <c:v>4.3886279071029925E-3</c:v>
                </c:pt>
                <c:pt idx="59">
                  <c:v>4.3886279071029925E-3</c:v>
                </c:pt>
                <c:pt idx="60">
                  <c:v>4.4432634933930792E-3</c:v>
                </c:pt>
                <c:pt idx="61">
                  <c:v>4.4478164589172534E-3</c:v>
                </c:pt>
                <c:pt idx="62">
                  <c:v>4.4910696313969064E-3</c:v>
                </c:pt>
                <c:pt idx="63">
                  <c:v>4.5070050107315161E-3</c:v>
                </c:pt>
                <c:pt idx="64">
                  <c:v>4.5980643212149945E-3</c:v>
                </c:pt>
                <c:pt idx="65">
                  <c:v>4.7187179076056051E-3</c:v>
                </c:pt>
                <c:pt idx="66">
                  <c:v>4.7983948042786499E-3</c:v>
                </c:pt>
                <c:pt idx="67">
                  <c:v>4.8097772180890844E-3</c:v>
                </c:pt>
                <c:pt idx="68">
                  <c:v>4.8097772180890844E-3</c:v>
                </c:pt>
                <c:pt idx="69">
                  <c:v>4.8097772180890844E-3</c:v>
                </c:pt>
                <c:pt idx="70">
                  <c:v>4.8097772180890844E-3</c:v>
                </c:pt>
                <c:pt idx="71">
                  <c:v>4.8097772180890844E-3</c:v>
                </c:pt>
                <c:pt idx="72">
                  <c:v>4.8211596318995199E-3</c:v>
                </c:pt>
                <c:pt idx="73">
                  <c:v>4.8484774250445633E-3</c:v>
                </c:pt>
                <c:pt idx="74">
                  <c:v>5.0442549425840444E-3</c:v>
                </c:pt>
                <c:pt idx="75">
                  <c:v>5.1717379772609155E-3</c:v>
                </c:pt>
                <c:pt idx="76">
                  <c:v>5.1717379772609155E-3</c:v>
                </c:pt>
                <c:pt idx="77">
                  <c:v>5.1762909427850896E-3</c:v>
                </c:pt>
                <c:pt idx="78">
                  <c:v>5.1876733565955251E-3</c:v>
                </c:pt>
                <c:pt idx="79">
                  <c:v>5.1922263221196984E-3</c:v>
                </c:pt>
                <c:pt idx="80">
                  <c:v>5.1922263221196984E-3</c:v>
                </c:pt>
                <c:pt idx="81">
                  <c:v>5.1922263221196984E-3</c:v>
                </c:pt>
                <c:pt idx="82">
                  <c:v>5.1922263221196984E-3</c:v>
                </c:pt>
                <c:pt idx="83">
                  <c:v>5.2036087359301339E-3</c:v>
                </c:pt>
                <c:pt idx="84">
                  <c:v>5.2184058738836987E-3</c:v>
                </c:pt>
                <c:pt idx="85">
                  <c:v>5.2184058738836987E-3</c:v>
                </c:pt>
                <c:pt idx="86">
                  <c:v>5.246861908409786E-3</c:v>
                </c:pt>
                <c:pt idx="87">
                  <c:v>5.3310917706070049E-3</c:v>
                </c:pt>
                <c:pt idx="88">
                  <c:v>5.4153216328042238E-3</c:v>
                </c:pt>
                <c:pt idx="89">
                  <c:v>5.4221510810904842E-3</c:v>
                </c:pt>
                <c:pt idx="90">
                  <c:v>5.4585748052838759E-3</c:v>
                </c:pt>
                <c:pt idx="91">
                  <c:v>5.4585748052838759E-3</c:v>
                </c:pt>
                <c:pt idx="92">
                  <c:v>5.5063809432877031E-3</c:v>
                </c:pt>
                <c:pt idx="93">
                  <c:v>5.5541870812915294E-3</c:v>
                </c:pt>
                <c:pt idx="94">
                  <c:v>5.5655694951019649E-3</c:v>
                </c:pt>
                <c:pt idx="95">
                  <c:v>5.6019932192953566E-3</c:v>
                </c:pt>
                <c:pt idx="96">
                  <c:v>5.6247580469162266E-3</c:v>
                </c:pt>
                <c:pt idx="97">
                  <c:v>5.7249232884480535E-3</c:v>
                </c:pt>
                <c:pt idx="98">
                  <c:v>5.7249232884480535E-3</c:v>
                </c:pt>
                <c:pt idx="99">
                  <c:v>5.7567940471172719E-3</c:v>
                </c:pt>
                <c:pt idx="100">
                  <c:v>5.7613470126414452E-3</c:v>
                </c:pt>
                <c:pt idx="101">
                  <c:v>5.7613470126414452E-3</c:v>
                </c:pt>
                <c:pt idx="102">
                  <c:v>5.7670382195466633E-3</c:v>
                </c:pt>
                <c:pt idx="103">
                  <c:v>5.9434656336084047E-3</c:v>
                </c:pt>
                <c:pt idx="104">
                  <c:v>5.9434656336084047E-3</c:v>
                </c:pt>
                <c:pt idx="105">
                  <c:v>5.9434656336084047E-3</c:v>
                </c:pt>
                <c:pt idx="106">
                  <c:v>6.077778116571537E-3</c:v>
                </c:pt>
                <c:pt idx="107">
                  <c:v>6.1187548062891029E-3</c:v>
                </c:pt>
                <c:pt idx="108">
                  <c:v>6.1233077718132762E-3</c:v>
                </c:pt>
                <c:pt idx="109">
                  <c:v>6.1460725994341462E-3</c:v>
                </c:pt>
                <c:pt idx="110">
                  <c:v>6.1460725994341462E-3</c:v>
                </c:pt>
                <c:pt idx="111">
                  <c:v>6.1494873235772764E-3</c:v>
                </c:pt>
                <c:pt idx="112">
                  <c:v>6.2940439789698002E-3</c:v>
                </c:pt>
                <c:pt idx="113">
                  <c:v>6.3099793583044099E-3</c:v>
                </c:pt>
                <c:pt idx="114">
                  <c:v>6.3099793583044099E-3</c:v>
                </c:pt>
                <c:pt idx="115">
                  <c:v>6.3099793583044099E-3</c:v>
                </c:pt>
                <c:pt idx="116">
                  <c:v>6.3099793583044099E-3</c:v>
                </c:pt>
                <c:pt idx="117">
                  <c:v>6.3099793583044099E-3</c:v>
                </c:pt>
                <c:pt idx="118">
                  <c:v>6.3099793583044099E-3</c:v>
                </c:pt>
                <c:pt idx="119">
                  <c:v>6.3304677031631919E-3</c:v>
                </c:pt>
                <c:pt idx="120">
                  <c:v>6.3372971514494532E-3</c:v>
                </c:pt>
                <c:pt idx="121">
                  <c:v>6.3725826342618018E-3</c:v>
                </c:pt>
                <c:pt idx="122">
                  <c:v>6.3851032894532804E-3</c:v>
                </c:pt>
                <c:pt idx="123">
                  <c:v>6.4852685309851072E-3</c:v>
                </c:pt>
                <c:pt idx="124">
                  <c:v>6.4966509447955427E-3</c:v>
                </c:pt>
                <c:pt idx="125">
                  <c:v>6.5171392896543256E-3</c:v>
                </c:pt>
                <c:pt idx="126">
                  <c:v>6.523968737940586E-3</c:v>
                </c:pt>
                <c:pt idx="127">
                  <c:v>6.5330746689889344E-3</c:v>
                </c:pt>
                <c:pt idx="128">
                  <c:v>6.6036456346136307E-3</c:v>
                </c:pt>
                <c:pt idx="129">
                  <c:v>6.6036456346136307E-3</c:v>
                </c:pt>
                <c:pt idx="130">
                  <c:v>6.6787695657625013E-3</c:v>
                </c:pt>
                <c:pt idx="131">
                  <c:v>6.6787695657625013E-3</c:v>
                </c:pt>
                <c:pt idx="132">
                  <c:v>6.692428462335023E-3</c:v>
                </c:pt>
                <c:pt idx="133">
                  <c:v>6.6992579106212842E-3</c:v>
                </c:pt>
                <c:pt idx="134">
                  <c:v>7.2569961873325964E-3</c:v>
                </c:pt>
                <c:pt idx="135">
                  <c:v>7.6030215671698187E-3</c:v>
                </c:pt>
                <c:pt idx="136">
                  <c:v>7.6189569465044274E-3</c:v>
                </c:pt>
                <c:pt idx="137">
                  <c:v>7.6622101189840804E-3</c:v>
                </c:pt>
                <c:pt idx="138">
                  <c:v>8.0070972574402578E-3</c:v>
                </c:pt>
                <c:pt idx="139">
                  <c:v>8.0275856022990408E-3</c:v>
                </c:pt>
                <c:pt idx="140">
                  <c:v>8.0275856022990408E-3</c:v>
                </c:pt>
                <c:pt idx="141">
                  <c:v>8.0275856022990408E-3</c:v>
                </c:pt>
                <c:pt idx="142">
                  <c:v>8.035553291966346E-3</c:v>
                </c:pt>
                <c:pt idx="143">
                  <c:v>8.3906846028519166E-3</c:v>
                </c:pt>
                <c:pt idx="144">
                  <c:v>8.4020670166623512E-3</c:v>
                </c:pt>
                <c:pt idx="145">
                  <c:v>8.4259700856642653E-3</c:v>
                </c:pt>
                <c:pt idx="146">
                  <c:v>8.4578408443334828E-3</c:v>
                </c:pt>
                <c:pt idx="147">
                  <c:v>8.693456810209485E-3</c:v>
                </c:pt>
                <c:pt idx="148">
                  <c:v>8.7526453620237477E-3</c:v>
                </c:pt>
                <c:pt idx="149">
                  <c:v>8.7754101896446168E-3</c:v>
                </c:pt>
                <c:pt idx="150">
                  <c:v>8.8960637760352266E-3</c:v>
                </c:pt>
                <c:pt idx="151">
                  <c:v>8.9119991553698354E-3</c:v>
                </c:pt>
                <c:pt idx="152">
                  <c:v>8.9142756381319233E-3</c:v>
                </c:pt>
                <c:pt idx="153">
                  <c:v>8.9188286036560975E-3</c:v>
                </c:pt>
                <c:pt idx="154">
                  <c:v>9.1373709488164478E-3</c:v>
                </c:pt>
                <c:pt idx="155">
                  <c:v>9.3445308801663636E-3</c:v>
                </c:pt>
                <c:pt idx="156">
                  <c:v>9.482258087272627E-3</c:v>
                </c:pt>
                <c:pt idx="157">
                  <c:v>9.5198200528470618E-3</c:v>
                </c:pt>
                <c:pt idx="158">
                  <c:v>9.5198200528470618E-3</c:v>
                </c:pt>
                <c:pt idx="159">
                  <c:v>9.886333777543067E-3</c:v>
                </c:pt>
                <c:pt idx="160">
                  <c:v>9.9546282604056763E-3</c:v>
                </c:pt>
                <c:pt idx="161">
                  <c:v>1.006048470884272E-2</c:v>
                </c:pt>
                <c:pt idx="162">
                  <c:v>1.0093493708892983E-2</c:v>
                </c:pt>
                <c:pt idx="163">
                  <c:v>1.0200488398711072E-2</c:v>
                </c:pt>
                <c:pt idx="164">
                  <c:v>1.0220976743569855E-2</c:v>
                </c:pt>
                <c:pt idx="165">
                  <c:v>1.0263091674668464E-2</c:v>
                </c:pt>
                <c:pt idx="166">
                  <c:v>1.0268782881573681E-2</c:v>
                </c:pt>
                <c:pt idx="167">
                  <c:v>1.0268782881573681E-2</c:v>
                </c:pt>
                <c:pt idx="168">
                  <c:v>1.0423583709395596E-2</c:v>
                </c:pt>
                <c:pt idx="169">
                  <c:v>1.0430413157681857E-2</c:v>
                </c:pt>
                <c:pt idx="170">
                  <c:v>1.0598872882076294E-2</c:v>
                </c:pt>
                <c:pt idx="171">
                  <c:v>1.066944384770099E-2</c:v>
                </c:pt>
                <c:pt idx="172">
                  <c:v>1.0685379227035599E-2</c:v>
                </c:pt>
                <c:pt idx="173">
                  <c:v>1.0947174744675603E-2</c:v>
                </c:pt>
                <c:pt idx="174">
                  <c:v>1.1238564538222737E-2</c:v>
                </c:pt>
                <c:pt idx="175">
                  <c:v>1.1238564538222737E-2</c:v>
                </c:pt>
                <c:pt idx="176">
                  <c:v>1.1354665159089174E-2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C0-4EB3-A5A8-C42AA3C3D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457600"/>
        <c:axId val="1"/>
      </c:scatterChart>
      <c:valAx>
        <c:axId val="8354576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3195876288659794"/>
              <c:y val="0.837923057782914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731958762886601E-2"/>
              <c:y val="0.370031544222109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45760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649484536082476"/>
          <c:y val="0.9204921861831491"/>
          <c:w val="0.29484536082474228"/>
          <c:h val="6.11624005714882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EK Cep - Secondary O-C Diagr.</a:t>
            </a:r>
          </a:p>
        </c:rich>
      </c:tx>
      <c:layout>
        <c:manualLayout>
          <c:xMode val="edge"/>
          <c:yMode val="edge"/>
          <c:x val="0.24948046774818428"/>
          <c:y val="3.35365853658536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79436029508053"/>
          <c:y val="0.14634168126798494"/>
          <c:w val="0.7588365291593534"/>
          <c:h val="0.631098500468185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1'!$S$20</c:f>
              <c:strCache>
                <c:ptCount val="1"/>
                <c:pt idx="0">
                  <c:v>Secondary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1'!$S$21:$S$948</c:f>
              <c:numCache>
                <c:formatCode>General</c:formatCode>
                <c:ptCount val="928"/>
                <c:pt idx="9">
                  <c:v>0.1993332999991253</c:v>
                </c:pt>
                <c:pt idx="12">
                  <c:v>0.20104130000254372</c:v>
                </c:pt>
                <c:pt idx="13">
                  <c:v>0.20204129999910947</c:v>
                </c:pt>
                <c:pt idx="24">
                  <c:v>0.20212789999641245</c:v>
                </c:pt>
                <c:pt idx="84">
                  <c:v>0.19680810000136262</c:v>
                </c:pt>
                <c:pt idx="85">
                  <c:v>0.19810809999762569</c:v>
                </c:pt>
                <c:pt idx="102">
                  <c:v>0.18709149999631336</c:v>
                </c:pt>
                <c:pt idx="111">
                  <c:v>0.20053470000129892</c:v>
                </c:pt>
                <c:pt idx="121">
                  <c:v>0.20055989999673329</c:v>
                </c:pt>
                <c:pt idx="138">
                  <c:v>0.19957309999881545</c:v>
                </c:pt>
                <c:pt idx="139">
                  <c:v>0.19953969999914989</c:v>
                </c:pt>
                <c:pt idx="140">
                  <c:v>0.20073969999793917</c:v>
                </c:pt>
                <c:pt idx="141">
                  <c:v>0.20113970000238623</c:v>
                </c:pt>
                <c:pt idx="145">
                  <c:v>0.19163470000057714</c:v>
                </c:pt>
                <c:pt idx="146">
                  <c:v>0.19493829999555601</c:v>
                </c:pt>
                <c:pt idx="156">
                  <c:v>0.19406829999206821</c:v>
                </c:pt>
                <c:pt idx="161">
                  <c:v>0.2058478999970248</c:v>
                </c:pt>
                <c:pt idx="165">
                  <c:v>0.19900649999908637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58-43CD-A302-998F4CDCD154}"/>
            </c:ext>
          </c:extLst>
        </c:ser>
        <c:ser>
          <c:idx val="7"/>
          <c:order val="1"/>
          <c:tx>
            <c:strRef>
              <c:f>'Active 1'!$P$20</c:f>
              <c:strCache>
                <c:ptCount val="1"/>
                <c:pt idx="0">
                  <c:v>Sec.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1'!$F$21:$F$948</c:f>
              <c:numCache>
                <c:formatCode>General</c:formatCode>
                <c:ptCount val="928"/>
                <c:pt idx="0">
                  <c:v>-2967</c:v>
                </c:pt>
                <c:pt idx="1">
                  <c:v>-2967</c:v>
                </c:pt>
                <c:pt idx="2">
                  <c:v>-2944</c:v>
                </c:pt>
                <c:pt idx="3">
                  <c:v>-2829</c:v>
                </c:pt>
                <c:pt idx="4">
                  <c:v>-2668</c:v>
                </c:pt>
                <c:pt idx="5">
                  <c:v>-660</c:v>
                </c:pt>
                <c:pt idx="6">
                  <c:v>-576</c:v>
                </c:pt>
                <c:pt idx="7">
                  <c:v>0</c:v>
                </c:pt>
                <c:pt idx="8">
                  <c:v>0</c:v>
                </c:pt>
                <c:pt idx="9">
                  <c:v>4.5</c:v>
                </c:pt>
                <c:pt idx="10">
                  <c:v>159</c:v>
                </c:pt>
                <c:pt idx="11">
                  <c:v>350</c:v>
                </c:pt>
                <c:pt idx="12">
                  <c:v>424.5</c:v>
                </c:pt>
                <c:pt idx="13">
                  <c:v>424.5</c:v>
                </c:pt>
                <c:pt idx="14">
                  <c:v>467</c:v>
                </c:pt>
                <c:pt idx="15">
                  <c:v>507</c:v>
                </c:pt>
                <c:pt idx="16">
                  <c:v>544</c:v>
                </c:pt>
                <c:pt idx="17">
                  <c:v>558</c:v>
                </c:pt>
                <c:pt idx="18">
                  <c:v>558</c:v>
                </c:pt>
                <c:pt idx="19">
                  <c:v>572</c:v>
                </c:pt>
                <c:pt idx="20">
                  <c:v>626</c:v>
                </c:pt>
                <c:pt idx="21">
                  <c:v>636</c:v>
                </c:pt>
                <c:pt idx="22">
                  <c:v>663</c:v>
                </c:pt>
                <c:pt idx="23">
                  <c:v>663</c:v>
                </c:pt>
                <c:pt idx="24">
                  <c:v>733.5</c:v>
                </c:pt>
                <c:pt idx="25">
                  <c:v>748</c:v>
                </c:pt>
                <c:pt idx="26">
                  <c:v>768</c:v>
                </c:pt>
                <c:pt idx="27">
                  <c:v>778</c:v>
                </c:pt>
                <c:pt idx="28">
                  <c:v>778</c:v>
                </c:pt>
                <c:pt idx="29">
                  <c:v>818</c:v>
                </c:pt>
                <c:pt idx="30">
                  <c:v>904</c:v>
                </c:pt>
                <c:pt idx="31">
                  <c:v>934</c:v>
                </c:pt>
                <c:pt idx="32">
                  <c:v>949</c:v>
                </c:pt>
                <c:pt idx="33">
                  <c:v>949</c:v>
                </c:pt>
                <c:pt idx="34">
                  <c:v>967</c:v>
                </c:pt>
                <c:pt idx="35">
                  <c:v>1020</c:v>
                </c:pt>
                <c:pt idx="36">
                  <c:v>1070</c:v>
                </c:pt>
                <c:pt idx="37">
                  <c:v>1070</c:v>
                </c:pt>
                <c:pt idx="38">
                  <c:v>1079</c:v>
                </c:pt>
                <c:pt idx="39">
                  <c:v>1086</c:v>
                </c:pt>
                <c:pt idx="40">
                  <c:v>1122</c:v>
                </c:pt>
                <c:pt idx="41">
                  <c:v>1154</c:v>
                </c:pt>
                <c:pt idx="42">
                  <c:v>1161</c:v>
                </c:pt>
                <c:pt idx="43">
                  <c:v>1161</c:v>
                </c:pt>
                <c:pt idx="44">
                  <c:v>1168</c:v>
                </c:pt>
                <c:pt idx="45">
                  <c:v>1238</c:v>
                </c:pt>
                <c:pt idx="46">
                  <c:v>1252</c:v>
                </c:pt>
                <c:pt idx="47">
                  <c:v>1266</c:v>
                </c:pt>
                <c:pt idx="48">
                  <c:v>1313</c:v>
                </c:pt>
                <c:pt idx="49">
                  <c:v>1313</c:v>
                </c:pt>
                <c:pt idx="50">
                  <c:v>1313</c:v>
                </c:pt>
                <c:pt idx="51">
                  <c:v>1320</c:v>
                </c:pt>
                <c:pt idx="52">
                  <c:v>1327</c:v>
                </c:pt>
                <c:pt idx="53">
                  <c:v>1336</c:v>
                </c:pt>
                <c:pt idx="54">
                  <c:v>1362</c:v>
                </c:pt>
                <c:pt idx="55">
                  <c:v>1383</c:v>
                </c:pt>
                <c:pt idx="56">
                  <c:v>1515</c:v>
                </c:pt>
                <c:pt idx="57">
                  <c:v>1540</c:v>
                </c:pt>
                <c:pt idx="58">
                  <c:v>1542</c:v>
                </c:pt>
                <c:pt idx="59">
                  <c:v>1542</c:v>
                </c:pt>
                <c:pt idx="60">
                  <c:v>1566</c:v>
                </c:pt>
                <c:pt idx="61">
                  <c:v>1568</c:v>
                </c:pt>
                <c:pt idx="62">
                  <c:v>1587</c:v>
                </c:pt>
                <c:pt idx="63">
                  <c:v>1594</c:v>
                </c:pt>
                <c:pt idx="64">
                  <c:v>1634</c:v>
                </c:pt>
                <c:pt idx="65">
                  <c:v>1687</c:v>
                </c:pt>
                <c:pt idx="66">
                  <c:v>1722</c:v>
                </c:pt>
                <c:pt idx="67">
                  <c:v>1727</c:v>
                </c:pt>
                <c:pt idx="68">
                  <c:v>1727</c:v>
                </c:pt>
                <c:pt idx="69">
                  <c:v>1727</c:v>
                </c:pt>
                <c:pt idx="70">
                  <c:v>1727</c:v>
                </c:pt>
                <c:pt idx="71">
                  <c:v>1727</c:v>
                </c:pt>
                <c:pt idx="72">
                  <c:v>1732</c:v>
                </c:pt>
                <c:pt idx="73">
                  <c:v>1744</c:v>
                </c:pt>
                <c:pt idx="74">
                  <c:v>1830</c:v>
                </c:pt>
                <c:pt idx="75">
                  <c:v>1886</c:v>
                </c:pt>
                <c:pt idx="76">
                  <c:v>1886</c:v>
                </c:pt>
                <c:pt idx="77">
                  <c:v>1888</c:v>
                </c:pt>
                <c:pt idx="78">
                  <c:v>1893</c:v>
                </c:pt>
                <c:pt idx="79">
                  <c:v>1895</c:v>
                </c:pt>
                <c:pt idx="80">
                  <c:v>1895</c:v>
                </c:pt>
                <c:pt idx="81">
                  <c:v>1895</c:v>
                </c:pt>
                <c:pt idx="82">
                  <c:v>1895</c:v>
                </c:pt>
                <c:pt idx="83">
                  <c:v>1900</c:v>
                </c:pt>
                <c:pt idx="84">
                  <c:v>1906.5</c:v>
                </c:pt>
                <c:pt idx="85">
                  <c:v>1906.5</c:v>
                </c:pt>
                <c:pt idx="86">
                  <c:v>1919</c:v>
                </c:pt>
                <c:pt idx="87">
                  <c:v>1956</c:v>
                </c:pt>
                <c:pt idx="88">
                  <c:v>1993</c:v>
                </c:pt>
                <c:pt idx="89">
                  <c:v>1996</c:v>
                </c:pt>
                <c:pt idx="90">
                  <c:v>2012</c:v>
                </c:pt>
                <c:pt idx="91">
                  <c:v>2012</c:v>
                </c:pt>
                <c:pt idx="92">
                  <c:v>2033</c:v>
                </c:pt>
                <c:pt idx="93">
                  <c:v>2054</c:v>
                </c:pt>
                <c:pt idx="94">
                  <c:v>2059</c:v>
                </c:pt>
                <c:pt idx="95">
                  <c:v>2075</c:v>
                </c:pt>
                <c:pt idx="96">
                  <c:v>2085</c:v>
                </c:pt>
                <c:pt idx="97">
                  <c:v>2129</c:v>
                </c:pt>
                <c:pt idx="98">
                  <c:v>2129</c:v>
                </c:pt>
                <c:pt idx="99">
                  <c:v>2143</c:v>
                </c:pt>
                <c:pt idx="100">
                  <c:v>2145</c:v>
                </c:pt>
                <c:pt idx="101">
                  <c:v>2145</c:v>
                </c:pt>
                <c:pt idx="102">
                  <c:v>2147.5</c:v>
                </c:pt>
                <c:pt idx="103">
                  <c:v>2225</c:v>
                </c:pt>
                <c:pt idx="104">
                  <c:v>2225</c:v>
                </c:pt>
                <c:pt idx="105">
                  <c:v>2225</c:v>
                </c:pt>
                <c:pt idx="106">
                  <c:v>2284</c:v>
                </c:pt>
                <c:pt idx="107">
                  <c:v>2302</c:v>
                </c:pt>
                <c:pt idx="108">
                  <c:v>2304</c:v>
                </c:pt>
                <c:pt idx="109">
                  <c:v>2314</c:v>
                </c:pt>
                <c:pt idx="110">
                  <c:v>2314</c:v>
                </c:pt>
                <c:pt idx="111">
                  <c:v>2315.5</c:v>
                </c:pt>
                <c:pt idx="112">
                  <c:v>2379</c:v>
                </c:pt>
                <c:pt idx="113">
                  <c:v>2386</c:v>
                </c:pt>
                <c:pt idx="114">
                  <c:v>2386</c:v>
                </c:pt>
                <c:pt idx="115">
                  <c:v>2386</c:v>
                </c:pt>
                <c:pt idx="116">
                  <c:v>2386</c:v>
                </c:pt>
                <c:pt idx="117">
                  <c:v>2386</c:v>
                </c:pt>
                <c:pt idx="118">
                  <c:v>2386</c:v>
                </c:pt>
                <c:pt idx="119">
                  <c:v>2395</c:v>
                </c:pt>
                <c:pt idx="120">
                  <c:v>2398</c:v>
                </c:pt>
                <c:pt idx="121">
                  <c:v>2413.5</c:v>
                </c:pt>
                <c:pt idx="122">
                  <c:v>2419</c:v>
                </c:pt>
                <c:pt idx="123">
                  <c:v>2463</c:v>
                </c:pt>
                <c:pt idx="124">
                  <c:v>2468</c:v>
                </c:pt>
                <c:pt idx="125">
                  <c:v>2477</c:v>
                </c:pt>
                <c:pt idx="126">
                  <c:v>2480</c:v>
                </c:pt>
                <c:pt idx="127">
                  <c:v>2484</c:v>
                </c:pt>
                <c:pt idx="128">
                  <c:v>2515</c:v>
                </c:pt>
                <c:pt idx="129">
                  <c:v>2515</c:v>
                </c:pt>
                <c:pt idx="130">
                  <c:v>2548</c:v>
                </c:pt>
                <c:pt idx="131">
                  <c:v>2548</c:v>
                </c:pt>
                <c:pt idx="132">
                  <c:v>2554</c:v>
                </c:pt>
                <c:pt idx="133">
                  <c:v>2557</c:v>
                </c:pt>
                <c:pt idx="134">
                  <c:v>2802</c:v>
                </c:pt>
                <c:pt idx="135">
                  <c:v>2954</c:v>
                </c:pt>
                <c:pt idx="136">
                  <c:v>2961</c:v>
                </c:pt>
                <c:pt idx="137">
                  <c:v>2980</c:v>
                </c:pt>
                <c:pt idx="138">
                  <c:v>3131.5</c:v>
                </c:pt>
                <c:pt idx="139">
                  <c:v>3140.5</c:v>
                </c:pt>
                <c:pt idx="140">
                  <c:v>3140.5</c:v>
                </c:pt>
                <c:pt idx="141">
                  <c:v>3140.5</c:v>
                </c:pt>
                <c:pt idx="142">
                  <c:v>3144</c:v>
                </c:pt>
                <c:pt idx="143">
                  <c:v>3300</c:v>
                </c:pt>
                <c:pt idx="144">
                  <c:v>3305</c:v>
                </c:pt>
                <c:pt idx="145">
                  <c:v>3315.5</c:v>
                </c:pt>
                <c:pt idx="146">
                  <c:v>3329.5</c:v>
                </c:pt>
                <c:pt idx="147">
                  <c:v>3433</c:v>
                </c:pt>
                <c:pt idx="148">
                  <c:v>3459</c:v>
                </c:pt>
                <c:pt idx="149">
                  <c:v>3469</c:v>
                </c:pt>
                <c:pt idx="150">
                  <c:v>3522</c:v>
                </c:pt>
                <c:pt idx="151">
                  <c:v>3529</c:v>
                </c:pt>
                <c:pt idx="152">
                  <c:v>3530</c:v>
                </c:pt>
                <c:pt idx="153">
                  <c:v>3532</c:v>
                </c:pt>
                <c:pt idx="154">
                  <c:v>3628</c:v>
                </c:pt>
                <c:pt idx="155">
                  <c:v>3719</c:v>
                </c:pt>
                <c:pt idx="156">
                  <c:v>3779.5</c:v>
                </c:pt>
                <c:pt idx="157">
                  <c:v>3796</c:v>
                </c:pt>
                <c:pt idx="158">
                  <c:v>3796</c:v>
                </c:pt>
                <c:pt idx="159">
                  <c:v>3957</c:v>
                </c:pt>
                <c:pt idx="160">
                  <c:v>3987</c:v>
                </c:pt>
                <c:pt idx="161">
                  <c:v>4033.5</c:v>
                </c:pt>
                <c:pt idx="162">
                  <c:v>4048</c:v>
                </c:pt>
                <c:pt idx="163">
                  <c:v>4095</c:v>
                </c:pt>
                <c:pt idx="164">
                  <c:v>4104</c:v>
                </c:pt>
                <c:pt idx="165">
                  <c:v>4122.5</c:v>
                </c:pt>
                <c:pt idx="166">
                  <c:v>4125</c:v>
                </c:pt>
                <c:pt idx="167">
                  <c:v>4125</c:v>
                </c:pt>
                <c:pt idx="168">
                  <c:v>4193</c:v>
                </c:pt>
                <c:pt idx="169">
                  <c:v>4196</c:v>
                </c:pt>
                <c:pt idx="170">
                  <c:v>4270</c:v>
                </c:pt>
                <c:pt idx="171">
                  <c:v>4301</c:v>
                </c:pt>
                <c:pt idx="172">
                  <c:v>4308</c:v>
                </c:pt>
                <c:pt idx="173">
                  <c:v>4423</c:v>
                </c:pt>
                <c:pt idx="174">
                  <c:v>4551</c:v>
                </c:pt>
                <c:pt idx="175">
                  <c:v>4551</c:v>
                </c:pt>
                <c:pt idx="176">
                  <c:v>4602</c:v>
                </c:pt>
              </c:numCache>
            </c:numRef>
          </c:xVal>
          <c:yVal>
            <c:numRef>
              <c:f>'Active 1'!$P$21:$P$948</c:f>
              <c:numCache>
                <c:formatCode>General</c:formatCode>
                <c:ptCount val="928"/>
                <c:pt idx="0">
                  <c:v>0.20121888619950587</c:v>
                </c:pt>
                <c:pt idx="1">
                  <c:v>0.20121888619950587</c:v>
                </c:pt>
                <c:pt idx="2">
                  <c:v>0.20120752922455118</c:v>
                </c:pt>
                <c:pt idx="3">
                  <c:v>0.20115074434977773</c:v>
                </c:pt>
                <c:pt idx="4">
                  <c:v>0.20107124552509487</c:v>
                </c:pt>
                <c:pt idx="5">
                  <c:v>0.20007973223339826</c:v>
                </c:pt>
                <c:pt idx="6">
                  <c:v>0.20003825458573765</c:v>
                </c:pt>
                <c:pt idx="7">
                  <c:v>0.19975383643035058</c:v>
                </c:pt>
                <c:pt idx="8">
                  <c:v>0.19975383643035058</c:v>
                </c:pt>
                <c:pt idx="9">
                  <c:v>0.19975161441351161</c:v>
                </c:pt>
                <c:pt idx="10">
                  <c:v>0.19967532516870728</c:v>
                </c:pt>
                <c:pt idx="11">
                  <c:v>0.19958101289843136</c:v>
                </c:pt>
                <c:pt idx="12">
                  <c:v>0.19954422617520853</c:v>
                </c:pt>
                <c:pt idx="13">
                  <c:v>0.19954422617520853</c:v>
                </c:pt>
                <c:pt idx="14">
                  <c:v>0.19952324046061834</c:v>
                </c:pt>
                <c:pt idx="15">
                  <c:v>0.19950348919982758</c:v>
                </c:pt>
                <c:pt idx="16">
                  <c:v>0.19948521928359611</c:v>
                </c:pt>
                <c:pt idx="17">
                  <c:v>0.19947830634231936</c:v>
                </c:pt>
                <c:pt idx="18">
                  <c:v>0.19947830634231936</c:v>
                </c:pt>
                <c:pt idx="19">
                  <c:v>0.19947139340104258</c:v>
                </c:pt>
                <c:pt idx="20">
                  <c:v>0.19944472919897505</c:v>
                </c:pt>
                <c:pt idx="21">
                  <c:v>0.19943979138377735</c:v>
                </c:pt>
                <c:pt idx="22">
                  <c:v>0.19942645928274358</c:v>
                </c:pt>
                <c:pt idx="23">
                  <c:v>0.19942645928274358</c:v>
                </c:pt>
                <c:pt idx="24">
                  <c:v>0.19939164768559986</c:v>
                </c:pt>
                <c:pt idx="25">
                  <c:v>0.19938448785356319</c:v>
                </c:pt>
                <c:pt idx="26">
                  <c:v>0.19937461222316782</c:v>
                </c:pt>
                <c:pt idx="27">
                  <c:v>0.19936967440797013</c:v>
                </c:pt>
                <c:pt idx="28">
                  <c:v>0.19936967440797013</c:v>
                </c:pt>
                <c:pt idx="29">
                  <c:v>0.19934992314717936</c:v>
                </c:pt>
                <c:pt idx="30">
                  <c:v>0.19930745793647919</c:v>
                </c:pt>
                <c:pt idx="31">
                  <c:v>0.19929264449088613</c:v>
                </c:pt>
                <c:pt idx="32">
                  <c:v>0.1992852377680896</c:v>
                </c:pt>
                <c:pt idx="33">
                  <c:v>0.1992852377680896</c:v>
                </c:pt>
                <c:pt idx="34">
                  <c:v>0.19927634970073374</c:v>
                </c:pt>
                <c:pt idx="35">
                  <c:v>0.19925017928018596</c:v>
                </c:pt>
                <c:pt idx="36">
                  <c:v>0.1992254902041975</c:v>
                </c:pt>
                <c:pt idx="37">
                  <c:v>0.1992254902041975</c:v>
                </c:pt>
                <c:pt idx="38">
                  <c:v>0.19922104617051958</c:v>
                </c:pt>
                <c:pt idx="39">
                  <c:v>0.19921758969988121</c:v>
                </c:pt>
                <c:pt idx="40">
                  <c:v>0.1991998135651695</c:v>
                </c:pt>
                <c:pt idx="41">
                  <c:v>0.19918401255653689</c:v>
                </c:pt>
                <c:pt idx="42">
                  <c:v>0.19918055608589852</c:v>
                </c:pt>
                <c:pt idx="43">
                  <c:v>0.19918055608589852</c:v>
                </c:pt>
                <c:pt idx="44">
                  <c:v>0.19917709961526012</c:v>
                </c:pt>
                <c:pt idx="45">
                  <c:v>0.19914253490887629</c:v>
                </c:pt>
                <c:pt idx="46">
                  <c:v>0.19913562196759951</c:v>
                </c:pt>
                <c:pt idx="47">
                  <c:v>0.19912870902632274</c:v>
                </c:pt>
                <c:pt idx="48">
                  <c:v>0.19910550129489357</c:v>
                </c:pt>
                <c:pt idx="49">
                  <c:v>0.19910550129489357</c:v>
                </c:pt>
                <c:pt idx="50">
                  <c:v>0.19910550129489357</c:v>
                </c:pt>
                <c:pt idx="51">
                  <c:v>0.1991020448242552</c:v>
                </c:pt>
                <c:pt idx="52">
                  <c:v>0.19909858835361682</c:v>
                </c:pt>
                <c:pt idx="53">
                  <c:v>0.19909414431993888</c:v>
                </c:pt>
                <c:pt idx="54">
                  <c:v>0.1990813060004249</c:v>
                </c:pt>
                <c:pt idx="55">
                  <c:v>0.19907093658850974</c:v>
                </c:pt>
                <c:pt idx="56">
                  <c:v>0.19900575742790019</c:v>
                </c:pt>
                <c:pt idx="57">
                  <c:v>0.19899341288990596</c:v>
                </c:pt>
                <c:pt idx="58">
                  <c:v>0.19899242532686642</c:v>
                </c:pt>
                <c:pt idx="59">
                  <c:v>0.19899242532686642</c:v>
                </c:pt>
                <c:pt idx="60">
                  <c:v>0.19898057457039198</c:v>
                </c:pt>
                <c:pt idx="61">
                  <c:v>0.19897958700735244</c:v>
                </c:pt>
                <c:pt idx="62">
                  <c:v>0.19897020515847683</c:v>
                </c:pt>
                <c:pt idx="63">
                  <c:v>0.19896674868783842</c:v>
                </c:pt>
                <c:pt idx="64">
                  <c:v>0.19894699742704766</c:v>
                </c:pt>
                <c:pt idx="65">
                  <c:v>0.19892082700649991</c:v>
                </c:pt>
                <c:pt idx="66">
                  <c:v>0.19890354465330798</c:v>
                </c:pt>
                <c:pt idx="67">
                  <c:v>0.19890107574570912</c:v>
                </c:pt>
                <c:pt idx="68">
                  <c:v>0.19890107574570912</c:v>
                </c:pt>
                <c:pt idx="69">
                  <c:v>0.19890107574570912</c:v>
                </c:pt>
                <c:pt idx="70">
                  <c:v>0.19890107574570912</c:v>
                </c:pt>
                <c:pt idx="71">
                  <c:v>0.19890107574570912</c:v>
                </c:pt>
                <c:pt idx="72">
                  <c:v>0.19889860683811028</c:v>
                </c:pt>
                <c:pt idx="73">
                  <c:v>0.19889268145987304</c:v>
                </c:pt>
                <c:pt idx="74">
                  <c:v>0.1988502162491729</c:v>
                </c:pt>
                <c:pt idx="75">
                  <c:v>0.19882256448406582</c:v>
                </c:pt>
                <c:pt idx="76">
                  <c:v>0.19882256448406582</c:v>
                </c:pt>
                <c:pt idx="77">
                  <c:v>0.19882157692102628</c:v>
                </c:pt>
                <c:pt idx="78">
                  <c:v>0.19881910801342742</c:v>
                </c:pt>
                <c:pt idx="79">
                  <c:v>0.19881812045038791</c:v>
                </c:pt>
                <c:pt idx="80">
                  <c:v>0.19881812045038791</c:v>
                </c:pt>
                <c:pt idx="81">
                  <c:v>0.19881812045038791</c:v>
                </c:pt>
                <c:pt idx="82">
                  <c:v>0.19881812045038791</c:v>
                </c:pt>
                <c:pt idx="83">
                  <c:v>0.19881565154278905</c:v>
                </c:pt>
                <c:pt idx="84">
                  <c:v>0.19881244196291054</c:v>
                </c:pt>
                <c:pt idx="85">
                  <c:v>0.19881244196291054</c:v>
                </c:pt>
                <c:pt idx="86">
                  <c:v>0.19880626969391343</c:v>
                </c:pt>
                <c:pt idx="87">
                  <c:v>0.19878799977768197</c:v>
                </c:pt>
                <c:pt idx="88">
                  <c:v>0.1987697298614505</c:v>
                </c:pt>
                <c:pt idx="89">
                  <c:v>0.1987682485168912</c:v>
                </c:pt>
                <c:pt idx="90">
                  <c:v>0.19876034801257489</c:v>
                </c:pt>
                <c:pt idx="91">
                  <c:v>0.19876034801257489</c:v>
                </c:pt>
                <c:pt idx="92">
                  <c:v>0.19874997860065974</c:v>
                </c:pt>
                <c:pt idx="93">
                  <c:v>0.19873960918874459</c:v>
                </c:pt>
                <c:pt idx="94">
                  <c:v>0.19873714028114575</c:v>
                </c:pt>
                <c:pt idx="95">
                  <c:v>0.19872923977682944</c:v>
                </c:pt>
                <c:pt idx="96">
                  <c:v>0.19872430196163174</c:v>
                </c:pt>
                <c:pt idx="97">
                  <c:v>0.1987025755747619</c:v>
                </c:pt>
                <c:pt idx="98">
                  <c:v>0.1987025755747619</c:v>
                </c:pt>
                <c:pt idx="99">
                  <c:v>0.19869566263348512</c:v>
                </c:pt>
                <c:pt idx="100">
                  <c:v>0.19869467507044558</c:v>
                </c:pt>
                <c:pt idx="101">
                  <c:v>0.19869467507044558</c:v>
                </c:pt>
                <c:pt idx="102">
                  <c:v>0.19869344061664618</c:v>
                </c:pt>
                <c:pt idx="103">
                  <c:v>0.19865517254886406</c:v>
                </c:pt>
                <c:pt idx="104">
                  <c:v>0.19865517254886406</c:v>
                </c:pt>
                <c:pt idx="105">
                  <c:v>0.19865517254886406</c:v>
                </c:pt>
                <c:pt idx="106">
                  <c:v>0.19862603943919765</c:v>
                </c:pt>
                <c:pt idx="107">
                  <c:v>0.19861715137184183</c:v>
                </c:pt>
                <c:pt idx="108">
                  <c:v>0.19861616380880229</c:v>
                </c:pt>
                <c:pt idx="109">
                  <c:v>0.19861122599360459</c:v>
                </c:pt>
                <c:pt idx="110">
                  <c:v>0.19861122599360459</c:v>
                </c:pt>
                <c:pt idx="111">
                  <c:v>0.19861048532132494</c:v>
                </c:pt>
                <c:pt idx="112">
                  <c:v>0.1985791301948196</c:v>
                </c:pt>
                <c:pt idx="113">
                  <c:v>0.1985756737241812</c:v>
                </c:pt>
                <c:pt idx="114">
                  <c:v>0.1985756737241812</c:v>
                </c:pt>
                <c:pt idx="115">
                  <c:v>0.1985756737241812</c:v>
                </c:pt>
                <c:pt idx="116">
                  <c:v>0.1985756737241812</c:v>
                </c:pt>
                <c:pt idx="117">
                  <c:v>0.1985756737241812</c:v>
                </c:pt>
                <c:pt idx="118">
                  <c:v>0.1985756737241812</c:v>
                </c:pt>
                <c:pt idx="119">
                  <c:v>0.19857122969050328</c:v>
                </c:pt>
                <c:pt idx="120">
                  <c:v>0.19856974834594399</c:v>
                </c:pt>
                <c:pt idx="121">
                  <c:v>0.19856209473238756</c:v>
                </c:pt>
                <c:pt idx="122">
                  <c:v>0.19855937893402881</c:v>
                </c:pt>
                <c:pt idx="123">
                  <c:v>0.19853765254715897</c:v>
                </c:pt>
                <c:pt idx="124">
                  <c:v>0.19853518363956013</c:v>
                </c:pt>
                <c:pt idx="125">
                  <c:v>0.19853073960588222</c:v>
                </c:pt>
                <c:pt idx="126">
                  <c:v>0.19852925826132289</c:v>
                </c:pt>
                <c:pt idx="127">
                  <c:v>0.19852728313524381</c:v>
                </c:pt>
                <c:pt idx="128">
                  <c:v>0.19851197590813097</c:v>
                </c:pt>
                <c:pt idx="129">
                  <c:v>0.19851197590813097</c:v>
                </c:pt>
                <c:pt idx="130">
                  <c:v>0.19849568111797858</c:v>
                </c:pt>
                <c:pt idx="131">
                  <c:v>0.19849568111797858</c:v>
                </c:pt>
                <c:pt idx="132">
                  <c:v>0.19849271842885999</c:v>
                </c:pt>
                <c:pt idx="133">
                  <c:v>0.19849123708430066</c:v>
                </c:pt>
                <c:pt idx="134">
                  <c:v>0.1983702606119572</c:v>
                </c:pt>
                <c:pt idx="135">
                  <c:v>0.19829520582095228</c:v>
                </c:pt>
                <c:pt idx="136">
                  <c:v>0.19829174935031391</c:v>
                </c:pt>
                <c:pt idx="137">
                  <c:v>0.19828236750143829</c:v>
                </c:pt>
                <c:pt idx="138">
                  <c:v>0.19820755960119324</c:v>
                </c:pt>
                <c:pt idx="139">
                  <c:v>0.19820311556751533</c:v>
                </c:pt>
                <c:pt idx="140">
                  <c:v>0.19820311556751533</c:v>
                </c:pt>
                <c:pt idx="141">
                  <c:v>0.19820311556751533</c:v>
                </c:pt>
                <c:pt idx="142">
                  <c:v>0.19820138733219614</c:v>
                </c:pt>
                <c:pt idx="143">
                  <c:v>0.19812435741511214</c:v>
                </c:pt>
                <c:pt idx="144">
                  <c:v>0.19812188850751328</c:v>
                </c:pt>
                <c:pt idx="145">
                  <c:v>0.19811670380155572</c:v>
                </c:pt>
                <c:pt idx="146">
                  <c:v>0.19810979086027894</c:v>
                </c:pt>
                <c:pt idx="147">
                  <c:v>0.19805868447298283</c:v>
                </c:pt>
                <c:pt idx="148">
                  <c:v>0.19804584615346882</c:v>
                </c:pt>
                <c:pt idx="149">
                  <c:v>0.19804090833827112</c:v>
                </c:pt>
                <c:pt idx="150">
                  <c:v>0.19801473791772337</c:v>
                </c:pt>
                <c:pt idx="151">
                  <c:v>0.19801128144708499</c:v>
                </c:pt>
                <c:pt idx="152">
                  <c:v>0.19801078766556521</c:v>
                </c:pt>
                <c:pt idx="153">
                  <c:v>0.19800980010252567</c:v>
                </c:pt>
                <c:pt idx="154">
                  <c:v>0.19796239707662783</c:v>
                </c:pt>
                <c:pt idx="155">
                  <c:v>0.19791746295832882</c:v>
                </c:pt>
                <c:pt idx="156">
                  <c:v>0.1978875891763828</c:v>
                </c:pt>
                <c:pt idx="157">
                  <c:v>0.19787944178130659</c:v>
                </c:pt>
                <c:pt idx="158">
                  <c:v>0.19787944178130659</c:v>
                </c:pt>
                <c:pt idx="159">
                  <c:v>0.19779994295662376</c:v>
                </c:pt>
                <c:pt idx="160">
                  <c:v>0.19778512951103067</c:v>
                </c:pt>
                <c:pt idx="161">
                  <c:v>0.19776216867036139</c:v>
                </c:pt>
                <c:pt idx="162">
                  <c:v>0.19775500883832475</c:v>
                </c:pt>
                <c:pt idx="163">
                  <c:v>0.19773180110689559</c:v>
                </c:pt>
                <c:pt idx="164">
                  <c:v>0.19772735707321767</c:v>
                </c:pt>
                <c:pt idx="165">
                  <c:v>0.19771822211510195</c:v>
                </c:pt>
                <c:pt idx="166">
                  <c:v>0.19771698766130252</c:v>
                </c:pt>
                <c:pt idx="167">
                  <c:v>0.19771698766130252</c:v>
                </c:pt>
                <c:pt idx="168">
                  <c:v>0.19768341051795821</c:v>
                </c:pt>
                <c:pt idx="169">
                  <c:v>0.19768192917339891</c:v>
                </c:pt>
                <c:pt idx="170">
                  <c:v>0.19764538934093598</c:v>
                </c:pt>
                <c:pt idx="171">
                  <c:v>0.19763008211382313</c:v>
                </c:pt>
                <c:pt idx="172">
                  <c:v>0.19762662564318476</c:v>
                </c:pt>
                <c:pt idx="173">
                  <c:v>0.1975698407684113</c:v>
                </c:pt>
                <c:pt idx="174">
                  <c:v>0.19750663673388083</c:v>
                </c:pt>
                <c:pt idx="175">
                  <c:v>0.19750663673388083</c:v>
                </c:pt>
                <c:pt idx="176">
                  <c:v>0.19748145387637259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58-43CD-A302-998F4CDCD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5459896"/>
        <c:axId val="1"/>
      </c:scatterChart>
      <c:valAx>
        <c:axId val="835459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806696460239766"/>
              <c:y val="0.838415914474105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22"/>
          <c:min val="0.1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8212058212058215E-2"/>
              <c:y val="0.36890307918827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54598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9085282738826044"/>
          <c:y val="0.92073298764483702"/>
          <c:w val="0.33679877333420638"/>
          <c:h val="6.09756097560975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47625</xdr:rowOff>
    </xdr:from>
    <xdr:to>
      <xdr:col>19</xdr:col>
      <xdr:colOff>400050</xdr:colOff>
      <xdr:row>18</xdr:row>
      <xdr:rowOff>9525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88CDE8A1-3D70-5CC4-DF74-CDEA50217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85725</xdr:rowOff>
    </xdr:from>
    <xdr:to>
      <xdr:col>13</xdr:col>
      <xdr:colOff>352425</xdr:colOff>
      <xdr:row>21</xdr:row>
      <xdr:rowOff>28575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FF3B7B9-6C9D-254E-843B-6DCB65B246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21</xdr:row>
      <xdr:rowOff>123825</xdr:rowOff>
    </xdr:from>
    <xdr:to>
      <xdr:col>13</xdr:col>
      <xdr:colOff>381000</xdr:colOff>
      <xdr:row>40</xdr:row>
      <xdr:rowOff>47625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5EEF463E-9A2C-C5D7-019D-7643D6DA73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cdsbib.u-strasbg.fr/cgi-bin/cdsbib?1990RMxAA..21..381G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s://www.aavso.org/ejaavso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vsolj.cetus-net.org/bulletin.html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4340" TargetMode="External"/><Relationship Id="rId18" Type="http://schemas.openxmlformats.org/officeDocument/2006/relationships/hyperlink" Target="http://www.konkoly.hu/cgi-bin/IBVS?3900" TargetMode="External"/><Relationship Id="rId26" Type="http://schemas.openxmlformats.org/officeDocument/2006/relationships/hyperlink" Target="http://www.konkoly.hu/cgi-bin/IBVS?4340" TargetMode="External"/><Relationship Id="rId39" Type="http://schemas.openxmlformats.org/officeDocument/2006/relationships/hyperlink" Target="http://www.konkoly.hu/cgi-bin/IBVS?4597" TargetMode="External"/><Relationship Id="rId21" Type="http://schemas.openxmlformats.org/officeDocument/2006/relationships/hyperlink" Target="http://www.konkoly.hu/cgi-bin/IBVS?4263" TargetMode="External"/><Relationship Id="rId34" Type="http://schemas.openxmlformats.org/officeDocument/2006/relationships/hyperlink" Target="http://var.astro.cz/oejv/issues/oejv0060.pdf" TargetMode="External"/><Relationship Id="rId42" Type="http://schemas.openxmlformats.org/officeDocument/2006/relationships/hyperlink" Target="http://www.bav-astro.de/sfs/BAVM_link.php?BAVMnr=152" TargetMode="External"/><Relationship Id="rId47" Type="http://schemas.openxmlformats.org/officeDocument/2006/relationships/hyperlink" Target="http://www.konkoly.hu/cgi-bin/IBVS?5684" TargetMode="External"/><Relationship Id="rId50" Type="http://schemas.openxmlformats.org/officeDocument/2006/relationships/hyperlink" Target="http://var.astro.cz/oejv/issues/oejv0074.pdf" TargetMode="External"/><Relationship Id="rId55" Type="http://schemas.openxmlformats.org/officeDocument/2006/relationships/hyperlink" Target="http://www.aavso.org/sites/default/files/jaavso/v36n2/186.pdf" TargetMode="External"/><Relationship Id="rId7" Type="http://schemas.openxmlformats.org/officeDocument/2006/relationships/hyperlink" Target="http://www.bav-astro.de/sfs/BAVM_link.php?BAVMnr=31" TargetMode="External"/><Relationship Id="rId2" Type="http://schemas.openxmlformats.org/officeDocument/2006/relationships/hyperlink" Target="http://www.konkoly.hu/cgi-bin/IBVS?817" TargetMode="External"/><Relationship Id="rId16" Type="http://schemas.openxmlformats.org/officeDocument/2006/relationships/hyperlink" Target="http://www.konkoly.hu/cgi-bin/IBVS?4340" TargetMode="External"/><Relationship Id="rId20" Type="http://schemas.openxmlformats.org/officeDocument/2006/relationships/hyperlink" Target="http://www.konkoly.hu/cgi-bin/IBVS?4340" TargetMode="External"/><Relationship Id="rId29" Type="http://schemas.openxmlformats.org/officeDocument/2006/relationships/hyperlink" Target="http://www.konkoly.hu/cgi-bin/IBVS?4194" TargetMode="External"/><Relationship Id="rId41" Type="http://schemas.openxmlformats.org/officeDocument/2006/relationships/hyperlink" Target="http://www.bav-astro.de/sfs/BAVM_link.php?BAVMnr=154" TargetMode="External"/><Relationship Id="rId54" Type="http://schemas.openxmlformats.org/officeDocument/2006/relationships/hyperlink" Target="http://www.konkoly.hu/cgi-bin/IBVS?5979" TargetMode="External"/><Relationship Id="rId62" Type="http://schemas.openxmlformats.org/officeDocument/2006/relationships/hyperlink" Target="http://var.astro.cz/oejv/issues/oejv0172.pdf" TargetMode="External"/><Relationship Id="rId1" Type="http://schemas.openxmlformats.org/officeDocument/2006/relationships/hyperlink" Target="http://www.konkoly.hu/cgi-bin/IBVS?795" TargetMode="External"/><Relationship Id="rId6" Type="http://schemas.openxmlformats.org/officeDocument/2006/relationships/hyperlink" Target="http://www.konkoly.hu/cgi-bin/IBVS?1350" TargetMode="External"/><Relationship Id="rId11" Type="http://schemas.openxmlformats.org/officeDocument/2006/relationships/hyperlink" Target="http://www.bav-astro.de/sfs/BAVM_link.php?BAVMnr=34" TargetMode="External"/><Relationship Id="rId24" Type="http://schemas.openxmlformats.org/officeDocument/2006/relationships/hyperlink" Target="http://www.konkoly.hu/cgi-bin/IBVS?4340" TargetMode="External"/><Relationship Id="rId32" Type="http://schemas.openxmlformats.org/officeDocument/2006/relationships/hyperlink" Target="http://www.konkoly.hu/cgi-bin/IBVS?4194" TargetMode="External"/><Relationship Id="rId37" Type="http://schemas.openxmlformats.org/officeDocument/2006/relationships/hyperlink" Target="http://www.konkoly.hu/cgi-bin/IBVS?4340" TargetMode="External"/><Relationship Id="rId40" Type="http://schemas.openxmlformats.org/officeDocument/2006/relationships/hyperlink" Target="http://www.bav-astro.de/sfs/BAVM_link.php?BAVMnr=154" TargetMode="External"/><Relationship Id="rId45" Type="http://schemas.openxmlformats.org/officeDocument/2006/relationships/hyperlink" Target="http://www.konkoly.hu/cgi-bin/IBVS?5741" TargetMode="External"/><Relationship Id="rId53" Type="http://schemas.openxmlformats.org/officeDocument/2006/relationships/hyperlink" Target="http://www.konkoly.hu/cgi-bin/IBVS?5979" TargetMode="External"/><Relationship Id="rId58" Type="http://schemas.openxmlformats.org/officeDocument/2006/relationships/hyperlink" Target="http://www.konkoly.hu/cgi-bin/IBVS?5992" TargetMode="External"/><Relationship Id="rId5" Type="http://schemas.openxmlformats.org/officeDocument/2006/relationships/hyperlink" Target="http://www.konkoly.hu/cgi-bin/IBVS?1249" TargetMode="External"/><Relationship Id="rId15" Type="http://schemas.openxmlformats.org/officeDocument/2006/relationships/hyperlink" Target="http://www.konkoly.hu/cgi-bin/IBVS?4340" TargetMode="External"/><Relationship Id="rId23" Type="http://schemas.openxmlformats.org/officeDocument/2006/relationships/hyperlink" Target="http://www.konkoly.hu/cgi-bin/IBVS?4340" TargetMode="External"/><Relationship Id="rId28" Type="http://schemas.openxmlformats.org/officeDocument/2006/relationships/hyperlink" Target="http://www.konkoly.hu/cgi-bin/IBVS?3903" TargetMode="External"/><Relationship Id="rId36" Type="http://schemas.openxmlformats.org/officeDocument/2006/relationships/hyperlink" Target="http://var.astro.cz/oejv/issues/oejv0060.pdf" TargetMode="External"/><Relationship Id="rId49" Type="http://schemas.openxmlformats.org/officeDocument/2006/relationships/hyperlink" Target="http://www.konkoly.hu/cgi-bin/IBVS?5753" TargetMode="External"/><Relationship Id="rId57" Type="http://schemas.openxmlformats.org/officeDocument/2006/relationships/hyperlink" Target="http://www.konkoly.hu/cgi-bin/IBVS?5960" TargetMode="External"/><Relationship Id="rId61" Type="http://schemas.openxmlformats.org/officeDocument/2006/relationships/hyperlink" Target="http://www.bav-astro.de/sfs/BAVM_link.php?BAVMnr=238" TargetMode="External"/><Relationship Id="rId10" Type="http://schemas.openxmlformats.org/officeDocument/2006/relationships/hyperlink" Target="http://www.bav-astro.de/sfs/BAVM_link.php?BAVMnr=34" TargetMode="External"/><Relationship Id="rId19" Type="http://schemas.openxmlformats.org/officeDocument/2006/relationships/hyperlink" Target="http://www.konkoly.hu/cgi-bin/IBVS?4340" TargetMode="External"/><Relationship Id="rId31" Type="http://schemas.openxmlformats.org/officeDocument/2006/relationships/hyperlink" Target="http://www.konkoly.hu/cgi-bin/IBVS?4009" TargetMode="External"/><Relationship Id="rId44" Type="http://schemas.openxmlformats.org/officeDocument/2006/relationships/hyperlink" Target="http://www.konkoly.hu/cgi-bin/IBVS?5583" TargetMode="External"/><Relationship Id="rId52" Type="http://schemas.openxmlformats.org/officeDocument/2006/relationships/hyperlink" Target="http://www.aavso.org/sites/default/files/jaavso/v36n2/171.pdf" TargetMode="External"/><Relationship Id="rId60" Type="http://schemas.openxmlformats.org/officeDocument/2006/relationships/hyperlink" Target="http://var.astro.cz/oejv/issues/oejv0162.pdf" TargetMode="External"/><Relationship Id="rId4" Type="http://schemas.openxmlformats.org/officeDocument/2006/relationships/hyperlink" Target="http://www.konkoly.hu/cgi-bin/IBVS?954" TargetMode="External"/><Relationship Id="rId9" Type="http://schemas.openxmlformats.org/officeDocument/2006/relationships/hyperlink" Target="http://www.bav-astro.de/sfs/BAVM_link.php?BAVMnr=34" TargetMode="External"/><Relationship Id="rId14" Type="http://schemas.openxmlformats.org/officeDocument/2006/relationships/hyperlink" Target="http://www.konkoly.hu/cgi-bin/IBVS?4340" TargetMode="External"/><Relationship Id="rId22" Type="http://schemas.openxmlformats.org/officeDocument/2006/relationships/hyperlink" Target="http://www.konkoly.hu/cgi-bin/IBVS?3900" TargetMode="External"/><Relationship Id="rId27" Type="http://schemas.openxmlformats.org/officeDocument/2006/relationships/hyperlink" Target="http://www.konkoly.hu/cgi-bin/IBVS?4340" TargetMode="External"/><Relationship Id="rId30" Type="http://schemas.openxmlformats.org/officeDocument/2006/relationships/hyperlink" Target="http://www.konkoly.hu/cgi-bin/IBVS?4194" TargetMode="External"/><Relationship Id="rId35" Type="http://schemas.openxmlformats.org/officeDocument/2006/relationships/hyperlink" Target="http://www.konkoly.hu/cgi-bin/IBVS?4194" TargetMode="External"/><Relationship Id="rId43" Type="http://schemas.openxmlformats.org/officeDocument/2006/relationships/hyperlink" Target="http://www.konkoly.hu/cgi-bin/IBVS?5583" TargetMode="External"/><Relationship Id="rId48" Type="http://schemas.openxmlformats.org/officeDocument/2006/relationships/hyperlink" Target="http://www.bav-astro.de/sfs/BAVM_link.php?BAVMnr=178" TargetMode="External"/><Relationship Id="rId56" Type="http://schemas.openxmlformats.org/officeDocument/2006/relationships/hyperlink" Target="http://www.aavso.org/sites/default/files/jaavso/v36n2/186.pdf" TargetMode="External"/><Relationship Id="rId8" Type="http://schemas.openxmlformats.org/officeDocument/2006/relationships/hyperlink" Target="http://www.bav-astro.de/sfs/BAVM_link.php?BAVMnr=32" TargetMode="External"/><Relationship Id="rId51" Type="http://schemas.openxmlformats.org/officeDocument/2006/relationships/hyperlink" Target="http://var.astro.cz/oejv/issues/oejv0074.pdf" TargetMode="External"/><Relationship Id="rId3" Type="http://schemas.openxmlformats.org/officeDocument/2006/relationships/hyperlink" Target="http://www.bav-astro.de/sfs/BAVM_link.php?BAVMnr=25" TargetMode="External"/><Relationship Id="rId12" Type="http://schemas.openxmlformats.org/officeDocument/2006/relationships/hyperlink" Target="http://www.konkoly.hu/cgi-bin/IBVS?3408" TargetMode="External"/><Relationship Id="rId17" Type="http://schemas.openxmlformats.org/officeDocument/2006/relationships/hyperlink" Target="http://www.konkoly.hu/cgi-bin/IBVS?3408" TargetMode="External"/><Relationship Id="rId25" Type="http://schemas.openxmlformats.org/officeDocument/2006/relationships/hyperlink" Target="http://www.konkoly.hu/cgi-bin/IBVS?4340" TargetMode="External"/><Relationship Id="rId33" Type="http://schemas.openxmlformats.org/officeDocument/2006/relationships/hyperlink" Target="http://www.konkoly.hu/cgi-bin/IBVS?4194" TargetMode="External"/><Relationship Id="rId38" Type="http://schemas.openxmlformats.org/officeDocument/2006/relationships/hyperlink" Target="http://www.konkoly.hu/cgi-bin/IBVS?4340" TargetMode="External"/><Relationship Id="rId46" Type="http://schemas.openxmlformats.org/officeDocument/2006/relationships/hyperlink" Target="http://www.bav-astro.de/sfs/BAVM_link.php?BAVMnr=178" TargetMode="External"/><Relationship Id="rId59" Type="http://schemas.openxmlformats.org/officeDocument/2006/relationships/hyperlink" Target="http://www.konkoly.hu/cgi-bin/IBVS?6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79"/>
  <sheetViews>
    <sheetView tabSelected="1" workbookViewId="0">
      <pane xSplit="14" ySplit="21" topLeftCell="O182" activePane="bottomRight" state="frozen"/>
      <selection pane="topRight" activeCell="O1" sqref="O1"/>
      <selection pane="bottomLeft" activeCell="A22" sqref="A22"/>
      <selection pane="bottomRight" activeCell="C7" sqref="C7"/>
    </sheetView>
  </sheetViews>
  <sheetFormatPr defaultColWidth="10.28515625" defaultRowHeight="12.75" x14ac:dyDescent="0.2"/>
  <cols>
    <col min="1" max="1" width="14.42578125" customWidth="1"/>
    <col min="2" max="2" width="5.140625" customWidth="1"/>
    <col min="3" max="3" width="11.85546875" customWidth="1"/>
    <col min="4" max="4" width="9.42578125" customWidth="1"/>
    <col min="5" max="5" width="9.140625" customWidth="1"/>
    <col min="6" max="6" width="16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112</v>
      </c>
    </row>
    <row r="2" spans="1:6" x14ac:dyDescent="0.2">
      <c r="A2" t="s">
        <v>23</v>
      </c>
      <c r="B2" s="14" t="s">
        <v>111</v>
      </c>
    </row>
    <row r="3" spans="1:6" ht="13.5" thickBot="1" x14ac:dyDescent="0.25">
      <c r="C3" s="10" t="s">
        <v>97</v>
      </c>
    </row>
    <row r="4" spans="1:6" ht="14.25" thickTop="1" thickBot="1" x14ac:dyDescent="0.25">
      <c r="A4" s="7" t="s">
        <v>3</v>
      </c>
      <c r="C4" s="3">
        <v>39002.724000000002</v>
      </c>
      <c r="D4" s="4">
        <v>4.4277926000000001</v>
      </c>
    </row>
    <row r="5" spans="1:6" ht="13.5" thickTop="1" x14ac:dyDescent="0.2">
      <c r="A5" s="53" t="s">
        <v>700</v>
      </c>
      <c r="B5" s="35"/>
      <c r="C5" s="54">
        <v>-9.5</v>
      </c>
      <c r="D5" s="35" t="s">
        <v>701</v>
      </c>
    </row>
    <row r="6" spans="1:6" x14ac:dyDescent="0.2">
      <c r="A6" s="7" t="s">
        <v>4</v>
      </c>
    </row>
    <row r="7" spans="1:6" x14ac:dyDescent="0.2">
      <c r="A7" t="s">
        <v>5</v>
      </c>
      <c r="C7">
        <f>+C4</f>
        <v>39002.724000000002</v>
      </c>
    </row>
    <row r="8" spans="1:6" x14ac:dyDescent="0.2">
      <c r="A8" t="s">
        <v>6</v>
      </c>
      <c r="C8">
        <f>+D4</f>
        <v>4.4277926000000001</v>
      </c>
    </row>
    <row r="9" spans="1:6" x14ac:dyDescent="0.2">
      <c r="A9" s="56" t="s">
        <v>708</v>
      </c>
      <c r="B9" s="56"/>
      <c r="C9" s="58">
        <v>21</v>
      </c>
      <c r="D9" s="58">
        <v>21</v>
      </c>
    </row>
    <row r="10" spans="1:6" ht="13.5" thickBot="1" x14ac:dyDescent="0.25">
      <c r="C10" s="6" t="s">
        <v>100</v>
      </c>
      <c r="D10" s="6" t="s">
        <v>101</v>
      </c>
    </row>
    <row r="11" spans="1:6" x14ac:dyDescent="0.2">
      <c r="A11" t="s">
        <v>18</v>
      </c>
      <c r="C11" s="55">
        <f ca="1">INTERCEPT(INDIRECT(C14):R$928,INDIRECT(C13):$F$928)</f>
        <v>8.7829148796485755E-4</v>
      </c>
      <c r="D11" s="55">
        <f ca="1">INTERCEPT(INDIRECT(D14):S$928,INDIRECT(D13):$F$928)</f>
        <v>0.19975383643035058</v>
      </c>
      <c r="E11" s="56" t="s">
        <v>702</v>
      </c>
      <c r="F11">
        <v>1</v>
      </c>
    </row>
    <row r="12" spans="1:6" x14ac:dyDescent="0.2">
      <c r="A12" t="s">
        <v>19</v>
      </c>
      <c r="C12" s="55">
        <f ca="1">SLOPE(INDIRECT(C14):R$928,INDIRECT(C13):$F$928)</f>
        <v>2.2764827620869874E-6</v>
      </c>
      <c r="D12" s="55">
        <f ca="1">SLOPE(INDIRECT(D14):S$928,INDIRECT(D13):$F$928)</f>
        <v>-4.9378151976922622E-7</v>
      </c>
      <c r="E12" s="56" t="s">
        <v>703</v>
      </c>
      <c r="F12" s="57">
        <f ca="1">NOW()+15018.5+$C$5/24</f>
        <v>60332.668280902777</v>
      </c>
    </row>
    <row r="13" spans="1:6" x14ac:dyDescent="0.2">
      <c r="A13" t="s">
        <v>21</v>
      </c>
      <c r="C13" s="58" t="str">
        <f>"F"&amp;C9</f>
        <v>F21</v>
      </c>
      <c r="D13" s="58" t="str">
        <f>"F"&amp;D9</f>
        <v>F21</v>
      </c>
      <c r="E13" s="56" t="s">
        <v>704</v>
      </c>
      <c r="F13" s="57">
        <f ca="1">ROUND(2*(F12-$C$7)/$C$8,0)/2+F11</f>
        <v>4818.5</v>
      </c>
    </row>
    <row r="14" spans="1:6" x14ac:dyDescent="0.2">
      <c r="A14" t="s">
        <v>22</v>
      </c>
      <c r="C14" s="58" t="str">
        <f>"R"&amp;C9</f>
        <v>R21</v>
      </c>
      <c r="D14" s="58" t="str">
        <f>"S"&amp;D9</f>
        <v>S21</v>
      </c>
      <c r="E14" s="56" t="s">
        <v>705</v>
      </c>
      <c r="F14" s="59">
        <f ca="1">ROUND(2*(F12-$C$15)/$C$16,0)/2+F11</f>
        <v>216.5</v>
      </c>
    </row>
    <row r="15" spans="1:6" x14ac:dyDescent="0.2">
      <c r="A15" s="5" t="s">
        <v>20</v>
      </c>
      <c r="C15" s="60">
        <f ca="1">($C7+C11)+($C8+C12)*INT(MAX($F21:$F3526))</f>
        <v>59379.436899865163</v>
      </c>
      <c r="D15" s="60">
        <f ca="1">($C7+D11)+($C8+D12)*INT(MAX($F21:$F3526))</f>
        <v>59379.623026653877</v>
      </c>
      <c r="E15" s="56" t="s">
        <v>706</v>
      </c>
      <c r="F15" s="61">
        <f ca="1">+$C$15+$C$16*F14-15018.5-$C$5/24</f>
        <v>45319.950323957019</v>
      </c>
    </row>
    <row r="16" spans="1:6" x14ac:dyDescent="0.2">
      <c r="A16" s="7" t="s">
        <v>7</v>
      </c>
      <c r="C16" s="62">
        <f ca="1">+$C8+C12</f>
        <v>4.4277948764827624</v>
      </c>
      <c r="D16" s="55">
        <f ca="1">+$C8+D12</f>
        <v>4.4277921062184804</v>
      </c>
      <c r="E16" s="63"/>
      <c r="F16" s="63" t="s">
        <v>707</v>
      </c>
    </row>
    <row r="17" spans="1:20" ht="13.5" thickBot="1" x14ac:dyDescent="0.25">
      <c r="A17" s="18" t="s">
        <v>114</v>
      </c>
      <c r="C17">
        <f>COUNT(C21:C1240)</f>
        <v>177</v>
      </c>
    </row>
    <row r="18" spans="1:20" ht="14.25" thickTop="1" thickBot="1" x14ac:dyDescent="0.25">
      <c r="A18" s="7" t="s">
        <v>104</v>
      </c>
      <c r="C18" s="16">
        <f ca="1">+C15</f>
        <v>59379.436899865163</v>
      </c>
      <c r="D18" s="11">
        <f ca="1">+C16</f>
        <v>4.4277948764827624</v>
      </c>
      <c r="E18" s="30">
        <f>R19</f>
        <v>158</v>
      </c>
    </row>
    <row r="19" spans="1:20" ht="13.5" thickBot="1" x14ac:dyDescent="0.25">
      <c r="A19" s="7" t="s">
        <v>105</v>
      </c>
      <c r="C19" s="17">
        <f ca="1">D15</f>
        <v>59379.623026653877</v>
      </c>
      <c r="D19" s="12">
        <f ca="1">D16</f>
        <v>4.4277921062184804</v>
      </c>
      <c r="E19" s="30">
        <f>S19</f>
        <v>18</v>
      </c>
      <c r="R19">
        <f>COUNT(R21:R921)</f>
        <v>158</v>
      </c>
      <c r="S19">
        <f>COUNT(S21:S921)</f>
        <v>18</v>
      </c>
    </row>
    <row r="20" spans="1:20" ht="13.5" thickBot="1" x14ac:dyDescent="0.25">
      <c r="A20" s="6" t="s">
        <v>8</v>
      </c>
      <c r="B20" s="6" t="s">
        <v>9</v>
      </c>
      <c r="C20" s="6" t="s">
        <v>10</v>
      </c>
      <c r="D20" s="6" t="s">
        <v>15</v>
      </c>
      <c r="E20" s="6" t="s">
        <v>11</v>
      </c>
      <c r="F20" s="6" t="s">
        <v>12</v>
      </c>
      <c r="G20" s="6" t="s">
        <v>13</v>
      </c>
      <c r="H20" s="9" t="s">
        <v>138</v>
      </c>
      <c r="I20" s="9" t="s">
        <v>120</v>
      </c>
      <c r="J20" s="9" t="s">
        <v>127</v>
      </c>
      <c r="K20" s="9" t="s">
        <v>134</v>
      </c>
      <c r="L20" s="9" t="s">
        <v>709</v>
      </c>
      <c r="M20" s="9" t="s">
        <v>710</v>
      </c>
      <c r="N20" s="9" t="s">
        <v>711</v>
      </c>
      <c r="O20" s="9" t="s">
        <v>98</v>
      </c>
      <c r="P20" s="8" t="s">
        <v>99</v>
      </c>
      <c r="Q20" s="6" t="s">
        <v>17</v>
      </c>
      <c r="R20" s="8" t="s">
        <v>100</v>
      </c>
      <c r="S20" s="8" t="s">
        <v>101</v>
      </c>
    </row>
    <row r="21" spans="1:20" x14ac:dyDescent="0.2">
      <c r="A21" s="49" t="s">
        <v>146</v>
      </c>
      <c r="B21" s="51" t="s">
        <v>107</v>
      </c>
      <c r="C21" s="49">
        <v>25865.439999999999</v>
      </c>
      <c r="D21" s="49" t="s">
        <v>120</v>
      </c>
      <c r="E21">
        <f t="shared" ref="E21:E52" si="0">+(C21-C$7)/C$8</f>
        <v>-2967.0052748179764</v>
      </c>
      <c r="F21">
        <f t="shared" ref="F21:F52" si="1">ROUND(2*E21,0)/2</f>
        <v>-2967</v>
      </c>
      <c r="G21">
        <f t="shared" ref="G21:G52" si="2">+C21-(C$7+F21*C$8)</f>
        <v>-2.3355800003628246E-2</v>
      </c>
      <c r="I21">
        <f t="shared" ref="I21:I27" si="3">+G21</f>
        <v>-2.3355800003628246E-2</v>
      </c>
      <c r="O21">
        <f t="shared" ref="O21:O28" ca="1" si="4">+C$11+C$12*F21</f>
        <v>-5.876032867147234E-3</v>
      </c>
      <c r="P21">
        <f t="shared" ref="P21:P52" ca="1" si="5">+D$11+D$12*$F21</f>
        <v>0.20121888619950587</v>
      </c>
      <c r="Q21" s="2">
        <f t="shared" ref="Q21:Q52" si="6">+C21-15018.5</f>
        <v>10846.939999999999</v>
      </c>
      <c r="R21">
        <f t="shared" ref="R21:R27" si="7">I21</f>
        <v>-2.3355800003628246E-2</v>
      </c>
    </row>
    <row r="22" spans="1:20" x14ac:dyDescent="0.2">
      <c r="A22" s="49" t="s">
        <v>146</v>
      </c>
      <c r="B22" s="51" t="s">
        <v>107</v>
      </c>
      <c r="C22" s="49">
        <v>25865.463</v>
      </c>
      <c r="D22" s="49" t="s">
        <v>120</v>
      </c>
      <c r="E22">
        <f t="shared" si="0"/>
        <v>-2967.0000803560679</v>
      </c>
      <c r="F22">
        <f t="shared" si="1"/>
        <v>-2967</v>
      </c>
      <c r="G22">
        <f t="shared" si="2"/>
        <v>-3.5580000258050859E-4</v>
      </c>
      <c r="I22">
        <f t="shared" si="3"/>
        <v>-3.5580000258050859E-4</v>
      </c>
      <c r="O22">
        <f t="shared" ca="1" si="4"/>
        <v>-5.876032867147234E-3</v>
      </c>
      <c r="P22">
        <f t="shared" ca="1" si="5"/>
        <v>0.20121888619950587</v>
      </c>
      <c r="Q22" s="2">
        <f t="shared" si="6"/>
        <v>10846.963</v>
      </c>
      <c r="R22">
        <f t="shared" si="7"/>
        <v>-3.5580000258050859E-4</v>
      </c>
    </row>
    <row r="23" spans="1:20" x14ac:dyDescent="0.2">
      <c r="A23" s="49" t="s">
        <v>146</v>
      </c>
      <c r="B23" s="51" t="s">
        <v>107</v>
      </c>
      <c r="C23" s="49">
        <v>25967.302</v>
      </c>
      <c r="D23" s="49" t="s">
        <v>120</v>
      </c>
      <c r="E23">
        <f t="shared" si="0"/>
        <v>-2944.0001322555177</v>
      </c>
      <c r="F23">
        <f t="shared" si="1"/>
        <v>-2944</v>
      </c>
      <c r="G23">
        <f t="shared" si="2"/>
        <v>-5.8560000252327882E-4</v>
      </c>
      <c r="I23">
        <f t="shared" si="3"/>
        <v>-5.8560000252327882E-4</v>
      </c>
      <c r="O23">
        <f t="shared" ca="1" si="4"/>
        <v>-5.8236737636192335E-3</v>
      </c>
      <c r="P23">
        <f t="shared" ca="1" si="5"/>
        <v>0.20120752922455118</v>
      </c>
      <c r="Q23" s="2">
        <f t="shared" si="6"/>
        <v>10948.802</v>
      </c>
      <c r="R23">
        <f t="shared" si="7"/>
        <v>-5.8560000252327882E-4</v>
      </c>
    </row>
    <row r="24" spans="1:20" x14ac:dyDescent="0.2">
      <c r="A24" s="49" t="s">
        <v>146</v>
      </c>
      <c r="B24" s="51" t="s">
        <v>107</v>
      </c>
      <c r="C24" s="49">
        <v>26476.51</v>
      </c>
      <c r="D24" s="49" t="s">
        <v>120</v>
      </c>
      <c r="E24">
        <f t="shared" si="0"/>
        <v>-2828.9974557525579</v>
      </c>
      <c r="F24">
        <f t="shared" si="1"/>
        <v>-2829</v>
      </c>
      <c r="G24">
        <f t="shared" si="2"/>
        <v>1.126539999677334E-2</v>
      </c>
      <c r="I24">
        <f t="shared" si="3"/>
        <v>1.126539999677334E-2</v>
      </c>
      <c r="O24">
        <f t="shared" ca="1" si="4"/>
        <v>-5.5618782459792302E-3</v>
      </c>
      <c r="P24">
        <f t="shared" ca="1" si="5"/>
        <v>0.20115074434977773</v>
      </c>
      <c r="Q24" s="2">
        <f t="shared" si="6"/>
        <v>11458.009999999998</v>
      </c>
      <c r="R24">
        <f t="shared" si="7"/>
        <v>1.126539999677334E-2</v>
      </c>
    </row>
    <row r="25" spans="1:20" x14ac:dyDescent="0.2">
      <c r="A25" s="50" t="s">
        <v>146</v>
      </c>
      <c r="B25" s="52" t="s">
        <v>107</v>
      </c>
      <c r="C25" s="50">
        <v>27189.383000000002</v>
      </c>
      <c r="D25" s="50" t="s">
        <v>120</v>
      </c>
      <c r="E25">
        <f t="shared" si="0"/>
        <v>-2667.9978190487063</v>
      </c>
      <c r="F25">
        <f t="shared" si="1"/>
        <v>-2668</v>
      </c>
      <c r="G25">
        <f t="shared" si="2"/>
        <v>9.656800000811927E-3</v>
      </c>
      <c r="I25">
        <f t="shared" si="3"/>
        <v>9.656800000811927E-3</v>
      </c>
      <c r="O25">
        <f t="shared" ca="1" si="4"/>
        <v>-5.195364521283225E-3</v>
      </c>
      <c r="P25">
        <f t="shared" ca="1" si="5"/>
        <v>0.20107124552509487</v>
      </c>
      <c r="Q25" s="2">
        <f t="shared" si="6"/>
        <v>12170.883000000002</v>
      </c>
      <c r="R25">
        <f t="shared" si="7"/>
        <v>9.656800000811927E-3</v>
      </c>
    </row>
    <row r="26" spans="1:20" x14ac:dyDescent="0.2">
      <c r="A26" s="50" t="s">
        <v>163</v>
      </c>
      <c r="B26" s="52" t="s">
        <v>107</v>
      </c>
      <c r="C26" s="50">
        <v>36080.36</v>
      </c>
      <c r="D26" s="50" t="s">
        <v>120</v>
      </c>
      <c r="E26">
        <f t="shared" si="0"/>
        <v>-660.00471657141338</v>
      </c>
      <c r="F26">
        <f t="shared" si="1"/>
        <v>-660</v>
      </c>
      <c r="G26">
        <f t="shared" si="2"/>
        <v>-2.0883999997749925E-2</v>
      </c>
      <c r="I26">
        <f t="shared" si="3"/>
        <v>-2.0883999997749925E-2</v>
      </c>
      <c r="O26">
        <f t="shared" ca="1" si="4"/>
        <v>-6.2418713501255409E-4</v>
      </c>
      <c r="P26">
        <f t="shared" ca="1" si="5"/>
        <v>0.20007973223339826</v>
      </c>
      <c r="Q26" s="2">
        <f t="shared" si="6"/>
        <v>21061.86</v>
      </c>
      <c r="R26">
        <f t="shared" si="7"/>
        <v>-2.0883999997749925E-2</v>
      </c>
    </row>
    <row r="27" spans="1:20" x14ac:dyDescent="0.2">
      <c r="A27" s="50" t="s">
        <v>163</v>
      </c>
      <c r="B27" s="52" t="s">
        <v>107</v>
      </c>
      <c r="C27" s="50">
        <v>36452.33</v>
      </c>
      <c r="D27" s="50" t="s">
        <v>120</v>
      </c>
      <c r="E27">
        <f t="shared" si="0"/>
        <v>-575.9967167387199</v>
      </c>
      <c r="F27">
        <f t="shared" si="1"/>
        <v>-576</v>
      </c>
      <c r="G27">
        <f t="shared" si="2"/>
        <v>1.4537600000039674E-2</v>
      </c>
      <c r="I27">
        <f t="shared" si="3"/>
        <v>1.4537600000039674E-2</v>
      </c>
      <c r="O27">
        <f t="shared" ca="1" si="4"/>
        <v>-4.3296258299724711E-4</v>
      </c>
      <c r="P27">
        <f t="shared" ca="1" si="5"/>
        <v>0.20003825458573765</v>
      </c>
      <c r="Q27" s="2">
        <f t="shared" si="6"/>
        <v>21433.83</v>
      </c>
      <c r="R27">
        <f t="shared" si="7"/>
        <v>1.4537600000039674E-2</v>
      </c>
    </row>
    <row r="28" spans="1:20" x14ac:dyDescent="0.2">
      <c r="A28" s="50" t="s">
        <v>173</v>
      </c>
      <c r="B28" s="52" t="s">
        <v>107</v>
      </c>
      <c r="C28" s="50">
        <v>39002.722199999997</v>
      </c>
      <c r="D28" s="50" t="s">
        <v>120</v>
      </c>
      <c r="E28">
        <f t="shared" si="0"/>
        <v>-4.0652310712563155E-4</v>
      </c>
      <c r="F28">
        <f t="shared" si="1"/>
        <v>0</v>
      </c>
      <c r="G28">
        <f t="shared" si="2"/>
        <v>-1.8000000054598786E-3</v>
      </c>
      <c r="J28">
        <f>+G28</f>
        <v>-1.8000000054598786E-3</v>
      </c>
      <c r="O28">
        <f t="shared" ca="1" si="4"/>
        <v>8.7829148796485755E-4</v>
      </c>
      <c r="P28">
        <f t="shared" ca="1" si="5"/>
        <v>0.19975383643035058</v>
      </c>
      <c r="Q28" s="2">
        <f t="shared" si="6"/>
        <v>23984.222199999997</v>
      </c>
      <c r="R28">
        <f>J28</f>
        <v>-1.8000000054598786E-3</v>
      </c>
    </row>
    <row r="29" spans="1:20" x14ac:dyDescent="0.2">
      <c r="A29" t="s">
        <v>14</v>
      </c>
      <c r="C29" s="19">
        <v>39002.724000000002</v>
      </c>
      <c r="D29" s="19" t="s">
        <v>16</v>
      </c>
      <c r="E29">
        <f t="shared" si="0"/>
        <v>0</v>
      </c>
      <c r="F29">
        <f t="shared" si="1"/>
        <v>0</v>
      </c>
      <c r="G29">
        <f t="shared" si="2"/>
        <v>0</v>
      </c>
      <c r="H29">
        <f>+G29</f>
        <v>0</v>
      </c>
      <c r="O29">
        <f ca="1">+C$11+C$12*$F29</f>
        <v>8.7829148796485755E-4</v>
      </c>
      <c r="P29">
        <f t="shared" ca="1" si="5"/>
        <v>0.19975383643035058</v>
      </c>
      <c r="Q29" s="2">
        <f t="shared" si="6"/>
        <v>23984.224000000002</v>
      </c>
      <c r="R29">
        <f>G29</f>
        <v>0</v>
      </c>
    </row>
    <row r="30" spans="1:20" x14ac:dyDescent="0.2">
      <c r="A30" s="50" t="s">
        <v>173</v>
      </c>
      <c r="B30" s="52" t="s">
        <v>96</v>
      </c>
      <c r="C30" s="50">
        <v>39022.848400000003</v>
      </c>
      <c r="D30" s="50" t="s">
        <v>120</v>
      </c>
      <c r="E30">
        <f t="shared" si="0"/>
        <v>4.5450186623466973</v>
      </c>
      <c r="F30">
        <f t="shared" si="1"/>
        <v>4.5</v>
      </c>
      <c r="G30">
        <f t="shared" si="2"/>
        <v>0.1993332999991253</v>
      </c>
      <c r="J30">
        <f>+G30</f>
        <v>0.1993332999991253</v>
      </c>
      <c r="O30">
        <f t="shared" ref="O30:O61" ca="1" si="8">+C$11+C$12*F30</f>
        <v>8.8853566039424903E-4</v>
      </c>
      <c r="P30">
        <f t="shared" ca="1" si="5"/>
        <v>0.19975161441351161</v>
      </c>
      <c r="Q30" s="2">
        <f t="shared" si="6"/>
        <v>24004.348400000003</v>
      </c>
      <c r="S30">
        <f>J30</f>
        <v>0.1993332999991253</v>
      </c>
    </row>
    <row r="31" spans="1:20" x14ac:dyDescent="0.2">
      <c r="A31" s="23" t="s">
        <v>106</v>
      </c>
      <c r="B31" s="22"/>
      <c r="C31" s="23">
        <v>39706.741000000002</v>
      </c>
      <c r="D31" s="15"/>
      <c r="E31">
        <f t="shared" si="0"/>
        <v>158.99954302285971</v>
      </c>
      <c r="F31">
        <f t="shared" si="1"/>
        <v>159</v>
      </c>
      <c r="G31">
        <f t="shared" si="2"/>
        <v>-2.0233999966876581E-3</v>
      </c>
      <c r="I31">
        <f>+G31</f>
        <v>-2.0233999966876581E-3</v>
      </c>
      <c r="O31">
        <f t="shared" ca="1" si="8"/>
        <v>1.2402522471366886E-3</v>
      </c>
      <c r="P31">
        <f t="shared" ca="1" si="5"/>
        <v>0.19967532516870728</v>
      </c>
      <c r="Q31" s="2">
        <f t="shared" si="6"/>
        <v>24688.241000000002</v>
      </c>
      <c r="R31">
        <f>I31</f>
        <v>-2.0233999966876581E-3</v>
      </c>
    </row>
    <row r="32" spans="1:20" x14ac:dyDescent="0.2">
      <c r="A32" s="24" t="s">
        <v>106</v>
      </c>
      <c r="B32" s="25" t="s">
        <v>107</v>
      </c>
      <c r="C32" s="24">
        <v>40552.6</v>
      </c>
      <c r="D32" s="20"/>
      <c r="E32">
        <f t="shared" si="0"/>
        <v>350.03355848239067</v>
      </c>
      <c r="F32">
        <f t="shared" si="1"/>
        <v>350</v>
      </c>
      <c r="G32">
        <f t="shared" si="2"/>
        <v>0.14858999999705702</v>
      </c>
      <c r="I32">
        <f>+G32</f>
        <v>0.14858999999705702</v>
      </c>
      <c r="O32">
        <f t="shared" ca="1" si="8"/>
        <v>1.675060454695303E-3</v>
      </c>
      <c r="P32">
        <f t="shared" ca="1" si="5"/>
        <v>0.19958101289843136</v>
      </c>
      <c r="Q32" s="2">
        <f t="shared" si="6"/>
        <v>25534.1</v>
      </c>
      <c r="T32">
        <v>0.14858999999705702</v>
      </c>
    </row>
    <row r="33" spans="1:32" x14ac:dyDescent="0.2">
      <c r="A33" s="24" t="s">
        <v>108</v>
      </c>
      <c r="B33" s="25" t="s">
        <v>96</v>
      </c>
      <c r="C33" s="24">
        <v>40882.523000000001</v>
      </c>
      <c r="D33" s="20">
        <v>2E-3</v>
      </c>
      <c r="E33">
        <f t="shared" si="0"/>
        <v>424.54540440760462</v>
      </c>
      <c r="F33">
        <f t="shared" si="1"/>
        <v>424.5</v>
      </c>
      <c r="G33">
        <f t="shared" si="2"/>
        <v>0.20104130000254372</v>
      </c>
      <c r="H33">
        <f>+G33</f>
        <v>0.20104130000254372</v>
      </c>
      <c r="O33">
        <f t="shared" ca="1" si="8"/>
        <v>1.8446584204707837E-3</v>
      </c>
      <c r="P33">
        <f t="shared" ca="1" si="5"/>
        <v>0.19954422617520853</v>
      </c>
      <c r="Q33" s="2">
        <f t="shared" si="6"/>
        <v>25864.023000000001</v>
      </c>
      <c r="S33">
        <f>G33</f>
        <v>0.20104130000254372</v>
      </c>
    </row>
    <row r="34" spans="1:32" x14ac:dyDescent="0.2">
      <c r="A34" s="24" t="s">
        <v>108</v>
      </c>
      <c r="B34" s="25" t="s">
        <v>96</v>
      </c>
      <c r="C34" s="24">
        <v>40882.523999999998</v>
      </c>
      <c r="D34" s="20">
        <v>3.0000000000000001E-3</v>
      </c>
      <c r="E34">
        <f t="shared" si="0"/>
        <v>424.54563025377377</v>
      </c>
      <c r="F34">
        <f t="shared" si="1"/>
        <v>424.5</v>
      </c>
      <c r="G34">
        <f t="shared" si="2"/>
        <v>0.20204129999910947</v>
      </c>
      <c r="H34">
        <f>+G34</f>
        <v>0.20204129999910947</v>
      </c>
      <c r="O34">
        <f t="shared" ca="1" si="8"/>
        <v>1.8446584204707837E-3</v>
      </c>
      <c r="P34">
        <f t="shared" ca="1" si="5"/>
        <v>0.19954422617520853</v>
      </c>
      <c r="Q34" s="2">
        <f t="shared" si="6"/>
        <v>25864.023999999998</v>
      </c>
      <c r="S34">
        <f>G34</f>
        <v>0.20204129999910947</v>
      </c>
    </row>
    <row r="35" spans="1:32" x14ac:dyDescent="0.2">
      <c r="A35" s="26" t="s">
        <v>25</v>
      </c>
      <c r="B35" s="22"/>
      <c r="C35" s="13">
        <v>41070.508999999998</v>
      </c>
      <c r="D35" s="19"/>
      <c r="E35">
        <f t="shared" si="0"/>
        <v>467.00132251000105</v>
      </c>
      <c r="F35">
        <f t="shared" si="1"/>
        <v>467</v>
      </c>
      <c r="G35">
        <f t="shared" si="2"/>
        <v>5.855799994606059E-3</v>
      </c>
      <c r="I35">
        <f t="shared" ref="I35:I44" si="9">+G35</f>
        <v>5.855799994606059E-3</v>
      </c>
      <c r="O35">
        <f t="shared" ca="1" si="8"/>
        <v>1.9414089378594808E-3</v>
      </c>
      <c r="P35">
        <f t="shared" ca="1" si="5"/>
        <v>0.19952324046061834</v>
      </c>
      <c r="Q35" s="2">
        <f t="shared" si="6"/>
        <v>26052.008999999998</v>
      </c>
      <c r="R35">
        <f>G35</f>
        <v>5.855799994606059E-3</v>
      </c>
      <c r="AC35">
        <v>10</v>
      </c>
      <c r="AD35" t="s">
        <v>24</v>
      </c>
      <c r="AF35" t="s">
        <v>26</v>
      </c>
    </row>
    <row r="36" spans="1:32" x14ac:dyDescent="0.2">
      <c r="A36" s="50" t="s">
        <v>197</v>
      </c>
      <c r="B36" s="52" t="s">
        <v>107</v>
      </c>
      <c r="C36" s="50">
        <v>41247.618000000002</v>
      </c>
      <c r="D36" s="50" t="s">
        <v>120</v>
      </c>
      <c r="E36">
        <f t="shared" si="0"/>
        <v>507.00071182195848</v>
      </c>
      <c r="F36">
        <f t="shared" si="1"/>
        <v>507</v>
      </c>
      <c r="G36">
        <f t="shared" si="2"/>
        <v>3.1518000032519922E-3</v>
      </c>
      <c r="I36">
        <f t="shared" si="9"/>
        <v>3.1518000032519922E-3</v>
      </c>
      <c r="O36">
        <f t="shared" ca="1" si="8"/>
        <v>2.0324682483429599E-3</v>
      </c>
      <c r="P36">
        <f t="shared" ca="1" si="5"/>
        <v>0.19950348919982758</v>
      </c>
      <c r="Q36" s="2">
        <f t="shared" si="6"/>
        <v>26229.118000000002</v>
      </c>
      <c r="R36">
        <f>I36</f>
        <v>3.1518000032519922E-3</v>
      </c>
    </row>
    <row r="37" spans="1:32" x14ac:dyDescent="0.2">
      <c r="A37" s="26" t="s">
        <v>28</v>
      </c>
      <c r="B37" s="22"/>
      <c r="C37" s="13">
        <v>41411.440999999999</v>
      </c>
      <c r="D37" s="19"/>
      <c r="E37">
        <f t="shared" si="0"/>
        <v>543.99950892008735</v>
      </c>
      <c r="F37">
        <f t="shared" si="1"/>
        <v>544</v>
      </c>
      <c r="G37">
        <f t="shared" si="2"/>
        <v>-2.1744000041508116E-3</v>
      </c>
      <c r="I37">
        <f t="shared" si="9"/>
        <v>-2.1744000041508116E-3</v>
      </c>
      <c r="O37">
        <f t="shared" ca="1" si="8"/>
        <v>2.1166981105401788E-3</v>
      </c>
      <c r="P37">
        <f t="shared" ca="1" si="5"/>
        <v>0.19948521928359611</v>
      </c>
      <c r="Q37" s="2">
        <f t="shared" si="6"/>
        <v>26392.940999999999</v>
      </c>
      <c r="R37">
        <f t="shared" ref="R37:R44" si="10">G37</f>
        <v>-2.1744000041508116E-3</v>
      </c>
      <c r="AC37">
        <v>13</v>
      </c>
      <c r="AD37" t="s">
        <v>27</v>
      </c>
      <c r="AF37" t="s">
        <v>26</v>
      </c>
    </row>
    <row r="38" spans="1:32" x14ac:dyDescent="0.2">
      <c r="A38" s="26" t="s">
        <v>28</v>
      </c>
      <c r="B38" s="22"/>
      <c r="C38" s="13">
        <v>41473.432000000001</v>
      </c>
      <c r="D38" s="19"/>
      <c r="E38">
        <f t="shared" si="0"/>
        <v>557.99993884085688</v>
      </c>
      <c r="F38">
        <f t="shared" si="1"/>
        <v>558</v>
      </c>
      <c r="G38">
        <f t="shared" si="2"/>
        <v>-2.708000029087998E-4</v>
      </c>
      <c r="I38">
        <f t="shared" si="9"/>
        <v>-2.708000029087998E-4</v>
      </c>
      <c r="O38">
        <f t="shared" ca="1" si="8"/>
        <v>2.1485688692093963E-3</v>
      </c>
      <c r="P38">
        <f t="shared" ca="1" si="5"/>
        <v>0.19947830634231936</v>
      </c>
      <c r="Q38" s="2">
        <f t="shared" si="6"/>
        <v>26454.932000000001</v>
      </c>
      <c r="R38">
        <f t="shared" si="10"/>
        <v>-2.708000029087998E-4</v>
      </c>
      <c r="AC38">
        <v>9</v>
      </c>
      <c r="AD38" t="s">
        <v>27</v>
      </c>
      <c r="AF38" t="s">
        <v>26</v>
      </c>
    </row>
    <row r="39" spans="1:32" x14ac:dyDescent="0.2">
      <c r="A39" s="26" t="s">
        <v>28</v>
      </c>
      <c r="B39" s="26"/>
      <c r="C39" s="13">
        <v>41473.434000000001</v>
      </c>
      <c r="D39" s="19"/>
      <c r="E39">
        <f t="shared" si="0"/>
        <v>558.00039053319688</v>
      </c>
      <c r="F39">
        <f t="shared" si="1"/>
        <v>558</v>
      </c>
      <c r="G39">
        <f t="shared" si="2"/>
        <v>1.7291999974986538E-3</v>
      </c>
      <c r="I39">
        <f t="shared" si="9"/>
        <v>1.7291999974986538E-3</v>
      </c>
      <c r="O39">
        <f t="shared" ca="1" si="8"/>
        <v>2.1485688692093963E-3</v>
      </c>
      <c r="P39">
        <f t="shared" ca="1" si="5"/>
        <v>0.19947830634231936</v>
      </c>
      <c r="Q39" s="2">
        <f t="shared" si="6"/>
        <v>26454.934000000001</v>
      </c>
      <c r="R39">
        <f t="shared" si="10"/>
        <v>1.7291999974986538E-3</v>
      </c>
      <c r="AC39">
        <v>10</v>
      </c>
      <c r="AD39" t="s">
        <v>24</v>
      </c>
      <c r="AF39" t="s">
        <v>26</v>
      </c>
    </row>
    <row r="40" spans="1:32" x14ac:dyDescent="0.2">
      <c r="A40" s="26" t="s">
        <v>30</v>
      </c>
      <c r="B40" s="22"/>
      <c r="C40" s="13">
        <v>41535.417000000001</v>
      </c>
      <c r="D40" s="19"/>
      <c r="E40">
        <f t="shared" si="0"/>
        <v>571.99901368460644</v>
      </c>
      <c r="F40">
        <f t="shared" si="1"/>
        <v>572</v>
      </c>
      <c r="G40">
        <f t="shared" si="2"/>
        <v>-4.3672000028891489E-3</v>
      </c>
      <c r="I40">
        <f t="shared" si="9"/>
        <v>-4.3672000028891489E-3</v>
      </c>
      <c r="O40">
        <f t="shared" ca="1" si="8"/>
        <v>2.1804396278786143E-3</v>
      </c>
      <c r="P40">
        <f t="shared" ca="1" si="5"/>
        <v>0.19947139340104258</v>
      </c>
      <c r="Q40" s="2">
        <f t="shared" si="6"/>
        <v>26516.917000000001</v>
      </c>
      <c r="R40">
        <f t="shared" si="10"/>
        <v>-4.3672000028891489E-3</v>
      </c>
      <c r="AC40">
        <v>12</v>
      </c>
      <c r="AD40" t="s">
        <v>29</v>
      </c>
      <c r="AF40" t="s">
        <v>26</v>
      </c>
    </row>
    <row r="41" spans="1:32" x14ac:dyDescent="0.2">
      <c r="A41" s="26" t="s">
        <v>32</v>
      </c>
      <c r="B41" s="22"/>
      <c r="C41" s="13">
        <v>41774.517999999996</v>
      </c>
      <c r="D41" s="19"/>
      <c r="E41">
        <f t="shared" si="0"/>
        <v>625.9990587635009</v>
      </c>
      <c r="F41">
        <f t="shared" si="1"/>
        <v>626</v>
      </c>
      <c r="G41">
        <f t="shared" si="2"/>
        <v>-4.1676000037114136E-3</v>
      </c>
      <c r="I41">
        <f t="shared" si="9"/>
        <v>-4.1676000037114136E-3</v>
      </c>
      <c r="O41">
        <f t="shared" ca="1" si="8"/>
        <v>2.3033696970313116E-3</v>
      </c>
      <c r="P41">
        <f t="shared" ca="1" si="5"/>
        <v>0.19944472919897505</v>
      </c>
      <c r="Q41" s="2">
        <f t="shared" si="6"/>
        <v>26756.017999999996</v>
      </c>
      <c r="R41">
        <f t="shared" si="10"/>
        <v>-4.1676000037114136E-3</v>
      </c>
      <c r="AC41">
        <v>10</v>
      </c>
      <c r="AD41" t="s">
        <v>31</v>
      </c>
      <c r="AF41" t="s">
        <v>26</v>
      </c>
    </row>
    <row r="42" spans="1:32" x14ac:dyDescent="0.2">
      <c r="A42" s="26" t="s">
        <v>32</v>
      </c>
      <c r="B42" s="22"/>
      <c r="C42" s="13">
        <v>41818.798000000003</v>
      </c>
      <c r="D42" s="13"/>
      <c r="E42">
        <f t="shared" si="0"/>
        <v>635.99952716845871</v>
      </c>
      <c r="F42">
        <f t="shared" si="1"/>
        <v>636</v>
      </c>
      <c r="G42">
        <f t="shared" si="2"/>
        <v>-2.0936000000801869E-3</v>
      </c>
      <c r="I42">
        <f t="shared" si="9"/>
        <v>-2.0936000000801869E-3</v>
      </c>
      <c r="O42">
        <f t="shared" ca="1" si="8"/>
        <v>2.3261345246521816E-3</v>
      </c>
      <c r="P42">
        <f t="shared" ca="1" si="5"/>
        <v>0.19943979138377735</v>
      </c>
      <c r="Q42" s="2">
        <f t="shared" si="6"/>
        <v>26800.298000000003</v>
      </c>
      <c r="R42">
        <f t="shared" si="10"/>
        <v>-2.0936000000801869E-3</v>
      </c>
      <c r="AC42">
        <v>18</v>
      </c>
      <c r="AD42" t="s">
        <v>33</v>
      </c>
      <c r="AF42" t="s">
        <v>26</v>
      </c>
    </row>
    <row r="43" spans="1:32" x14ac:dyDescent="0.2">
      <c r="A43" s="26" t="s">
        <v>34</v>
      </c>
      <c r="B43" s="22"/>
      <c r="C43" s="13">
        <v>41938.351999999999</v>
      </c>
      <c r="D43" s="13"/>
      <c r="E43">
        <f t="shared" si="0"/>
        <v>663.00034016950042</v>
      </c>
      <c r="F43">
        <f t="shared" si="1"/>
        <v>663</v>
      </c>
      <c r="G43">
        <f t="shared" si="2"/>
        <v>1.5061999947647564E-3</v>
      </c>
      <c r="I43">
        <f t="shared" si="9"/>
        <v>1.5061999947647564E-3</v>
      </c>
      <c r="O43">
        <f t="shared" ca="1" si="8"/>
        <v>2.3875995592285305E-3</v>
      </c>
      <c r="P43">
        <f t="shared" ca="1" si="5"/>
        <v>0.19942645928274358</v>
      </c>
      <c r="Q43" s="2">
        <f t="shared" si="6"/>
        <v>26919.851999999999</v>
      </c>
      <c r="R43">
        <f t="shared" si="10"/>
        <v>1.5061999947647564E-3</v>
      </c>
      <c r="AC43">
        <v>8</v>
      </c>
      <c r="AD43" t="s">
        <v>24</v>
      </c>
      <c r="AF43" t="s">
        <v>26</v>
      </c>
    </row>
    <row r="44" spans="1:32" x14ac:dyDescent="0.2">
      <c r="A44" s="26" t="s">
        <v>34</v>
      </c>
      <c r="B44" s="22"/>
      <c r="C44" s="13">
        <v>41938.358999999997</v>
      </c>
      <c r="D44" s="13"/>
      <c r="E44">
        <f t="shared" si="0"/>
        <v>663.0019210926896</v>
      </c>
      <c r="F44">
        <f t="shared" si="1"/>
        <v>663</v>
      </c>
      <c r="G44">
        <f t="shared" si="2"/>
        <v>8.5061999925528653E-3</v>
      </c>
      <c r="I44">
        <f t="shared" si="9"/>
        <v>8.5061999925528653E-3</v>
      </c>
      <c r="O44">
        <f t="shared" ca="1" si="8"/>
        <v>2.3875995592285305E-3</v>
      </c>
      <c r="P44">
        <f t="shared" ca="1" si="5"/>
        <v>0.19942645928274358</v>
      </c>
      <c r="Q44" s="2">
        <f t="shared" si="6"/>
        <v>26919.858999999997</v>
      </c>
      <c r="R44">
        <f t="shared" si="10"/>
        <v>8.5061999925528653E-3</v>
      </c>
      <c r="AC44">
        <v>11</v>
      </c>
      <c r="AD44" t="s">
        <v>27</v>
      </c>
      <c r="AF44" t="s">
        <v>26</v>
      </c>
    </row>
    <row r="45" spans="1:32" x14ac:dyDescent="0.2">
      <c r="A45" s="50" t="s">
        <v>229</v>
      </c>
      <c r="B45" s="52" t="s">
        <v>96</v>
      </c>
      <c r="C45" s="50">
        <v>42250.712</v>
      </c>
      <c r="D45" s="50" t="s">
        <v>120</v>
      </c>
      <c r="E45">
        <f t="shared" si="0"/>
        <v>733.54564981205249</v>
      </c>
      <c r="F45">
        <f t="shared" si="1"/>
        <v>733.5</v>
      </c>
      <c r="G45">
        <f t="shared" si="2"/>
        <v>0.20212789999641245</v>
      </c>
      <c r="J45">
        <f>+G45</f>
        <v>0.20212789999641245</v>
      </c>
      <c r="O45">
        <f t="shared" ca="1" si="8"/>
        <v>2.548091593955663E-3</v>
      </c>
      <c r="P45">
        <f t="shared" ca="1" si="5"/>
        <v>0.19939164768559986</v>
      </c>
      <c r="Q45" s="2">
        <f t="shared" si="6"/>
        <v>27232.212</v>
      </c>
      <c r="S45">
        <f>J45</f>
        <v>0.20212789999641245</v>
      </c>
    </row>
    <row r="46" spans="1:32" x14ac:dyDescent="0.2">
      <c r="A46" s="24" t="s">
        <v>109</v>
      </c>
      <c r="B46" s="25"/>
      <c r="C46" s="24">
        <v>42314.713000000003</v>
      </c>
      <c r="D46" s="24">
        <v>6.0000000000000001E-3</v>
      </c>
      <c r="E46">
        <f t="shared" si="0"/>
        <v>748.00003053440253</v>
      </c>
      <c r="F46">
        <f t="shared" si="1"/>
        <v>748</v>
      </c>
      <c r="G46">
        <f t="shared" si="2"/>
        <v>1.3520000356948003E-4</v>
      </c>
      <c r="I46">
        <f>+G46</f>
        <v>1.3520000356948003E-4</v>
      </c>
      <c r="O46">
        <f t="shared" ca="1" si="8"/>
        <v>2.5811005940059241E-3</v>
      </c>
      <c r="P46">
        <f t="shared" ca="1" si="5"/>
        <v>0.19938448785356319</v>
      </c>
      <c r="Q46" s="2">
        <f t="shared" si="6"/>
        <v>27296.213000000003</v>
      </c>
      <c r="R46">
        <f>G46</f>
        <v>1.3520000356948003E-4</v>
      </c>
    </row>
    <row r="47" spans="1:32" x14ac:dyDescent="0.2">
      <c r="A47" s="26" t="s">
        <v>35</v>
      </c>
      <c r="B47" s="22"/>
      <c r="C47" s="13">
        <v>42403.275999999998</v>
      </c>
      <c r="D47" s="13"/>
      <c r="E47">
        <f t="shared" si="0"/>
        <v>768.00164488282405</v>
      </c>
      <c r="F47">
        <f t="shared" si="1"/>
        <v>768</v>
      </c>
      <c r="G47">
        <f t="shared" si="2"/>
        <v>7.2831999932532199E-3</v>
      </c>
      <c r="I47">
        <f>+G47</f>
        <v>7.2831999932532199E-3</v>
      </c>
      <c r="O47">
        <f t="shared" ca="1" si="8"/>
        <v>2.6266302492476638E-3</v>
      </c>
      <c r="P47">
        <f t="shared" ca="1" si="5"/>
        <v>0.19937461222316782</v>
      </c>
      <c r="Q47" s="2">
        <f t="shared" si="6"/>
        <v>27384.775999999998</v>
      </c>
      <c r="R47">
        <f>G47</f>
        <v>7.2831999932532199E-3</v>
      </c>
      <c r="AC47">
        <v>10</v>
      </c>
      <c r="AD47" t="s">
        <v>24</v>
      </c>
      <c r="AF47" t="s">
        <v>26</v>
      </c>
    </row>
    <row r="48" spans="1:32" x14ac:dyDescent="0.2">
      <c r="A48" s="24" t="s">
        <v>110</v>
      </c>
      <c r="B48" s="25"/>
      <c r="C48" s="24">
        <v>42447.546000000002</v>
      </c>
      <c r="D48" s="24">
        <v>6.0000000000000001E-3</v>
      </c>
      <c r="E48">
        <f t="shared" si="0"/>
        <v>777.99985482608201</v>
      </c>
      <c r="F48">
        <f t="shared" si="1"/>
        <v>778</v>
      </c>
      <c r="G48">
        <f t="shared" si="2"/>
        <v>-6.4279999787686393E-4</v>
      </c>
      <c r="I48">
        <f>+G48</f>
        <v>-6.4279999787686393E-4</v>
      </c>
      <c r="O48">
        <f t="shared" ca="1" si="8"/>
        <v>2.6493950768685338E-3</v>
      </c>
      <c r="P48">
        <f t="shared" ca="1" si="5"/>
        <v>0.19936967440797013</v>
      </c>
      <c r="Q48" s="2">
        <f t="shared" si="6"/>
        <v>27429.046000000002</v>
      </c>
      <c r="R48">
        <f>G48</f>
        <v>-6.4279999787686393E-4</v>
      </c>
    </row>
    <row r="49" spans="1:32" x14ac:dyDescent="0.2">
      <c r="A49" s="26" t="s">
        <v>37</v>
      </c>
      <c r="B49" s="22"/>
      <c r="C49" s="13">
        <v>42447.546999999999</v>
      </c>
      <c r="D49" s="13"/>
      <c r="E49">
        <f t="shared" si="0"/>
        <v>778.0000806722511</v>
      </c>
      <c r="F49">
        <f t="shared" si="1"/>
        <v>778</v>
      </c>
      <c r="G49">
        <f t="shared" si="2"/>
        <v>3.5719999868888408E-4</v>
      </c>
      <c r="I49">
        <f>+G49</f>
        <v>3.5719999868888408E-4</v>
      </c>
      <c r="O49">
        <f t="shared" ca="1" si="8"/>
        <v>2.6493950768685338E-3</v>
      </c>
      <c r="P49">
        <f t="shared" ca="1" si="5"/>
        <v>0.19936967440797013</v>
      </c>
      <c r="Q49" s="2">
        <f t="shared" si="6"/>
        <v>27429.046999999999</v>
      </c>
      <c r="R49">
        <f>G49</f>
        <v>3.5719999868888408E-4</v>
      </c>
      <c r="AC49">
        <v>14</v>
      </c>
      <c r="AD49" t="s">
        <v>36</v>
      </c>
      <c r="AF49" t="s">
        <v>38</v>
      </c>
    </row>
    <row r="50" spans="1:32" x14ac:dyDescent="0.2">
      <c r="A50" s="50" t="s">
        <v>229</v>
      </c>
      <c r="B50" s="52" t="s">
        <v>107</v>
      </c>
      <c r="C50" s="50">
        <v>42624.658799999997</v>
      </c>
      <c r="D50" s="50" t="s">
        <v>120</v>
      </c>
      <c r="E50">
        <f t="shared" si="0"/>
        <v>818.00010235348316</v>
      </c>
      <c r="F50">
        <f t="shared" si="1"/>
        <v>818</v>
      </c>
      <c r="G50">
        <f t="shared" si="2"/>
        <v>4.5319999480852857E-4</v>
      </c>
      <c r="J50">
        <f>+G50</f>
        <v>4.5319999480852857E-4</v>
      </c>
      <c r="O50">
        <f t="shared" ca="1" si="8"/>
        <v>2.7404543873520131E-3</v>
      </c>
      <c r="P50">
        <f t="shared" ca="1" si="5"/>
        <v>0.19934992314717936</v>
      </c>
      <c r="Q50" s="2">
        <f t="shared" si="6"/>
        <v>27606.158799999997</v>
      </c>
      <c r="R50">
        <f>J50</f>
        <v>4.5319999480852857E-4</v>
      </c>
    </row>
    <row r="51" spans="1:32" x14ac:dyDescent="0.2">
      <c r="A51" s="26" t="s">
        <v>39</v>
      </c>
      <c r="B51" s="22"/>
      <c r="C51" s="13">
        <v>43005.457000000002</v>
      </c>
      <c r="D51" s="13"/>
      <c r="E51">
        <f t="shared" si="0"/>
        <v>904.00191734364432</v>
      </c>
      <c r="F51">
        <f t="shared" si="1"/>
        <v>904</v>
      </c>
      <c r="G51">
        <f t="shared" si="2"/>
        <v>8.4895999971195124E-3</v>
      </c>
      <c r="I51">
        <f>+G51</f>
        <v>8.4895999971195124E-3</v>
      </c>
      <c r="O51">
        <f t="shared" ca="1" si="8"/>
        <v>2.9362319048914943E-3</v>
      </c>
      <c r="P51">
        <f t="shared" ca="1" si="5"/>
        <v>0.19930745793647919</v>
      </c>
      <c r="Q51" s="2">
        <f t="shared" si="6"/>
        <v>27986.957000000002</v>
      </c>
      <c r="R51">
        <f>G51</f>
        <v>8.4895999971195124E-3</v>
      </c>
      <c r="AC51">
        <v>22</v>
      </c>
      <c r="AD51" t="s">
        <v>27</v>
      </c>
      <c r="AF51" t="s">
        <v>26</v>
      </c>
    </row>
    <row r="52" spans="1:32" x14ac:dyDescent="0.2">
      <c r="A52" s="26" t="s">
        <v>41</v>
      </c>
      <c r="B52" s="22"/>
      <c r="C52" s="13">
        <v>43138.296999999999</v>
      </c>
      <c r="D52" s="13"/>
      <c r="E52">
        <f t="shared" si="0"/>
        <v>934.00332255851288</v>
      </c>
      <c r="F52">
        <f t="shared" si="1"/>
        <v>934</v>
      </c>
      <c r="G52">
        <f t="shared" si="2"/>
        <v>1.4711599993461277E-2</v>
      </c>
      <c r="I52">
        <f>+G52</f>
        <v>1.4711599993461277E-2</v>
      </c>
      <c r="O52">
        <f t="shared" ca="1" si="8"/>
        <v>3.004526387754104E-3</v>
      </c>
      <c r="P52">
        <f t="shared" ca="1" si="5"/>
        <v>0.19929264449088613</v>
      </c>
      <c r="Q52" s="2">
        <f t="shared" si="6"/>
        <v>28119.796999999999</v>
      </c>
      <c r="R52">
        <f>G52</f>
        <v>1.4711599993461277E-2</v>
      </c>
      <c r="AC52">
        <v>21</v>
      </c>
      <c r="AD52" t="s">
        <v>40</v>
      </c>
      <c r="AF52" t="s">
        <v>26</v>
      </c>
    </row>
    <row r="53" spans="1:32" x14ac:dyDescent="0.2">
      <c r="A53" s="26" t="s">
        <v>37</v>
      </c>
      <c r="B53" s="22"/>
      <c r="C53" s="13">
        <v>43204.697</v>
      </c>
      <c r="D53" s="13"/>
      <c r="E53">
        <f t="shared" ref="E53:E84" si="11">+(C53-C$7)/C$8</f>
        <v>948.99950824254915</v>
      </c>
      <c r="F53">
        <f t="shared" ref="F53:F84" si="12">ROUND(2*E53,0)/2</f>
        <v>949</v>
      </c>
      <c r="G53">
        <f t="shared" ref="G53:G84" si="13">+C53-(C$7+F53*C$8)</f>
        <v>-2.1774000051664189E-3</v>
      </c>
      <c r="I53">
        <f>+G53</f>
        <v>-2.1774000051664189E-3</v>
      </c>
      <c r="O53">
        <f t="shared" ca="1" si="8"/>
        <v>3.0386736291854086E-3</v>
      </c>
      <c r="P53">
        <f t="shared" ref="P53:P84" ca="1" si="14">+D$11+D$12*$F53</f>
        <v>0.1992852377680896</v>
      </c>
      <c r="Q53" s="2">
        <f t="shared" ref="Q53:Q84" si="15">+C53-15018.5</f>
        <v>28186.197</v>
      </c>
      <c r="R53">
        <f>G53</f>
        <v>-2.1774000051664189E-3</v>
      </c>
      <c r="AA53" t="s">
        <v>42</v>
      </c>
      <c r="AC53">
        <v>14</v>
      </c>
      <c r="AD53" t="s">
        <v>43</v>
      </c>
      <c r="AF53" t="s">
        <v>38</v>
      </c>
    </row>
    <row r="54" spans="1:32" x14ac:dyDescent="0.2">
      <c r="A54" s="26" t="s">
        <v>37</v>
      </c>
      <c r="B54" s="22"/>
      <c r="C54" s="13">
        <v>43204.701999999997</v>
      </c>
      <c r="D54" s="13"/>
      <c r="E54">
        <f t="shared" si="11"/>
        <v>949.00063747339823</v>
      </c>
      <c r="F54">
        <f t="shared" si="12"/>
        <v>949</v>
      </c>
      <c r="G54">
        <f t="shared" si="13"/>
        <v>2.8225999922142364E-3</v>
      </c>
      <c r="I54">
        <f>+G54</f>
        <v>2.8225999922142364E-3</v>
      </c>
      <c r="O54">
        <f t="shared" ca="1" si="8"/>
        <v>3.0386736291854086E-3</v>
      </c>
      <c r="P54">
        <f t="shared" ca="1" si="14"/>
        <v>0.1992852377680896</v>
      </c>
      <c r="Q54" s="2">
        <f t="shared" si="15"/>
        <v>28186.201999999997</v>
      </c>
      <c r="R54">
        <f>G54</f>
        <v>2.8225999922142364E-3</v>
      </c>
      <c r="AA54" t="s">
        <v>42</v>
      </c>
      <c r="AC54">
        <v>16</v>
      </c>
      <c r="AD54" t="s">
        <v>44</v>
      </c>
      <c r="AF54" t="s">
        <v>38</v>
      </c>
    </row>
    <row r="55" spans="1:32" x14ac:dyDescent="0.2">
      <c r="A55" s="50" t="s">
        <v>268</v>
      </c>
      <c r="B55" s="52" t="s">
        <v>107</v>
      </c>
      <c r="C55" s="50">
        <v>43284.415999999997</v>
      </c>
      <c r="D55" s="50" t="s">
        <v>120</v>
      </c>
      <c r="E55">
        <f t="shared" si="11"/>
        <v>967.00373906401921</v>
      </c>
      <c r="F55">
        <f t="shared" si="12"/>
        <v>967</v>
      </c>
      <c r="G55">
        <f t="shared" si="13"/>
        <v>1.6555799993511755E-2</v>
      </c>
      <c r="I55">
        <f>+G55</f>
        <v>1.6555799993511755E-2</v>
      </c>
      <c r="O55">
        <f t="shared" ca="1" si="8"/>
        <v>3.0796503189029745E-3</v>
      </c>
      <c r="P55">
        <f t="shared" ca="1" si="14"/>
        <v>0.19927634970073374</v>
      </c>
      <c r="Q55" s="2">
        <f t="shared" si="15"/>
        <v>28265.915999999997</v>
      </c>
      <c r="R55">
        <f>I55</f>
        <v>1.6555799993511755E-2</v>
      </c>
    </row>
    <row r="56" spans="1:32" x14ac:dyDescent="0.2">
      <c r="A56" s="50" t="s">
        <v>273</v>
      </c>
      <c r="B56" s="52" t="s">
        <v>107</v>
      </c>
      <c r="C56" s="50">
        <v>43519.073700000001</v>
      </c>
      <c r="D56" s="50" t="s">
        <v>120</v>
      </c>
      <c r="E56">
        <f t="shared" si="11"/>
        <v>1020.0002818560198</v>
      </c>
      <c r="F56">
        <f t="shared" si="12"/>
        <v>1020</v>
      </c>
      <c r="G56">
        <f t="shared" si="13"/>
        <v>1.2480000004870817E-3</v>
      </c>
      <c r="J56">
        <f>+G56</f>
        <v>1.2480000004870817E-3</v>
      </c>
      <c r="O56">
        <f t="shared" ca="1" si="8"/>
        <v>3.2003039052935847E-3</v>
      </c>
      <c r="P56">
        <f t="shared" ca="1" si="14"/>
        <v>0.19925017928018596</v>
      </c>
      <c r="Q56" s="2">
        <f t="shared" si="15"/>
        <v>28500.573700000001</v>
      </c>
      <c r="R56">
        <f>J56</f>
        <v>1.2480000004870817E-3</v>
      </c>
    </row>
    <row r="57" spans="1:32" x14ac:dyDescent="0.2">
      <c r="A57" s="26" t="s">
        <v>45</v>
      </c>
      <c r="B57" s="22"/>
      <c r="C57" s="13">
        <v>43740.459000000003</v>
      </c>
      <c r="D57" s="13"/>
      <c r="E57">
        <f t="shared" si="11"/>
        <v>1069.9993039421045</v>
      </c>
      <c r="F57">
        <f t="shared" si="12"/>
        <v>1070</v>
      </c>
      <c r="G57">
        <f t="shared" si="13"/>
        <v>-3.0819999956293032E-3</v>
      </c>
      <c r="I57">
        <f t="shared" ref="I57:I93" si="16">+G57</f>
        <v>-3.0819999956293032E-3</v>
      </c>
      <c r="O57">
        <f t="shared" ca="1" si="8"/>
        <v>3.3141280433979341E-3</v>
      </c>
      <c r="P57">
        <f t="shared" ca="1" si="14"/>
        <v>0.1992254902041975</v>
      </c>
      <c r="Q57" s="2">
        <f t="shared" si="15"/>
        <v>28721.959000000003</v>
      </c>
      <c r="R57">
        <f>G57</f>
        <v>-3.0819999956293032E-3</v>
      </c>
      <c r="AC57">
        <v>9</v>
      </c>
      <c r="AD57" t="s">
        <v>27</v>
      </c>
      <c r="AF57" t="s">
        <v>26</v>
      </c>
    </row>
    <row r="58" spans="1:32" x14ac:dyDescent="0.2">
      <c r="A58" s="50" t="s">
        <v>281</v>
      </c>
      <c r="B58" s="52" t="s">
        <v>107</v>
      </c>
      <c r="C58" s="50">
        <v>43740.466</v>
      </c>
      <c r="D58" s="50" t="s">
        <v>120</v>
      </c>
      <c r="E58">
        <f t="shared" si="11"/>
        <v>1070.0008848652935</v>
      </c>
      <c r="F58">
        <f t="shared" si="12"/>
        <v>1070</v>
      </c>
      <c r="G58">
        <f t="shared" si="13"/>
        <v>3.9180000021588057E-3</v>
      </c>
      <c r="I58">
        <f t="shared" si="16"/>
        <v>3.9180000021588057E-3</v>
      </c>
      <c r="O58">
        <f t="shared" ca="1" si="8"/>
        <v>3.3141280433979341E-3</v>
      </c>
      <c r="P58">
        <f t="shared" ca="1" si="14"/>
        <v>0.1992254902041975</v>
      </c>
      <c r="Q58" s="2">
        <f t="shared" si="15"/>
        <v>28721.966</v>
      </c>
      <c r="R58">
        <f>I58</f>
        <v>3.9180000021588057E-3</v>
      </c>
    </row>
    <row r="59" spans="1:32" x14ac:dyDescent="0.2">
      <c r="A59" s="26" t="s">
        <v>47</v>
      </c>
      <c r="B59" s="22"/>
      <c r="C59" s="13">
        <v>43780.317000000003</v>
      </c>
      <c r="D59" s="13"/>
      <c r="E59">
        <f t="shared" si="11"/>
        <v>1079.0010805835848</v>
      </c>
      <c r="F59">
        <f t="shared" si="12"/>
        <v>1079</v>
      </c>
      <c r="G59">
        <f t="shared" si="13"/>
        <v>4.7846000015852042E-3</v>
      </c>
      <c r="I59">
        <f t="shared" si="16"/>
        <v>4.7846000015852042E-3</v>
      </c>
      <c r="O59">
        <f t="shared" ca="1" si="8"/>
        <v>3.334616388256717E-3</v>
      </c>
      <c r="P59">
        <f t="shared" ca="1" si="14"/>
        <v>0.19922104617051958</v>
      </c>
      <c r="Q59" s="2">
        <f t="shared" si="15"/>
        <v>28761.817000000003</v>
      </c>
      <c r="R59">
        <f t="shared" ref="R59:R93" si="17">G59</f>
        <v>4.7846000015852042E-3</v>
      </c>
      <c r="AC59">
        <v>15</v>
      </c>
      <c r="AD59" t="s">
        <v>46</v>
      </c>
      <c r="AF59" t="s">
        <v>26</v>
      </c>
    </row>
    <row r="60" spans="1:32" x14ac:dyDescent="0.2">
      <c r="A60" s="26" t="s">
        <v>47</v>
      </c>
      <c r="B60" s="22"/>
      <c r="C60" s="13">
        <v>43811.319000000003</v>
      </c>
      <c r="D60" s="13"/>
      <c r="E60">
        <f t="shared" si="11"/>
        <v>1086.002763544074</v>
      </c>
      <c r="F60">
        <f t="shared" si="12"/>
        <v>1086</v>
      </c>
      <c r="G60">
        <f t="shared" si="13"/>
        <v>1.2236399998073466E-2</v>
      </c>
      <c r="I60">
        <f t="shared" si="16"/>
        <v>1.2236399998073466E-2</v>
      </c>
      <c r="O60">
        <f t="shared" ca="1" si="8"/>
        <v>3.3505517675913258E-3</v>
      </c>
      <c r="P60">
        <f t="shared" ca="1" si="14"/>
        <v>0.19921758969988121</v>
      </c>
      <c r="Q60" s="2">
        <f t="shared" si="15"/>
        <v>28792.819000000003</v>
      </c>
      <c r="R60">
        <f t="shared" si="17"/>
        <v>1.2236399998073466E-2</v>
      </c>
      <c r="AC60">
        <v>11</v>
      </c>
      <c r="AD60" t="s">
        <v>27</v>
      </c>
      <c r="AF60" t="s">
        <v>26</v>
      </c>
    </row>
    <row r="61" spans="1:32" x14ac:dyDescent="0.2">
      <c r="A61" s="26" t="s">
        <v>37</v>
      </c>
      <c r="B61" s="22"/>
      <c r="C61" s="13">
        <v>43970.703000000001</v>
      </c>
      <c r="D61" s="13"/>
      <c r="E61">
        <f t="shared" si="11"/>
        <v>1121.9990294938384</v>
      </c>
      <c r="F61">
        <f t="shared" si="12"/>
        <v>1122</v>
      </c>
      <c r="G61">
        <f t="shared" si="13"/>
        <v>-4.2972000010195188E-3</v>
      </c>
      <c r="I61">
        <f t="shared" si="16"/>
        <v>-4.2972000010195188E-3</v>
      </c>
      <c r="O61">
        <f t="shared" ca="1" si="8"/>
        <v>3.4325051470264576E-3</v>
      </c>
      <c r="P61">
        <f t="shared" ca="1" si="14"/>
        <v>0.1991998135651695</v>
      </c>
      <c r="Q61" s="2">
        <f t="shared" si="15"/>
        <v>28952.203000000001</v>
      </c>
      <c r="R61">
        <f t="shared" si="17"/>
        <v>-4.2972000010195188E-3</v>
      </c>
      <c r="AA61" t="s">
        <v>42</v>
      </c>
      <c r="AC61">
        <v>19</v>
      </c>
      <c r="AD61" t="s">
        <v>44</v>
      </c>
      <c r="AF61" t="s">
        <v>38</v>
      </c>
    </row>
    <row r="62" spans="1:32" x14ac:dyDescent="0.2">
      <c r="A62" s="26" t="s">
        <v>49</v>
      </c>
      <c r="B62" s="22"/>
      <c r="C62" s="13">
        <v>44112.398999999998</v>
      </c>
      <c r="D62" s="13"/>
      <c r="E62">
        <f t="shared" si="11"/>
        <v>1154.0005283896983</v>
      </c>
      <c r="F62">
        <f t="shared" si="12"/>
        <v>1154</v>
      </c>
      <c r="G62">
        <f t="shared" si="13"/>
        <v>2.3395999960484914E-3</v>
      </c>
      <c r="I62">
        <f t="shared" si="16"/>
        <v>2.3395999960484914E-3</v>
      </c>
      <c r="O62">
        <f t="shared" ref="O62:O93" ca="1" si="18">+C$11+C$12*F62</f>
        <v>3.5053525954132411E-3</v>
      </c>
      <c r="P62">
        <f t="shared" ca="1" si="14"/>
        <v>0.19918401255653689</v>
      </c>
      <c r="Q62" s="2">
        <f t="shared" si="15"/>
        <v>29093.898999999998</v>
      </c>
      <c r="R62">
        <f t="shared" si="17"/>
        <v>2.3395999960484914E-3</v>
      </c>
      <c r="AA62" t="s">
        <v>42</v>
      </c>
      <c r="AC62">
        <v>33</v>
      </c>
      <c r="AD62" t="s">
        <v>48</v>
      </c>
      <c r="AF62" t="s">
        <v>26</v>
      </c>
    </row>
    <row r="63" spans="1:32" x14ac:dyDescent="0.2">
      <c r="A63" s="26" t="s">
        <v>50</v>
      </c>
      <c r="B63" s="22"/>
      <c r="C63" s="13">
        <v>44143.385000000002</v>
      </c>
      <c r="D63" s="13"/>
      <c r="E63">
        <f t="shared" si="11"/>
        <v>1160.9985978114694</v>
      </c>
      <c r="F63">
        <f t="shared" si="12"/>
        <v>1161</v>
      </c>
      <c r="G63">
        <f t="shared" si="13"/>
        <v>-6.208600003446918E-3</v>
      </c>
      <c r="I63">
        <f t="shared" si="16"/>
        <v>-6.208600003446918E-3</v>
      </c>
      <c r="O63">
        <f t="shared" ca="1" si="18"/>
        <v>3.5212879747478498E-3</v>
      </c>
      <c r="P63">
        <f t="shared" ca="1" si="14"/>
        <v>0.19918055608589852</v>
      </c>
      <c r="Q63" s="2">
        <f t="shared" si="15"/>
        <v>29124.885000000002</v>
      </c>
      <c r="R63">
        <f t="shared" si="17"/>
        <v>-6.208600003446918E-3</v>
      </c>
      <c r="AA63" t="s">
        <v>42</v>
      </c>
      <c r="AC63">
        <v>33</v>
      </c>
      <c r="AD63" t="s">
        <v>48</v>
      </c>
      <c r="AF63" t="s">
        <v>26</v>
      </c>
    </row>
    <row r="64" spans="1:32" x14ac:dyDescent="0.2">
      <c r="A64" s="26" t="s">
        <v>51</v>
      </c>
      <c r="B64" s="22"/>
      <c r="C64" s="13">
        <v>44143.4</v>
      </c>
      <c r="D64" s="13"/>
      <c r="E64">
        <f t="shared" si="11"/>
        <v>1161.0019855040182</v>
      </c>
      <c r="F64">
        <f t="shared" si="12"/>
        <v>1161</v>
      </c>
      <c r="G64">
        <f t="shared" si="13"/>
        <v>8.7913999959710054E-3</v>
      </c>
      <c r="I64">
        <f t="shared" si="16"/>
        <v>8.7913999959710054E-3</v>
      </c>
      <c r="O64">
        <f t="shared" ca="1" si="18"/>
        <v>3.5212879747478498E-3</v>
      </c>
      <c r="P64">
        <f t="shared" ca="1" si="14"/>
        <v>0.19918055608589852</v>
      </c>
      <c r="Q64" s="2">
        <f t="shared" si="15"/>
        <v>29124.9</v>
      </c>
      <c r="R64">
        <f t="shared" si="17"/>
        <v>8.7913999959710054E-3</v>
      </c>
      <c r="AA64" t="s">
        <v>42</v>
      </c>
      <c r="AC64">
        <v>12</v>
      </c>
      <c r="AD64" t="s">
        <v>27</v>
      </c>
      <c r="AF64" t="s">
        <v>26</v>
      </c>
    </row>
    <row r="65" spans="1:32" x14ac:dyDescent="0.2">
      <c r="A65" s="26" t="s">
        <v>52</v>
      </c>
      <c r="B65" s="22"/>
      <c r="C65" s="13">
        <v>44174.404999999999</v>
      </c>
      <c r="D65" s="13"/>
      <c r="E65">
        <f t="shared" si="11"/>
        <v>1168.0043460030167</v>
      </c>
      <c r="F65">
        <f t="shared" si="12"/>
        <v>1168</v>
      </c>
      <c r="G65">
        <f t="shared" si="13"/>
        <v>1.9243199996708427E-2</v>
      </c>
      <c r="I65">
        <f t="shared" si="16"/>
        <v>1.9243199996708427E-2</v>
      </c>
      <c r="O65">
        <f t="shared" ca="1" si="18"/>
        <v>3.537223354082459E-3</v>
      </c>
      <c r="P65">
        <f t="shared" ca="1" si="14"/>
        <v>0.19917709961526012</v>
      </c>
      <c r="Q65" s="2">
        <f t="shared" si="15"/>
        <v>29155.904999999999</v>
      </c>
      <c r="R65">
        <f t="shared" si="17"/>
        <v>1.9243199996708427E-2</v>
      </c>
      <c r="AA65" t="s">
        <v>42</v>
      </c>
      <c r="AF65" t="s">
        <v>53</v>
      </c>
    </row>
    <row r="66" spans="1:32" x14ac:dyDescent="0.2">
      <c r="A66" s="26" t="s">
        <v>54</v>
      </c>
      <c r="B66" s="22"/>
      <c r="C66" s="13">
        <v>44484.326000000001</v>
      </c>
      <c r="D66" s="13"/>
      <c r="E66">
        <f t="shared" si="11"/>
        <v>1237.9988168370846</v>
      </c>
      <c r="F66">
        <f t="shared" si="12"/>
        <v>1238</v>
      </c>
      <c r="G66">
        <f t="shared" si="13"/>
        <v>-5.2388000040082261E-3</v>
      </c>
      <c r="I66">
        <f t="shared" si="16"/>
        <v>-5.2388000040082261E-3</v>
      </c>
      <c r="O66">
        <f t="shared" ca="1" si="18"/>
        <v>3.696577147428548E-3</v>
      </c>
      <c r="P66">
        <f t="shared" ca="1" si="14"/>
        <v>0.19914253490887629</v>
      </c>
      <c r="Q66" s="2">
        <f t="shared" si="15"/>
        <v>29465.826000000001</v>
      </c>
      <c r="R66">
        <f t="shared" si="17"/>
        <v>-5.2388000040082261E-3</v>
      </c>
      <c r="AA66" t="s">
        <v>42</v>
      </c>
      <c r="AC66">
        <v>10</v>
      </c>
      <c r="AD66" t="s">
        <v>46</v>
      </c>
      <c r="AF66" t="s">
        <v>26</v>
      </c>
    </row>
    <row r="67" spans="1:32" x14ac:dyDescent="0.2">
      <c r="A67" s="26" t="s">
        <v>55</v>
      </c>
      <c r="B67" s="22"/>
      <c r="C67" s="13">
        <v>44546.32</v>
      </c>
      <c r="D67" s="13"/>
      <c r="E67">
        <f t="shared" si="11"/>
        <v>1251.9999242963634</v>
      </c>
      <c r="F67">
        <f t="shared" si="12"/>
        <v>1252</v>
      </c>
      <c r="G67">
        <f t="shared" si="13"/>
        <v>-3.3519999851705506E-4</v>
      </c>
      <c r="I67">
        <f t="shared" si="16"/>
        <v>-3.3519999851705506E-4</v>
      </c>
      <c r="O67">
        <f t="shared" ca="1" si="18"/>
        <v>3.7284479060977656E-3</v>
      </c>
      <c r="P67">
        <f t="shared" ca="1" si="14"/>
        <v>0.19913562196759951</v>
      </c>
      <c r="Q67" s="2">
        <f t="shared" si="15"/>
        <v>29527.82</v>
      </c>
      <c r="R67">
        <f t="shared" si="17"/>
        <v>-3.3519999851705506E-4</v>
      </c>
      <c r="AA67" t="s">
        <v>42</v>
      </c>
      <c r="AF67" t="s">
        <v>53</v>
      </c>
    </row>
    <row r="68" spans="1:32" x14ac:dyDescent="0.2">
      <c r="A68" s="26" t="s">
        <v>56</v>
      </c>
      <c r="B68" s="26"/>
      <c r="C68" s="13">
        <v>44608.311000000002</v>
      </c>
      <c r="D68" s="13"/>
      <c r="E68">
        <f t="shared" si="11"/>
        <v>1266.0003542171328</v>
      </c>
      <c r="F68">
        <f t="shared" si="12"/>
        <v>1266</v>
      </c>
      <c r="G68">
        <f t="shared" si="13"/>
        <v>1.5683999954489991E-3</v>
      </c>
      <c r="I68">
        <f t="shared" si="16"/>
        <v>1.5683999954489991E-3</v>
      </c>
      <c r="O68">
        <f t="shared" ca="1" si="18"/>
        <v>3.7603186647669836E-3</v>
      </c>
      <c r="P68">
        <f t="shared" ca="1" si="14"/>
        <v>0.19912870902632274</v>
      </c>
      <c r="Q68" s="2">
        <f t="shared" si="15"/>
        <v>29589.811000000002</v>
      </c>
      <c r="R68">
        <f t="shared" si="17"/>
        <v>1.5683999954489991E-3</v>
      </c>
      <c r="AA68" t="s">
        <v>42</v>
      </c>
      <c r="AC68">
        <v>10</v>
      </c>
      <c r="AD68" t="s">
        <v>27</v>
      </c>
      <c r="AF68" t="s">
        <v>26</v>
      </c>
    </row>
    <row r="69" spans="1:32" x14ac:dyDescent="0.2">
      <c r="A69" s="26" t="s">
        <v>57</v>
      </c>
      <c r="B69" s="26"/>
      <c r="C69" s="13">
        <v>44816.417000000001</v>
      </c>
      <c r="D69" s="13"/>
      <c r="E69">
        <f t="shared" si="11"/>
        <v>1313.0002972587288</v>
      </c>
      <c r="F69">
        <f t="shared" si="12"/>
        <v>1313</v>
      </c>
      <c r="G69">
        <f t="shared" si="13"/>
        <v>1.3161999959265813E-3</v>
      </c>
      <c r="I69">
        <f t="shared" si="16"/>
        <v>1.3161999959265813E-3</v>
      </c>
      <c r="O69">
        <f t="shared" ca="1" si="18"/>
        <v>3.8673133545850721E-3</v>
      </c>
      <c r="P69">
        <f t="shared" ca="1" si="14"/>
        <v>0.19910550129489357</v>
      </c>
      <c r="Q69" s="2">
        <f t="shared" si="15"/>
        <v>29797.917000000001</v>
      </c>
      <c r="R69">
        <f t="shared" si="17"/>
        <v>1.3161999959265813E-3</v>
      </c>
      <c r="AA69" t="s">
        <v>42</v>
      </c>
      <c r="AF69" t="s">
        <v>53</v>
      </c>
    </row>
    <row r="70" spans="1:32" x14ac:dyDescent="0.2">
      <c r="A70" s="26" t="s">
        <v>57</v>
      </c>
      <c r="B70" s="26"/>
      <c r="C70" s="13">
        <v>44816.42</v>
      </c>
      <c r="D70" s="13"/>
      <c r="E70">
        <f t="shared" si="11"/>
        <v>1313.0009747972379</v>
      </c>
      <c r="F70">
        <f t="shared" si="12"/>
        <v>1313</v>
      </c>
      <c r="G70">
        <f t="shared" si="13"/>
        <v>4.316199992899783E-3</v>
      </c>
      <c r="I70">
        <f t="shared" si="16"/>
        <v>4.316199992899783E-3</v>
      </c>
      <c r="O70">
        <f t="shared" ca="1" si="18"/>
        <v>3.8673133545850721E-3</v>
      </c>
      <c r="P70">
        <f t="shared" ca="1" si="14"/>
        <v>0.19910550129489357</v>
      </c>
      <c r="Q70" s="2">
        <f t="shared" si="15"/>
        <v>29797.919999999998</v>
      </c>
      <c r="R70">
        <f t="shared" si="17"/>
        <v>4.316199992899783E-3</v>
      </c>
      <c r="AA70" t="s">
        <v>42</v>
      </c>
      <c r="AF70" t="s">
        <v>53</v>
      </c>
    </row>
    <row r="71" spans="1:32" x14ac:dyDescent="0.2">
      <c r="A71" s="26" t="s">
        <v>57</v>
      </c>
      <c r="B71" s="26"/>
      <c r="C71" s="13">
        <v>44816.425999999999</v>
      </c>
      <c r="D71" s="13"/>
      <c r="E71">
        <f t="shared" si="11"/>
        <v>1313.0023298742578</v>
      </c>
      <c r="F71">
        <f t="shared" si="12"/>
        <v>1313</v>
      </c>
      <c r="G71">
        <f t="shared" si="13"/>
        <v>1.0316199994122144E-2</v>
      </c>
      <c r="I71">
        <f t="shared" si="16"/>
        <v>1.0316199994122144E-2</v>
      </c>
      <c r="O71">
        <f t="shared" ca="1" si="18"/>
        <v>3.8673133545850721E-3</v>
      </c>
      <c r="P71">
        <f t="shared" ca="1" si="14"/>
        <v>0.19910550129489357</v>
      </c>
      <c r="Q71" s="2">
        <f t="shared" si="15"/>
        <v>29797.925999999999</v>
      </c>
      <c r="R71">
        <f t="shared" si="17"/>
        <v>1.0316199994122144E-2</v>
      </c>
      <c r="AA71" t="s">
        <v>42</v>
      </c>
      <c r="AF71" t="s">
        <v>53</v>
      </c>
    </row>
    <row r="72" spans="1:32" x14ac:dyDescent="0.2">
      <c r="A72" s="26" t="s">
        <v>58</v>
      </c>
      <c r="B72" s="26"/>
      <c r="C72" s="13">
        <v>44847.417000000001</v>
      </c>
      <c r="D72" s="13"/>
      <c r="E72">
        <f t="shared" si="11"/>
        <v>1320.001528526878</v>
      </c>
      <c r="F72">
        <f t="shared" si="12"/>
        <v>1320</v>
      </c>
      <c r="G72">
        <f t="shared" si="13"/>
        <v>6.7679999992833473E-3</v>
      </c>
      <c r="I72">
        <f t="shared" si="16"/>
        <v>6.7679999992833473E-3</v>
      </c>
      <c r="O72">
        <f t="shared" ca="1" si="18"/>
        <v>3.8832487339196808E-3</v>
      </c>
      <c r="P72">
        <f t="shared" ca="1" si="14"/>
        <v>0.1991020448242552</v>
      </c>
      <c r="Q72" s="2">
        <f t="shared" si="15"/>
        <v>29828.917000000001</v>
      </c>
      <c r="R72">
        <f t="shared" si="17"/>
        <v>6.7679999992833473E-3</v>
      </c>
      <c r="AA72" t="s">
        <v>42</v>
      </c>
      <c r="AC72">
        <v>9</v>
      </c>
      <c r="AD72" t="s">
        <v>27</v>
      </c>
      <c r="AF72" t="s">
        <v>26</v>
      </c>
    </row>
    <row r="73" spans="1:32" x14ac:dyDescent="0.2">
      <c r="A73" s="26" t="s">
        <v>58</v>
      </c>
      <c r="B73" s="26"/>
      <c r="C73" s="13">
        <v>44878.411999999997</v>
      </c>
      <c r="D73" s="13"/>
      <c r="E73">
        <f t="shared" si="11"/>
        <v>1327.0016305641766</v>
      </c>
      <c r="F73">
        <f t="shared" si="12"/>
        <v>1327</v>
      </c>
      <c r="G73">
        <f t="shared" si="13"/>
        <v>7.2197999979835004E-3</v>
      </c>
      <c r="I73">
        <f t="shared" si="16"/>
        <v>7.2197999979835004E-3</v>
      </c>
      <c r="O73">
        <f t="shared" ca="1" si="18"/>
        <v>3.89918411325429E-3</v>
      </c>
      <c r="P73">
        <f t="shared" ca="1" si="14"/>
        <v>0.19909858835361682</v>
      </c>
      <c r="Q73" s="2">
        <f t="shared" si="15"/>
        <v>29859.911999999997</v>
      </c>
      <c r="R73">
        <f t="shared" si="17"/>
        <v>7.2197999979835004E-3</v>
      </c>
      <c r="AA73" t="s">
        <v>42</v>
      </c>
      <c r="AC73">
        <v>8</v>
      </c>
      <c r="AD73" t="s">
        <v>27</v>
      </c>
      <c r="AF73" t="s">
        <v>26</v>
      </c>
    </row>
    <row r="74" spans="1:32" x14ac:dyDescent="0.2">
      <c r="A74" s="26" t="s">
        <v>59</v>
      </c>
      <c r="B74" s="26"/>
      <c r="C74" s="13">
        <v>44918.262000000002</v>
      </c>
      <c r="D74" s="13"/>
      <c r="E74">
        <f t="shared" si="11"/>
        <v>1336.0016004362988</v>
      </c>
      <c r="F74">
        <f t="shared" si="12"/>
        <v>1336</v>
      </c>
      <c r="G74">
        <f t="shared" si="13"/>
        <v>7.0864000008441508E-3</v>
      </c>
      <c r="I74">
        <f t="shared" si="16"/>
        <v>7.0864000008441508E-3</v>
      </c>
      <c r="O74">
        <f t="shared" ca="1" si="18"/>
        <v>3.9196724581130726E-3</v>
      </c>
      <c r="P74">
        <f t="shared" ca="1" si="14"/>
        <v>0.19909414431993888</v>
      </c>
      <c r="Q74" s="2">
        <f t="shared" si="15"/>
        <v>29899.762000000002</v>
      </c>
      <c r="R74">
        <f t="shared" si="17"/>
        <v>7.0864000008441508E-3</v>
      </c>
      <c r="AA74" t="s">
        <v>42</v>
      </c>
      <c r="AC74">
        <v>10</v>
      </c>
      <c r="AD74" t="s">
        <v>27</v>
      </c>
      <c r="AF74" t="s">
        <v>26</v>
      </c>
    </row>
    <row r="75" spans="1:32" x14ac:dyDescent="0.2">
      <c r="A75" s="26" t="s">
        <v>60</v>
      </c>
      <c r="B75" s="26"/>
      <c r="C75" s="13">
        <v>45033.381000000001</v>
      </c>
      <c r="D75" s="13"/>
      <c r="E75">
        <f t="shared" si="11"/>
        <v>1362.0007856736559</v>
      </c>
      <c r="F75">
        <f t="shared" si="12"/>
        <v>1362</v>
      </c>
      <c r="G75">
        <f t="shared" si="13"/>
        <v>3.4787999975378625E-3</v>
      </c>
      <c r="I75">
        <f t="shared" si="16"/>
        <v>3.4787999975378625E-3</v>
      </c>
      <c r="O75">
        <f t="shared" ca="1" si="18"/>
        <v>3.9788610099273343E-3</v>
      </c>
      <c r="P75">
        <f t="shared" ca="1" si="14"/>
        <v>0.1990813060004249</v>
      </c>
      <c r="Q75" s="2">
        <f t="shared" si="15"/>
        <v>30014.881000000001</v>
      </c>
      <c r="R75">
        <f t="shared" si="17"/>
        <v>3.4787999975378625E-3</v>
      </c>
      <c r="AA75" t="s">
        <v>42</v>
      </c>
      <c r="AF75" t="s">
        <v>53</v>
      </c>
    </row>
    <row r="76" spans="1:32" x14ac:dyDescent="0.2">
      <c r="A76" s="26" t="s">
        <v>62</v>
      </c>
      <c r="B76" s="26"/>
      <c r="C76" s="13">
        <v>45126.368999999999</v>
      </c>
      <c r="D76" s="13"/>
      <c r="E76">
        <f t="shared" si="11"/>
        <v>1383.0017693240638</v>
      </c>
      <c r="F76">
        <f t="shared" si="12"/>
        <v>1383</v>
      </c>
      <c r="G76">
        <f t="shared" si="13"/>
        <v>7.834199997887481E-3</v>
      </c>
      <c r="I76">
        <f t="shared" si="16"/>
        <v>7.834199997887481E-3</v>
      </c>
      <c r="O76">
        <f t="shared" ca="1" si="18"/>
        <v>4.0266671479311615E-3</v>
      </c>
      <c r="P76">
        <f t="shared" ca="1" si="14"/>
        <v>0.19907093658850974</v>
      </c>
      <c r="Q76" s="2">
        <f t="shared" si="15"/>
        <v>30107.868999999999</v>
      </c>
      <c r="R76">
        <f t="shared" si="17"/>
        <v>7.834199997887481E-3</v>
      </c>
      <c r="AA76" t="s">
        <v>42</v>
      </c>
      <c r="AC76">
        <v>10</v>
      </c>
      <c r="AD76" t="s">
        <v>61</v>
      </c>
      <c r="AF76" t="s">
        <v>26</v>
      </c>
    </row>
    <row r="77" spans="1:32" x14ac:dyDescent="0.2">
      <c r="A77" s="26" t="s">
        <v>37</v>
      </c>
      <c r="B77" s="26"/>
      <c r="C77" s="13">
        <v>45710.838000000003</v>
      </c>
      <c r="D77" s="13"/>
      <c r="E77">
        <f t="shared" si="11"/>
        <v>1515.0018544229017</v>
      </c>
      <c r="F77">
        <f t="shared" si="12"/>
        <v>1515</v>
      </c>
      <c r="G77">
        <f t="shared" si="13"/>
        <v>8.2110000003012829E-3</v>
      </c>
      <c r="I77">
        <f t="shared" si="16"/>
        <v>8.2110000003012829E-3</v>
      </c>
      <c r="O77">
        <f t="shared" ca="1" si="18"/>
        <v>4.3271628725266437E-3</v>
      </c>
      <c r="P77">
        <f t="shared" ca="1" si="14"/>
        <v>0.19900575742790019</v>
      </c>
      <c r="Q77" s="2">
        <f t="shared" si="15"/>
        <v>30692.338000000003</v>
      </c>
      <c r="R77">
        <f t="shared" si="17"/>
        <v>8.2110000003012829E-3</v>
      </c>
      <c r="AA77" t="s">
        <v>42</v>
      </c>
      <c r="AC77">
        <v>17</v>
      </c>
      <c r="AD77" t="s">
        <v>63</v>
      </c>
      <c r="AF77" t="s">
        <v>38</v>
      </c>
    </row>
    <row r="78" spans="1:32" x14ac:dyDescent="0.2">
      <c r="A78" s="26" t="s">
        <v>65</v>
      </c>
      <c r="B78" s="26"/>
      <c r="C78" s="13">
        <v>45821.525999999998</v>
      </c>
      <c r="D78" s="13"/>
      <c r="E78">
        <f t="shared" si="11"/>
        <v>1540.0003152812524</v>
      </c>
      <c r="F78">
        <f t="shared" si="12"/>
        <v>1540</v>
      </c>
      <c r="G78">
        <f t="shared" si="13"/>
        <v>1.3959999923827127E-3</v>
      </c>
      <c r="I78">
        <f t="shared" si="16"/>
        <v>1.3959999923827127E-3</v>
      </c>
      <c r="O78">
        <f t="shared" ca="1" si="18"/>
        <v>4.3840749415788183E-3</v>
      </c>
      <c r="P78">
        <f t="shared" ca="1" si="14"/>
        <v>0.19899341288990596</v>
      </c>
      <c r="Q78" s="2">
        <f t="shared" si="15"/>
        <v>30803.025999999998</v>
      </c>
      <c r="R78">
        <f t="shared" si="17"/>
        <v>1.3959999923827127E-3</v>
      </c>
      <c r="AA78" t="s">
        <v>42</v>
      </c>
      <c r="AC78">
        <v>13</v>
      </c>
      <c r="AD78" t="s">
        <v>64</v>
      </c>
      <c r="AF78" t="s">
        <v>26</v>
      </c>
    </row>
    <row r="79" spans="1:32" x14ac:dyDescent="0.2">
      <c r="A79" s="26" t="s">
        <v>66</v>
      </c>
      <c r="B79" s="26"/>
      <c r="C79" s="13">
        <v>45830.391000000003</v>
      </c>
      <c r="D79" s="13"/>
      <c r="E79">
        <f t="shared" si="11"/>
        <v>1542.0024415777743</v>
      </c>
      <c r="F79">
        <f t="shared" si="12"/>
        <v>1542</v>
      </c>
      <c r="G79">
        <f t="shared" si="13"/>
        <v>1.0810799998580478E-2</v>
      </c>
      <c r="I79">
        <f t="shared" si="16"/>
        <v>1.0810799998580478E-2</v>
      </c>
      <c r="O79">
        <f t="shared" ca="1" si="18"/>
        <v>4.3886279071029925E-3</v>
      </c>
      <c r="P79">
        <f t="shared" ca="1" si="14"/>
        <v>0.19899242532686642</v>
      </c>
      <c r="Q79" s="2">
        <f t="shared" si="15"/>
        <v>30811.891000000003</v>
      </c>
      <c r="R79">
        <f t="shared" si="17"/>
        <v>1.0810799998580478E-2</v>
      </c>
      <c r="AA79" t="s">
        <v>42</v>
      </c>
      <c r="AF79" t="s">
        <v>53</v>
      </c>
    </row>
    <row r="80" spans="1:32" x14ac:dyDescent="0.2">
      <c r="A80" s="26" t="s">
        <v>65</v>
      </c>
      <c r="B80" s="26"/>
      <c r="C80" s="13">
        <v>45830.392</v>
      </c>
      <c r="D80" s="13"/>
      <c r="E80">
        <f t="shared" si="11"/>
        <v>1542.0026674239434</v>
      </c>
      <c r="F80">
        <f t="shared" si="12"/>
        <v>1542</v>
      </c>
      <c r="G80">
        <f t="shared" si="13"/>
        <v>1.1810799995146226E-2</v>
      </c>
      <c r="I80">
        <f t="shared" si="16"/>
        <v>1.1810799995146226E-2</v>
      </c>
      <c r="O80">
        <f t="shared" ca="1" si="18"/>
        <v>4.3886279071029925E-3</v>
      </c>
      <c r="P80">
        <f t="shared" ca="1" si="14"/>
        <v>0.19899242532686642</v>
      </c>
      <c r="Q80" s="2">
        <f t="shared" si="15"/>
        <v>30811.892</v>
      </c>
      <c r="R80">
        <f t="shared" si="17"/>
        <v>1.1810799995146226E-2</v>
      </c>
      <c r="AC80">
        <v>8</v>
      </c>
      <c r="AD80" t="s">
        <v>27</v>
      </c>
      <c r="AF80" t="s">
        <v>26</v>
      </c>
    </row>
    <row r="81" spans="1:32" x14ac:dyDescent="0.2">
      <c r="A81" s="26" t="s">
        <v>37</v>
      </c>
      <c r="B81" s="26"/>
      <c r="C81" s="13">
        <v>45936.65</v>
      </c>
      <c r="D81" s="13"/>
      <c r="E81">
        <f t="shared" si="11"/>
        <v>1566.0006297494601</v>
      </c>
      <c r="F81">
        <f t="shared" si="12"/>
        <v>1566</v>
      </c>
      <c r="G81">
        <f t="shared" si="13"/>
        <v>2.7884000010089949E-3</v>
      </c>
      <c r="I81">
        <f t="shared" si="16"/>
        <v>2.7884000010089949E-3</v>
      </c>
      <c r="O81">
        <f t="shared" ca="1" si="18"/>
        <v>4.4432634933930792E-3</v>
      </c>
      <c r="P81">
        <f t="shared" ca="1" si="14"/>
        <v>0.19898057457039198</v>
      </c>
      <c r="Q81" s="2">
        <f t="shared" si="15"/>
        <v>30918.15</v>
      </c>
      <c r="R81">
        <f t="shared" si="17"/>
        <v>2.7884000010089949E-3</v>
      </c>
      <c r="AA81" t="s">
        <v>42</v>
      </c>
      <c r="AC81">
        <v>10</v>
      </c>
      <c r="AD81" t="s">
        <v>63</v>
      </c>
      <c r="AF81" t="s">
        <v>38</v>
      </c>
    </row>
    <row r="82" spans="1:32" x14ac:dyDescent="0.2">
      <c r="A82" s="26" t="s">
        <v>67</v>
      </c>
      <c r="B82" s="26"/>
      <c r="C82" s="13">
        <v>45945.493999999999</v>
      </c>
      <c r="D82" s="13"/>
      <c r="E82">
        <f t="shared" si="11"/>
        <v>1567.9980132764115</v>
      </c>
      <c r="F82">
        <f t="shared" si="12"/>
        <v>1568</v>
      </c>
      <c r="G82">
        <f t="shared" si="13"/>
        <v>-8.7968000007094815E-3</v>
      </c>
      <c r="I82">
        <f t="shared" si="16"/>
        <v>-8.7968000007094815E-3</v>
      </c>
      <c r="O82">
        <f t="shared" ca="1" si="18"/>
        <v>4.4478164589172534E-3</v>
      </c>
      <c r="P82">
        <f t="shared" ca="1" si="14"/>
        <v>0.19897958700735244</v>
      </c>
      <c r="Q82" s="2">
        <f t="shared" si="15"/>
        <v>30926.993999999999</v>
      </c>
      <c r="R82">
        <f t="shared" si="17"/>
        <v>-8.7968000007094815E-3</v>
      </c>
      <c r="AA82" t="s">
        <v>42</v>
      </c>
      <c r="AF82" t="s">
        <v>53</v>
      </c>
    </row>
    <row r="83" spans="1:32" x14ac:dyDescent="0.2">
      <c r="A83" s="26" t="s">
        <v>37</v>
      </c>
      <c r="B83" s="26"/>
      <c r="C83" s="13">
        <v>46029.637999999999</v>
      </c>
      <c r="D83" s="13"/>
      <c r="E83">
        <f t="shared" si="11"/>
        <v>1587.0016133998681</v>
      </c>
      <c r="F83">
        <f t="shared" si="12"/>
        <v>1587</v>
      </c>
      <c r="G83">
        <f t="shared" si="13"/>
        <v>7.1437999940826558E-3</v>
      </c>
      <c r="I83">
        <f t="shared" si="16"/>
        <v>7.1437999940826558E-3</v>
      </c>
      <c r="O83">
        <f t="shared" ca="1" si="18"/>
        <v>4.4910696313969064E-3</v>
      </c>
      <c r="P83">
        <f t="shared" ca="1" si="14"/>
        <v>0.19897020515847683</v>
      </c>
      <c r="Q83" s="2">
        <f t="shared" si="15"/>
        <v>31011.137999999999</v>
      </c>
      <c r="R83">
        <f t="shared" si="17"/>
        <v>7.1437999940826558E-3</v>
      </c>
      <c r="AA83" t="s">
        <v>42</v>
      </c>
      <c r="AC83">
        <v>15</v>
      </c>
      <c r="AD83" t="s">
        <v>63</v>
      </c>
      <c r="AF83" t="s">
        <v>38</v>
      </c>
    </row>
    <row r="84" spans="1:32" x14ac:dyDescent="0.2">
      <c r="A84" s="26" t="s">
        <v>37</v>
      </c>
      <c r="B84" s="26"/>
      <c r="C84" s="13">
        <v>46060.631000000001</v>
      </c>
      <c r="D84" s="13"/>
      <c r="E84">
        <f t="shared" si="11"/>
        <v>1594.0012637448283</v>
      </c>
      <c r="F84">
        <f t="shared" si="12"/>
        <v>1594</v>
      </c>
      <c r="G84">
        <f t="shared" si="13"/>
        <v>5.5955999996513128E-3</v>
      </c>
      <c r="I84">
        <f t="shared" si="16"/>
        <v>5.5955999996513128E-3</v>
      </c>
      <c r="O84">
        <f t="shared" ca="1" si="18"/>
        <v>4.5070050107315161E-3</v>
      </c>
      <c r="P84">
        <f t="shared" ca="1" si="14"/>
        <v>0.19896674868783842</v>
      </c>
      <c r="Q84" s="2">
        <f t="shared" si="15"/>
        <v>31042.131000000001</v>
      </c>
      <c r="R84">
        <f t="shared" si="17"/>
        <v>5.5955999996513128E-3</v>
      </c>
      <c r="AA84" t="s">
        <v>42</v>
      </c>
      <c r="AC84">
        <v>15</v>
      </c>
      <c r="AD84" t="s">
        <v>63</v>
      </c>
      <c r="AF84" t="s">
        <v>38</v>
      </c>
    </row>
    <row r="85" spans="1:32" x14ac:dyDescent="0.2">
      <c r="A85" s="26" t="s">
        <v>37</v>
      </c>
      <c r="B85" s="26"/>
      <c r="C85" s="13">
        <v>46237.741999999998</v>
      </c>
      <c r="D85" s="13"/>
      <c r="E85">
        <f t="shared" ref="E85:E116" si="19">+(C85-C$7)/C$8</f>
        <v>1634.0011047491241</v>
      </c>
      <c r="F85">
        <f t="shared" ref="F85:F116" si="20">ROUND(2*E85,0)/2</f>
        <v>1634</v>
      </c>
      <c r="G85">
        <f t="shared" ref="G85:G116" si="21">+C85-(C$7+F85*C$8)</f>
        <v>4.8915999941527843E-3</v>
      </c>
      <c r="I85">
        <f t="shared" si="16"/>
        <v>4.8915999941527843E-3</v>
      </c>
      <c r="O85">
        <f t="shared" ca="1" si="18"/>
        <v>4.5980643212149945E-3</v>
      </c>
      <c r="P85">
        <f t="shared" ref="P85:P116" ca="1" si="22">+D$11+D$12*$F85</f>
        <v>0.19894699742704766</v>
      </c>
      <c r="Q85" s="2">
        <f t="shared" ref="Q85:Q116" si="23">+C85-15018.5</f>
        <v>31219.241999999998</v>
      </c>
      <c r="R85">
        <f t="shared" si="17"/>
        <v>4.8915999941527843E-3</v>
      </c>
      <c r="AA85" t="s">
        <v>42</v>
      </c>
      <c r="AC85">
        <v>12</v>
      </c>
      <c r="AD85" t="s">
        <v>63</v>
      </c>
      <c r="AF85" t="s">
        <v>38</v>
      </c>
    </row>
    <row r="86" spans="1:32" x14ac:dyDescent="0.2">
      <c r="A86" s="26" t="s">
        <v>68</v>
      </c>
      <c r="B86" s="26"/>
      <c r="C86" s="13">
        <v>46472.4</v>
      </c>
      <c r="D86" s="13"/>
      <c r="E86">
        <f t="shared" si="19"/>
        <v>1686.9977152949755</v>
      </c>
      <c r="F86">
        <f t="shared" si="20"/>
        <v>1687</v>
      </c>
      <c r="G86">
        <f t="shared" si="21"/>
        <v>-1.0116199999174569E-2</v>
      </c>
      <c r="I86">
        <f t="shared" si="16"/>
        <v>-1.0116199999174569E-2</v>
      </c>
      <c r="O86">
        <f t="shared" ca="1" si="18"/>
        <v>4.7187179076056051E-3</v>
      </c>
      <c r="P86">
        <f t="shared" ca="1" si="22"/>
        <v>0.19892082700649991</v>
      </c>
      <c r="Q86" s="2">
        <f t="shared" si="23"/>
        <v>31453.9</v>
      </c>
      <c r="R86">
        <f t="shared" si="17"/>
        <v>-1.0116199999174569E-2</v>
      </c>
      <c r="AA86" t="s">
        <v>42</v>
      </c>
      <c r="AF86" t="s">
        <v>53</v>
      </c>
    </row>
    <row r="87" spans="1:32" x14ac:dyDescent="0.2">
      <c r="A87" s="26" t="s">
        <v>69</v>
      </c>
      <c r="B87" s="26"/>
      <c r="C87" s="13">
        <v>46627.387000000002</v>
      </c>
      <c r="D87" s="13"/>
      <c r="E87">
        <f t="shared" si="19"/>
        <v>1722.0009356355129</v>
      </c>
      <c r="F87">
        <f t="shared" si="20"/>
        <v>1722</v>
      </c>
      <c r="G87">
        <f t="shared" si="21"/>
        <v>4.1427999967709184E-3</v>
      </c>
      <c r="I87">
        <f t="shared" si="16"/>
        <v>4.1427999967709184E-3</v>
      </c>
      <c r="O87">
        <f t="shared" ca="1" si="18"/>
        <v>4.7983948042786499E-3</v>
      </c>
      <c r="P87">
        <f t="shared" ca="1" si="22"/>
        <v>0.19890354465330798</v>
      </c>
      <c r="Q87" s="2">
        <f t="shared" si="23"/>
        <v>31608.887000000002</v>
      </c>
      <c r="R87">
        <f t="shared" si="17"/>
        <v>4.1427999967709184E-3</v>
      </c>
      <c r="AA87" t="s">
        <v>42</v>
      </c>
      <c r="AF87" t="s">
        <v>53</v>
      </c>
    </row>
    <row r="88" spans="1:32" x14ac:dyDescent="0.2">
      <c r="A88" s="26" t="s">
        <v>70</v>
      </c>
      <c r="B88" s="26"/>
      <c r="C88" s="13">
        <v>46649.519</v>
      </c>
      <c r="D88" s="13"/>
      <c r="E88">
        <f t="shared" si="19"/>
        <v>1726.9993630686311</v>
      </c>
      <c r="F88">
        <f t="shared" si="20"/>
        <v>1727</v>
      </c>
      <c r="G88">
        <f t="shared" si="21"/>
        <v>-2.8202000030432828E-3</v>
      </c>
      <c r="I88">
        <f t="shared" si="16"/>
        <v>-2.8202000030432828E-3</v>
      </c>
      <c r="O88">
        <f t="shared" ca="1" si="18"/>
        <v>4.8097772180890844E-3</v>
      </c>
      <c r="P88">
        <f t="shared" ca="1" si="22"/>
        <v>0.19890107574570912</v>
      </c>
      <c r="Q88" s="2">
        <f t="shared" si="23"/>
        <v>31631.019</v>
      </c>
      <c r="R88">
        <f t="shared" si="17"/>
        <v>-2.8202000030432828E-3</v>
      </c>
      <c r="AA88" t="s">
        <v>42</v>
      </c>
      <c r="AF88" t="s">
        <v>53</v>
      </c>
    </row>
    <row r="89" spans="1:32" x14ac:dyDescent="0.2">
      <c r="A89" s="26" t="s">
        <v>70</v>
      </c>
      <c r="B89" s="26"/>
      <c r="C89" s="13">
        <v>46649.521999999997</v>
      </c>
      <c r="D89" s="13"/>
      <c r="E89">
        <f t="shared" si="19"/>
        <v>1727.0000406071401</v>
      </c>
      <c r="F89">
        <f t="shared" si="20"/>
        <v>1727</v>
      </c>
      <c r="G89">
        <f t="shared" si="21"/>
        <v>1.7979999392991886E-4</v>
      </c>
      <c r="I89">
        <f t="shared" si="16"/>
        <v>1.7979999392991886E-4</v>
      </c>
      <c r="O89">
        <f t="shared" ca="1" si="18"/>
        <v>4.8097772180890844E-3</v>
      </c>
      <c r="P89">
        <f t="shared" ca="1" si="22"/>
        <v>0.19890107574570912</v>
      </c>
      <c r="Q89" s="2">
        <f t="shared" si="23"/>
        <v>31631.021999999997</v>
      </c>
      <c r="R89">
        <f t="shared" si="17"/>
        <v>1.7979999392991886E-4</v>
      </c>
      <c r="AA89" t="s">
        <v>42</v>
      </c>
      <c r="AF89" t="s">
        <v>53</v>
      </c>
    </row>
    <row r="90" spans="1:32" x14ac:dyDescent="0.2">
      <c r="A90" s="26" t="s">
        <v>70</v>
      </c>
      <c r="B90" s="26"/>
      <c r="C90" s="13">
        <v>46649.523000000001</v>
      </c>
      <c r="D90" s="13"/>
      <c r="E90">
        <f t="shared" si="19"/>
        <v>1727.000266453311</v>
      </c>
      <c r="F90">
        <f t="shared" si="20"/>
        <v>1727</v>
      </c>
      <c r="G90">
        <f t="shared" si="21"/>
        <v>1.1797999977716245E-3</v>
      </c>
      <c r="I90">
        <f t="shared" si="16"/>
        <v>1.1797999977716245E-3</v>
      </c>
      <c r="O90">
        <f t="shared" ca="1" si="18"/>
        <v>4.8097772180890844E-3</v>
      </c>
      <c r="P90">
        <f t="shared" ca="1" si="22"/>
        <v>0.19890107574570912</v>
      </c>
      <c r="Q90" s="2">
        <f t="shared" si="23"/>
        <v>31631.023000000001</v>
      </c>
      <c r="R90">
        <f t="shared" si="17"/>
        <v>1.1797999977716245E-3</v>
      </c>
      <c r="AA90" t="s">
        <v>42</v>
      </c>
      <c r="AF90" t="s">
        <v>53</v>
      </c>
    </row>
    <row r="91" spans="1:32" x14ac:dyDescent="0.2">
      <c r="A91" s="26" t="s">
        <v>70</v>
      </c>
      <c r="B91" s="26"/>
      <c r="C91" s="13">
        <v>46649.523999999998</v>
      </c>
      <c r="D91" s="13"/>
      <c r="E91">
        <f t="shared" si="19"/>
        <v>1727.0004922994801</v>
      </c>
      <c r="F91">
        <f t="shared" si="20"/>
        <v>1727</v>
      </c>
      <c r="G91">
        <f t="shared" si="21"/>
        <v>2.1797999943373725E-3</v>
      </c>
      <c r="I91">
        <f t="shared" si="16"/>
        <v>2.1797999943373725E-3</v>
      </c>
      <c r="O91">
        <f t="shared" ca="1" si="18"/>
        <v>4.8097772180890844E-3</v>
      </c>
      <c r="P91">
        <f t="shared" ca="1" si="22"/>
        <v>0.19890107574570912</v>
      </c>
      <c r="Q91" s="2">
        <f t="shared" si="23"/>
        <v>31631.023999999998</v>
      </c>
      <c r="R91">
        <f t="shared" si="17"/>
        <v>2.1797999943373725E-3</v>
      </c>
      <c r="AA91" t="s">
        <v>42</v>
      </c>
      <c r="AF91" t="s">
        <v>53</v>
      </c>
    </row>
    <row r="92" spans="1:32" x14ac:dyDescent="0.2">
      <c r="A92" s="26" t="s">
        <v>70</v>
      </c>
      <c r="B92" s="26"/>
      <c r="C92" s="13">
        <v>46649.525000000001</v>
      </c>
      <c r="D92" s="13"/>
      <c r="E92">
        <f t="shared" si="19"/>
        <v>1727.000718145651</v>
      </c>
      <c r="F92">
        <f t="shared" si="20"/>
        <v>1727</v>
      </c>
      <c r="G92">
        <f t="shared" si="21"/>
        <v>3.1797999981790781E-3</v>
      </c>
      <c r="I92">
        <f t="shared" si="16"/>
        <v>3.1797999981790781E-3</v>
      </c>
      <c r="O92">
        <f t="shared" ca="1" si="18"/>
        <v>4.8097772180890844E-3</v>
      </c>
      <c r="P92">
        <f t="shared" ca="1" si="22"/>
        <v>0.19890107574570912</v>
      </c>
      <c r="Q92" s="2">
        <f t="shared" si="23"/>
        <v>31631.025000000001</v>
      </c>
      <c r="R92">
        <f t="shared" si="17"/>
        <v>3.1797999981790781E-3</v>
      </c>
      <c r="AA92" t="s">
        <v>42</v>
      </c>
      <c r="AF92" t="s">
        <v>53</v>
      </c>
    </row>
    <row r="93" spans="1:32" x14ac:dyDescent="0.2">
      <c r="A93" s="26" t="s">
        <v>37</v>
      </c>
      <c r="B93" s="26"/>
      <c r="C93" s="13">
        <v>46671.661999999997</v>
      </c>
      <c r="D93" s="13"/>
      <c r="E93">
        <f t="shared" si="19"/>
        <v>1732.0002748096183</v>
      </c>
      <c r="F93">
        <f t="shared" si="20"/>
        <v>1732</v>
      </c>
      <c r="G93">
        <f t="shared" si="21"/>
        <v>1.2167999957455322E-3</v>
      </c>
      <c r="I93">
        <f t="shared" si="16"/>
        <v>1.2167999957455322E-3</v>
      </c>
      <c r="O93">
        <f t="shared" ca="1" si="18"/>
        <v>4.8211596318995199E-3</v>
      </c>
      <c r="P93">
        <f t="shared" ca="1" si="22"/>
        <v>0.19889860683811028</v>
      </c>
      <c r="Q93" s="2">
        <f t="shared" si="23"/>
        <v>31653.161999999997</v>
      </c>
      <c r="R93">
        <f t="shared" si="17"/>
        <v>1.2167999957455322E-3</v>
      </c>
      <c r="AA93" t="s">
        <v>42</v>
      </c>
      <c r="AC93">
        <v>12</v>
      </c>
      <c r="AD93" t="s">
        <v>63</v>
      </c>
      <c r="AF93" t="s">
        <v>38</v>
      </c>
    </row>
    <row r="94" spans="1:32" x14ac:dyDescent="0.2">
      <c r="A94" s="24" t="s">
        <v>72</v>
      </c>
      <c r="B94" s="25" t="s">
        <v>107</v>
      </c>
      <c r="C94" s="24">
        <v>46724.797619999998</v>
      </c>
      <c r="D94" s="24">
        <v>1.2999999999999999E-4</v>
      </c>
      <c r="E94">
        <f t="shared" si="19"/>
        <v>1744.0007510740218</v>
      </c>
      <c r="F94">
        <f t="shared" si="20"/>
        <v>1744</v>
      </c>
      <c r="G94">
        <f t="shared" si="21"/>
        <v>3.3255999951506965E-3</v>
      </c>
      <c r="J94">
        <f>+G94</f>
        <v>3.3255999951506965E-3</v>
      </c>
      <c r="O94">
        <f t="shared" ref="O94:O125" ca="1" si="24">+C$11+C$12*F94</f>
        <v>4.8484774250445633E-3</v>
      </c>
      <c r="P94">
        <f t="shared" ca="1" si="22"/>
        <v>0.19889268145987304</v>
      </c>
      <c r="Q94" s="2">
        <f t="shared" si="23"/>
        <v>31706.297619999998</v>
      </c>
      <c r="R94">
        <f>J94</f>
        <v>3.3255999951506965E-3</v>
      </c>
    </row>
    <row r="95" spans="1:32" x14ac:dyDescent="0.2">
      <c r="A95" s="26" t="s">
        <v>37</v>
      </c>
      <c r="B95" s="26"/>
      <c r="C95" s="13">
        <v>47105.59</v>
      </c>
      <c r="D95" s="13"/>
      <c r="E95">
        <f t="shared" si="19"/>
        <v>1830.0012516394725</v>
      </c>
      <c r="F95">
        <f t="shared" si="20"/>
        <v>1830</v>
      </c>
      <c r="G95">
        <f t="shared" si="21"/>
        <v>5.541999991692137E-3</v>
      </c>
      <c r="I95">
        <f>+G95</f>
        <v>5.541999991692137E-3</v>
      </c>
      <c r="O95">
        <f t="shared" ca="1" si="24"/>
        <v>5.0442549425840444E-3</v>
      </c>
      <c r="P95">
        <f t="shared" ca="1" si="22"/>
        <v>0.1988502162491729</v>
      </c>
      <c r="Q95" s="2">
        <f t="shared" si="23"/>
        <v>32087.089999999997</v>
      </c>
      <c r="R95">
        <f>G95</f>
        <v>5.541999991692137E-3</v>
      </c>
      <c r="AA95" t="s">
        <v>42</v>
      </c>
      <c r="AC95">
        <v>16</v>
      </c>
      <c r="AD95" t="s">
        <v>44</v>
      </c>
      <c r="AF95" t="s">
        <v>38</v>
      </c>
    </row>
    <row r="96" spans="1:32" x14ac:dyDescent="0.2">
      <c r="A96" s="26" t="s">
        <v>73</v>
      </c>
      <c r="B96" s="26"/>
      <c r="C96" s="13">
        <v>47353.544500000004</v>
      </c>
      <c r="D96" s="13"/>
      <c r="E96">
        <f t="shared" si="19"/>
        <v>1886.0008257839361</v>
      </c>
      <c r="F96">
        <f t="shared" si="20"/>
        <v>1886</v>
      </c>
      <c r="G96">
        <f t="shared" si="21"/>
        <v>3.6564000038197264E-3</v>
      </c>
      <c r="I96">
        <f>+G96</f>
        <v>3.6564000038197264E-3</v>
      </c>
      <c r="O96">
        <f t="shared" ca="1" si="24"/>
        <v>5.1717379772609155E-3</v>
      </c>
      <c r="P96">
        <f t="shared" ca="1" si="22"/>
        <v>0.19882256448406582</v>
      </c>
      <c r="Q96" s="2">
        <f t="shared" si="23"/>
        <v>32335.044500000004</v>
      </c>
      <c r="R96">
        <f>G96</f>
        <v>3.6564000038197264E-3</v>
      </c>
      <c r="AA96" t="s">
        <v>71</v>
      </c>
      <c r="AC96">
        <v>6</v>
      </c>
      <c r="AD96" t="s">
        <v>24</v>
      </c>
      <c r="AF96" t="s">
        <v>26</v>
      </c>
    </row>
    <row r="97" spans="1:32" x14ac:dyDescent="0.2">
      <c r="A97" s="50" t="s">
        <v>402</v>
      </c>
      <c r="B97" s="52" t="s">
        <v>107</v>
      </c>
      <c r="C97" s="50">
        <v>47353.544999999998</v>
      </c>
      <c r="D97" s="50" t="s">
        <v>120</v>
      </c>
      <c r="E97">
        <f t="shared" si="19"/>
        <v>1886.0009387070199</v>
      </c>
      <c r="F97">
        <f t="shared" si="20"/>
        <v>1886</v>
      </c>
      <c r="G97">
        <f t="shared" si="21"/>
        <v>4.1563999984646216E-3</v>
      </c>
      <c r="I97">
        <f>+G97</f>
        <v>4.1563999984646216E-3</v>
      </c>
      <c r="O97">
        <f t="shared" ca="1" si="24"/>
        <v>5.1717379772609155E-3</v>
      </c>
      <c r="P97">
        <f t="shared" ca="1" si="22"/>
        <v>0.19882256448406582</v>
      </c>
      <c r="Q97" s="2">
        <f t="shared" si="23"/>
        <v>32335.044999999998</v>
      </c>
      <c r="R97">
        <f>I97</f>
        <v>4.1563999984646216E-3</v>
      </c>
    </row>
    <row r="98" spans="1:32" x14ac:dyDescent="0.2">
      <c r="A98" s="26" t="s">
        <v>73</v>
      </c>
      <c r="B98" s="26"/>
      <c r="C98" s="13">
        <v>47362.396000000001</v>
      </c>
      <c r="D98" s="13"/>
      <c r="E98">
        <f t="shared" si="19"/>
        <v>1887.999903157162</v>
      </c>
      <c r="F98">
        <f t="shared" si="20"/>
        <v>1888</v>
      </c>
      <c r="G98">
        <f t="shared" si="21"/>
        <v>-4.2879999818978831E-4</v>
      </c>
      <c r="I98">
        <f>+G98</f>
        <v>-4.2879999818978831E-4</v>
      </c>
      <c r="O98">
        <f t="shared" ca="1" si="24"/>
        <v>5.1762909427850896E-3</v>
      </c>
      <c r="P98">
        <f t="shared" ca="1" si="22"/>
        <v>0.19882157692102628</v>
      </c>
      <c r="Q98" s="2">
        <f t="shared" si="23"/>
        <v>32343.896000000001</v>
      </c>
      <c r="R98">
        <f t="shared" ref="R98:R104" si="25">G98</f>
        <v>-4.2879999818978831E-4</v>
      </c>
      <c r="AA98" t="s">
        <v>42</v>
      </c>
      <c r="AC98">
        <v>6</v>
      </c>
      <c r="AD98" t="s">
        <v>61</v>
      </c>
      <c r="AF98" t="s">
        <v>26</v>
      </c>
    </row>
    <row r="99" spans="1:32" x14ac:dyDescent="0.2">
      <c r="A99" s="26" t="s">
        <v>75</v>
      </c>
      <c r="B99" s="26"/>
      <c r="C99" s="13">
        <v>47384.548000000003</v>
      </c>
      <c r="D99" s="13"/>
      <c r="E99">
        <f t="shared" si="19"/>
        <v>1893.0028475136799</v>
      </c>
      <c r="F99">
        <f t="shared" si="20"/>
        <v>1893</v>
      </c>
      <c r="G99">
        <f t="shared" si="21"/>
        <v>1.2608199998794589E-2</v>
      </c>
      <c r="I99">
        <f>+G99</f>
        <v>1.2608199998794589E-2</v>
      </c>
      <c r="O99">
        <f t="shared" ca="1" si="24"/>
        <v>5.1876733565955251E-3</v>
      </c>
      <c r="P99">
        <f t="shared" ca="1" si="22"/>
        <v>0.19881910801342742</v>
      </c>
      <c r="Q99" s="2">
        <f t="shared" si="23"/>
        <v>32366.048000000003</v>
      </c>
      <c r="R99">
        <f t="shared" si="25"/>
        <v>1.2608199998794589E-2</v>
      </c>
      <c r="AA99" t="s">
        <v>42</v>
      </c>
      <c r="AC99">
        <v>23</v>
      </c>
      <c r="AD99" t="s">
        <v>74</v>
      </c>
      <c r="AF99" t="s">
        <v>26</v>
      </c>
    </row>
    <row r="100" spans="1:32" x14ac:dyDescent="0.2">
      <c r="A100" s="26" t="s">
        <v>76</v>
      </c>
      <c r="B100" s="26"/>
      <c r="C100" s="13">
        <v>47393.395900000003</v>
      </c>
      <c r="D100" s="13"/>
      <c r="E100">
        <f t="shared" si="19"/>
        <v>1895.0011118406949</v>
      </c>
      <c r="F100">
        <f t="shared" si="20"/>
        <v>1895</v>
      </c>
      <c r="G100">
        <f t="shared" si="21"/>
        <v>4.9230000004172325E-3</v>
      </c>
      <c r="J100">
        <f>+G100</f>
        <v>4.9230000004172325E-3</v>
      </c>
      <c r="O100">
        <f t="shared" ca="1" si="24"/>
        <v>5.1922263221196984E-3</v>
      </c>
      <c r="P100">
        <f t="shared" ca="1" si="22"/>
        <v>0.19881812045038791</v>
      </c>
      <c r="Q100" s="2">
        <f t="shared" si="23"/>
        <v>32374.895900000003</v>
      </c>
      <c r="R100">
        <f t="shared" si="25"/>
        <v>4.9230000004172325E-3</v>
      </c>
      <c r="AA100" t="s">
        <v>71</v>
      </c>
      <c r="AB100" t="s">
        <v>26</v>
      </c>
      <c r="AF100" t="s">
        <v>53</v>
      </c>
    </row>
    <row r="101" spans="1:32" x14ac:dyDescent="0.2">
      <c r="A101" s="23" t="s">
        <v>76</v>
      </c>
      <c r="B101" s="22" t="s">
        <v>107</v>
      </c>
      <c r="C101" s="23">
        <v>47393.395900000003</v>
      </c>
      <c r="D101" s="13"/>
      <c r="E101">
        <f t="shared" si="19"/>
        <v>1895.0011118406949</v>
      </c>
      <c r="F101">
        <f t="shared" si="20"/>
        <v>1895</v>
      </c>
      <c r="G101">
        <f t="shared" si="21"/>
        <v>4.9230000004172325E-3</v>
      </c>
      <c r="J101">
        <f>+G101</f>
        <v>4.9230000004172325E-3</v>
      </c>
      <c r="O101">
        <f t="shared" ca="1" si="24"/>
        <v>5.1922263221196984E-3</v>
      </c>
      <c r="P101">
        <f t="shared" ca="1" si="22"/>
        <v>0.19881812045038791</v>
      </c>
      <c r="Q101" s="2">
        <f t="shared" si="23"/>
        <v>32374.895900000003</v>
      </c>
      <c r="R101">
        <f t="shared" si="25"/>
        <v>4.9230000004172325E-3</v>
      </c>
    </row>
    <row r="102" spans="1:32" x14ac:dyDescent="0.2">
      <c r="A102" s="24" t="s">
        <v>76</v>
      </c>
      <c r="B102" s="25" t="s">
        <v>107</v>
      </c>
      <c r="C102" s="24">
        <v>47393.395900000003</v>
      </c>
      <c r="D102" s="24" t="s">
        <v>127</v>
      </c>
      <c r="E102">
        <f t="shared" si="19"/>
        <v>1895.0011118406949</v>
      </c>
      <c r="F102">
        <f t="shared" si="20"/>
        <v>1895</v>
      </c>
      <c r="G102">
        <f t="shared" si="21"/>
        <v>4.9230000004172325E-3</v>
      </c>
      <c r="J102">
        <f>+G102</f>
        <v>4.9230000004172325E-3</v>
      </c>
      <c r="O102">
        <f t="shared" ca="1" si="24"/>
        <v>5.1922263221196984E-3</v>
      </c>
      <c r="P102">
        <f t="shared" ca="1" si="22"/>
        <v>0.19881812045038791</v>
      </c>
      <c r="Q102" s="2">
        <f t="shared" si="23"/>
        <v>32374.895900000003</v>
      </c>
      <c r="R102">
        <f t="shared" si="25"/>
        <v>4.9230000004172325E-3</v>
      </c>
    </row>
    <row r="103" spans="1:32" x14ac:dyDescent="0.2">
      <c r="A103" s="26" t="s">
        <v>76</v>
      </c>
      <c r="B103" s="26"/>
      <c r="C103" s="13">
        <v>47393.396000000001</v>
      </c>
      <c r="D103" s="13"/>
      <c r="E103">
        <f t="shared" si="19"/>
        <v>1895.0011344253112</v>
      </c>
      <c r="F103">
        <f t="shared" si="20"/>
        <v>1895</v>
      </c>
      <c r="G103">
        <f t="shared" si="21"/>
        <v>5.02299999789102E-3</v>
      </c>
      <c r="J103">
        <f>+G103</f>
        <v>5.02299999789102E-3</v>
      </c>
      <c r="O103">
        <f t="shared" ca="1" si="24"/>
        <v>5.1922263221196984E-3</v>
      </c>
      <c r="P103">
        <f t="shared" ca="1" si="22"/>
        <v>0.19881812045038791</v>
      </c>
      <c r="Q103" s="2">
        <f t="shared" si="23"/>
        <v>32374.896000000001</v>
      </c>
      <c r="R103">
        <f t="shared" si="25"/>
        <v>5.02299999789102E-3</v>
      </c>
      <c r="AA103" t="s">
        <v>71</v>
      </c>
      <c r="AB103" t="s">
        <v>77</v>
      </c>
      <c r="AF103" t="s">
        <v>53</v>
      </c>
    </row>
    <row r="104" spans="1:32" x14ac:dyDescent="0.2">
      <c r="A104" s="26" t="s">
        <v>69</v>
      </c>
      <c r="B104" s="26"/>
      <c r="C104" s="13">
        <v>47415.531000000003</v>
      </c>
      <c r="D104" s="13"/>
      <c r="E104">
        <f t="shared" si="19"/>
        <v>1900.0002393969403</v>
      </c>
      <c r="F104">
        <f t="shared" si="20"/>
        <v>1900</v>
      </c>
      <c r="G104">
        <f t="shared" si="21"/>
        <v>1.0600000023259781E-3</v>
      </c>
      <c r="I104">
        <f>+G104</f>
        <v>1.0600000023259781E-3</v>
      </c>
      <c r="O104">
        <f t="shared" ca="1" si="24"/>
        <v>5.2036087359301339E-3</v>
      </c>
      <c r="P104">
        <f t="shared" ca="1" si="22"/>
        <v>0.19881565154278905</v>
      </c>
      <c r="Q104" s="2">
        <f t="shared" si="23"/>
        <v>32397.031000000003</v>
      </c>
      <c r="R104">
        <f t="shared" si="25"/>
        <v>1.0600000023259781E-3</v>
      </c>
      <c r="AA104" t="s">
        <v>42</v>
      </c>
      <c r="AF104" t="s">
        <v>53</v>
      </c>
    </row>
    <row r="105" spans="1:32" x14ac:dyDescent="0.2">
      <c r="A105" s="26" t="s">
        <v>76</v>
      </c>
      <c r="B105" s="26" t="s">
        <v>96</v>
      </c>
      <c r="C105" s="13">
        <v>47444.507400000002</v>
      </c>
      <c r="D105" s="13"/>
      <c r="E105">
        <f t="shared" si="19"/>
        <v>1906.5444483555982</v>
      </c>
      <c r="F105">
        <f t="shared" si="20"/>
        <v>1906.5</v>
      </c>
      <c r="G105">
        <f t="shared" si="21"/>
        <v>0.19680810000136262</v>
      </c>
      <c r="J105">
        <f>+G105</f>
        <v>0.19680810000136262</v>
      </c>
      <c r="O105">
        <f t="shared" ca="1" si="24"/>
        <v>5.2184058738836987E-3</v>
      </c>
      <c r="P105">
        <f t="shared" ca="1" si="22"/>
        <v>0.19881244196291054</v>
      </c>
      <c r="Q105" s="2">
        <f t="shared" si="23"/>
        <v>32426.007400000002</v>
      </c>
      <c r="S105">
        <f>G105</f>
        <v>0.19680810000136262</v>
      </c>
      <c r="AA105" t="s">
        <v>71</v>
      </c>
      <c r="AB105" t="s">
        <v>77</v>
      </c>
      <c r="AF105" t="s">
        <v>53</v>
      </c>
    </row>
    <row r="106" spans="1:32" x14ac:dyDescent="0.2">
      <c r="A106" s="26" t="s">
        <v>76</v>
      </c>
      <c r="B106" s="26" t="s">
        <v>96</v>
      </c>
      <c r="C106" s="13">
        <v>47444.508699999998</v>
      </c>
      <c r="D106" s="13"/>
      <c r="E106">
        <f t="shared" si="19"/>
        <v>1906.5447419556183</v>
      </c>
      <c r="F106">
        <f t="shared" si="20"/>
        <v>1906.5</v>
      </c>
      <c r="G106">
        <f t="shared" si="21"/>
        <v>0.19810809999762569</v>
      </c>
      <c r="J106">
        <f>+G106</f>
        <v>0.19810809999762569</v>
      </c>
      <c r="O106">
        <f t="shared" ca="1" si="24"/>
        <v>5.2184058738836987E-3</v>
      </c>
      <c r="P106">
        <f t="shared" ca="1" si="22"/>
        <v>0.19881244196291054</v>
      </c>
      <c r="Q106" s="2">
        <f t="shared" si="23"/>
        <v>32426.008699999998</v>
      </c>
      <c r="S106">
        <f>G106</f>
        <v>0.19810809999762569</v>
      </c>
      <c r="AA106" t="s">
        <v>71</v>
      </c>
      <c r="AB106" t="s">
        <v>26</v>
      </c>
      <c r="AF106" t="s">
        <v>53</v>
      </c>
    </row>
    <row r="107" spans="1:32" x14ac:dyDescent="0.2">
      <c r="A107" s="26" t="s">
        <v>72</v>
      </c>
      <c r="B107" s="26"/>
      <c r="C107" s="13">
        <v>47499.662600000003</v>
      </c>
      <c r="D107" s="13"/>
      <c r="E107">
        <f t="shared" si="19"/>
        <v>1919.0010390278896</v>
      </c>
      <c r="F107">
        <f t="shared" si="20"/>
        <v>1919</v>
      </c>
      <c r="G107">
        <f t="shared" si="21"/>
        <v>4.600599997502286E-3</v>
      </c>
      <c r="J107">
        <f>+G107</f>
        <v>4.600599997502286E-3</v>
      </c>
      <c r="O107">
        <f t="shared" ca="1" si="24"/>
        <v>5.246861908409786E-3</v>
      </c>
      <c r="P107">
        <f t="shared" ca="1" si="22"/>
        <v>0.19880626969391343</v>
      </c>
      <c r="Q107" s="2">
        <f t="shared" si="23"/>
        <v>32481.162600000003</v>
      </c>
      <c r="R107">
        <f>G107</f>
        <v>4.600599997502286E-3</v>
      </c>
      <c r="AA107" t="s">
        <v>71</v>
      </c>
      <c r="AF107" t="s">
        <v>53</v>
      </c>
    </row>
    <row r="108" spans="1:32" x14ac:dyDescent="0.2">
      <c r="A108" s="50" t="s">
        <v>433</v>
      </c>
      <c r="B108" s="52" t="s">
        <v>107</v>
      </c>
      <c r="C108" s="50">
        <v>47663.487399999998</v>
      </c>
      <c r="D108" s="50" t="s">
        <v>120</v>
      </c>
      <c r="E108">
        <f t="shared" si="19"/>
        <v>1956.0002426491242</v>
      </c>
      <c r="F108">
        <f t="shared" si="20"/>
        <v>1956</v>
      </c>
      <c r="G108">
        <f t="shared" si="21"/>
        <v>1.0743999955593608E-3</v>
      </c>
      <c r="J108">
        <f>+G108</f>
        <v>1.0743999955593608E-3</v>
      </c>
      <c r="O108">
        <f t="shared" ca="1" si="24"/>
        <v>5.3310917706070049E-3</v>
      </c>
      <c r="P108">
        <f t="shared" ca="1" si="22"/>
        <v>0.19878799977768197</v>
      </c>
      <c r="Q108" s="2">
        <f t="shared" si="23"/>
        <v>32644.987399999998</v>
      </c>
      <c r="R108">
        <f>J108</f>
        <v>1.0743999955593608E-3</v>
      </c>
    </row>
    <row r="109" spans="1:32" x14ac:dyDescent="0.2">
      <c r="A109" s="26" t="s">
        <v>79</v>
      </c>
      <c r="B109" s="26"/>
      <c r="C109" s="13">
        <v>47827.32</v>
      </c>
      <c r="D109" s="13"/>
      <c r="E109">
        <f t="shared" si="19"/>
        <v>1993.0012078704856</v>
      </c>
      <c r="F109">
        <f t="shared" si="20"/>
        <v>1993</v>
      </c>
      <c r="G109">
        <f t="shared" si="21"/>
        <v>5.3482000002986751E-3</v>
      </c>
      <c r="I109">
        <f>+G109</f>
        <v>5.3482000002986751E-3</v>
      </c>
      <c r="O109">
        <f t="shared" ca="1" si="24"/>
        <v>5.4153216328042238E-3</v>
      </c>
      <c r="P109">
        <f t="shared" ca="1" si="22"/>
        <v>0.1987697298614505</v>
      </c>
      <c r="Q109" s="2">
        <f t="shared" si="23"/>
        <v>32808.82</v>
      </c>
      <c r="R109">
        <f>G109</f>
        <v>5.3482000002986751E-3</v>
      </c>
      <c r="AA109" t="s">
        <v>42</v>
      </c>
      <c r="AC109">
        <v>18</v>
      </c>
      <c r="AD109" t="s">
        <v>78</v>
      </c>
      <c r="AF109" t="s">
        <v>26</v>
      </c>
    </row>
    <row r="110" spans="1:32" x14ac:dyDescent="0.2">
      <c r="A110" s="24" t="s">
        <v>80</v>
      </c>
      <c r="B110" s="25" t="s">
        <v>107</v>
      </c>
      <c r="C110" s="24">
        <v>47840.603130000003</v>
      </c>
      <c r="D110" s="24">
        <v>4.8999999999999998E-4</v>
      </c>
      <c r="E110">
        <f t="shared" si="19"/>
        <v>1996.0011519058055</v>
      </c>
      <c r="F110">
        <f t="shared" si="20"/>
        <v>1996</v>
      </c>
      <c r="G110">
        <f t="shared" si="21"/>
        <v>5.1003999979002401E-3</v>
      </c>
      <c r="J110">
        <f>+G110</f>
        <v>5.1003999979002401E-3</v>
      </c>
      <c r="O110">
        <f t="shared" ca="1" si="24"/>
        <v>5.4221510810904842E-3</v>
      </c>
      <c r="P110">
        <f t="shared" ca="1" si="22"/>
        <v>0.1987682485168912</v>
      </c>
      <c r="Q110" s="2">
        <f t="shared" si="23"/>
        <v>32822.103130000003</v>
      </c>
      <c r="R110">
        <f>J110</f>
        <v>5.1003999979002401E-3</v>
      </c>
    </row>
    <row r="111" spans="1:32" x14ac:dyDescent="0.2">
      <c r="A111" s="26" t="s">
        <v>76</v>
      </c>
      <c r="B111" s="26"/>
      <c r="C111" s="13">
        <v>47911.4467</v>
      </c>
      <c r="D111" s="13"/>
      <c r="E111">
        <f t="shared" si="19"/>
        <v>2012.0009008552022</v>
      </c>
      <c r="F111">
        <f t="shared" si="20"/>
        <v>2012</v>
      </c>
      <c r="G111">
        <f t="shared" si="21"/>
        <v>3.9887999955681153E-3</v>
      </c>
      <c r="J111">
        <f>+G111</f>
        <v>3.9887999955681153E-3</v>
      </c>
      <c r="O111">
        <f t="shared" ca="1" si="24"/>
        <v>5.4585748052838759E-3</v>
      </c>
      <c r="P111">
        <f t="shared" ca="1" si="22"/>
        <v>0.19876034801257489</v>
      </c>
      <c r="Q111" s="2">
        <f t="shared" si="23"/>
        <v>32892.9467</v>
      </c>
      <c r="R111">
        <f t="shared" ref="R111:R116" si="26">G111</f>
        <v>3.9887999955681153E-3</v>
      </c>
      <c r="AA111" t="s">
        <v>71</v>
      </c>
      <c r="AB111" t="s">
        <v>26</v>
      </c>
      <c r="AF111" t="s">
        <v>53</v>
      </c>
    </row>
    <row r="112" spans="1:32" x14ac:dyDescent="0.2">
      <c r="A112" s="26" t="s">
        <v>76</v>
      </c>
      <c r="B112" s="26"/>
      <c r="C112" s="13">
        <v>47911.446900000003</v>
      </c>
      <c r="D112" s="13"/>
      <c r="E112">
        <f t="shared" si="19"/>
        <v>2012.0009460244369</v>
      </c>
      <c r="F112">
        <f t="shared" si="20"/>
        <v>2012</v>
      </c>
      <c r="G112">
        <f t="shared" si="21"/>
        <v>4.1887999977916479E-3</v>
      </c>
      <c r="J112">
        <f>+G112</f>
        <v>4.1887999977916479E-3</v>
      </c>
      <c r="O112">
        <f t="shared" ca="1" si="24"/>
        <v>5.4585748052838759E-3</v>
      </c>
      <c r="P112">
        <f t="shared" ca="1" si="22"/>
        <v>0.19876034801257489</v>
      </c>
      <c r="Q112" s="2">
        <f t="shared" si="23"/>
        <v>32892.946900000003</v>
      </c>
      <c r="R112">
        <f t="shared" si="26"/>
        <v>4.1887999977916479E-3</v>
      </c>
      <c r="AA112" t="s">
        <v>71</v>
      </c>
      <c r="AB112" t="s">
        <v>77</v>
      </c>
      <c r="AF112" t="s">
        <v>53</v>
      </c>
    </row>
    <row r="113" spans="1:32" x14ac:dyDescent="0.2">
      <c r="A113" s="23" t="s">
        <v>81</v>
      </c>
      <c r="B113" s="22" t="s">
        <v>107</v>
      </c>
      <c r="C113" s="23">
        <v>48004.431499999999</v>
      </c>
      <c r="D113" s="23">
        <v>1E-4</v>
      </c>
      <c r="E113">
        <f t="shared" si="19"/>
        <v>2033.0011617978666</v>
      </c>
      <c r="F113">
        <f t="shared" si="20"/>
        <v>2033</v>
      </c>
      <c r="G113">
        <f t="shared" si="21"/>
        <v>5.1441999967209995E-3</v>
      </c>
      <c r="J113">
        <f>+G113</f>
        <v>5.1441999967209995E-3</v>
      </c>
      <c r="O113">
        <f t="shared" ca="1" si="24"/>
        <v>5.5063809432877031E-3</v>
      </c>
      <c r="P113">
        <f t="shared" ca="1" si="22"/>
        <v>0.19874997860065974</v>
      </c>
      <c r="Q113" s="2">
        <f t="shared" si="23"/>
        <v>32985.931499999999</v>
      </c>
      <c r="R113">
        <f t="shared" si="26"/>
        <v>5.1441999967209995E-3</v>
      </c>
    </row>
    <row r="114" spans="1:32" x14ac:dyDescent="0.2">
      <c r="A114" s="26" t="s">
        <v>82</v>
      </c>
      <c r="B114" s="26"/>
      <c r="C114" s="13">
        <v>48097.411999999997</v>
      </c>
      <c r="D114" s="13"/>
      <c r="E114">
        <f t="shared" si="19"/>
        <v>2054.0004516020003</v>
      </c>
      <c r="F114">
        <f t="shared" si="20"/>
        <v>2054</v>
      </c>
      <c r="G114">
        <f t="shared" si="21"/>
        <v>1.9995999900856987E-3</v>
      </c>
      <c r="I114">
        <f>+G114</f>
        <v>1.9995999900856987E-3</v>
      </c>
      <c r="O114">
        <f t="shared" ca="1" si="24"/>
        <v>5.5541870812915294E-3</v>
      </c>
      <c r="P114">
        <f t="shared" ca="1" si="22"/>
        <v>0.19873960918874459</v>
      </c>
      <c r="Q114" s="2">
        <f t="shared" si="23"/>
        <v>33078.911999999997</v>
      </c>
      <c r="R114">
        <f t="shared" si="26"/>
        <v>1.9995999900856987E-3</v>
      </c>
      <c r="AA114" t="s">
        <v>42</v>
      </c>
      <c r="AF114" t="s">
        <v>53</v>
      </c>
    </row>
    <row r="115" spans="1:32" x14ac:dyDescent="0.2">
      <c r="A115" s="26" t="s">
        <v>82</v>
      </c>
      <c r="B115" s="26"/>
      <c r="C115" s="13">
        <v>48119.559000000001</v>
      </c>
      <c r="D115" s="13"/>
      <c r="E115">
        <f t="shared" si="19"/>
        <v>2059.0022667276689</v>
      </c>
      <c r="F115">
        <f t="shared" si="20"/>
        <v>2059</v>
      </c>
      <c r="G115">
        <f t="shared" si="21"/>
        <v>1.0036599996965379E-2</v>
      </c>
      <c r="I115">
        <f>+G115</f>
        <v>1.0036599996965379E-2</v>
      </c>
      <c r="O115">
        <f t="shared" ca="1" si="24"/>
        <v>5.5655694951019649E-3</v>
      </c>
      <c r="P115">
        <f t="shared" ca="1" si="22"/>
        <v>0.19873714028114575</v>
      </c>
      <c r="Q115" s="2">
        <f t="shared" si="23"/>
        <v>33101.059000000001</v>
      </c>
      <c r="R115">
        <f t="shared" si="26"/>
        <v>1.0036599996965379E-2</v>
      </c>
      <c r="AA115" t="s">
        <v>42</v>
      </c>
      <c r="AF115" t="s">
        <v>53</v>
      </c>
    </row>
    <row r="116" spans="1:32" x14ac:dyDescent="0.2">
      <c r="A116" s="26" t="s">
        <v>82</v>
      </c>
      <c r="B116" s="26"/>
      <c r="C116" s="13">
        <v>48190.391000000003</v>
      </c>
      <c r="D116" s="13"/>
      <c r="E116">
        <f t="shared" si="19"/>
        <v>2074.9994026368809</v>
      </c>
      <c r="F116">
        <f t="shared" si="20"/>
        <v>2075</v>
      </c>
      <c r="G116">
        <f t="shared" si="21"/>
        <v>-2.6450000004842877E-3</v>
      </c>
      <c r="I116">
        <f>+G116</f>
        <v>-2.6450000004842877E-3</v>
      </c>
      <c r="O116">
        <f t="shared" ca="1" si="24"/>
        <v>5.6019932192953566E-3</v>
      </c>
      <c r="P116">
        <f t="shared" ca="1" si="22"/>
        <v>0.19872923977682944</v>
      </c>
      <c r="Q116" s="2">
        <f t="shared" si="23"/>
        <v>33171.891000000003</v>
      </c>
      <c r="R116">
        <f t="shared" si="26"/>
        <v>-2.6450000004842877E-3</v>
      </c>
      <c r="AA116" t="s">
        <v>42</v>
      </c>
      <c r="AF116" t="s">
        <v>53</v>
      </c>
    </row>
    <row r="117" spans="1:32" x14ac:dyDescent="0.2">
      <c r="A117" s="24" t="s">
        <v>80</v>
      </c>
      <c r="B117" s="25" t="s">
        <v>107</v>
      </c>
      <c r="C117" s="24">
        <v>48234.676270000004</v>
      </c>
      <c r="D117" s="24">
        <v>1.2E-4</v>
      </c>
      <c r="E117">
        <f t="shared" ref="E117:E148" si="27">+(C117-C$7)/C$8</f>
        <v>2085.0010612511528</v>
      </c>
      <c r="F117">
        <f t="shared" ref="F117:F148" si="28">ROUND(2*E117,0)/2</f>
        <v>2085</v>
      </c>
      <c r="G117">
        <f t="shared" ref="G117:G148" si="29">+C117-(C$7+F117*C$8)</f>
        <v>4.699000004620757E-3</v>
      </c>
      <c r="J117">
        <f>+G117</f>
        <v>4.699000004620757E-3</v>
      </c>
      <c r="O117">
        <f t="shared" ca="1" si="24"/>
        <v>5.6247580469162266E-3</v>
      </c>
      <c r="P117">
        <f t="shared" ref="P117:P148" ca="1" si="30">+D$11+D$12*$F117</f>
        <v>0.19872430196163174</v>
      </c>
      <c r="Q117" s="2">
        <f t="shared" ref="Q117:Q148" si="31">+C117-15018.5</f>
        <v>33216.176270000004</v>
      </c>
      <c r="R117">
        <f>J117</f>
        <v>4.699000004620757E-3</v>
      </c>
    </row>
    <row r="118" spans="1:32" x14ac:dyDescent="0.2">
      <c r="A118" s="26" t="s">
        <v>76</v>
      </c>
      <c r="B118" s="26"/>
      <c r="C118" s="13">
        <v>48429.497499999998</v>
      </c>
      <c r="D118" s="13"/>
      <c r="E118">
        <f t="shared" si="27"/>
        <v>2129.0006898697097</v>
      </c>
      <c r="F118">
        <f t="shared" si="28"/>
        <v>2129</v>
      </c>
      <c r="G118">
        <f t="shared" si="29"/>
        <v>3.0545999979949556E-3</v>
      </c>
      <c r="J118">
        <f>+G118</f>
        <v>3.0545999979949556E-3</v>
      </c>
      <c r="O118">
        <f t="shared" ca="1" si="24"/>
        <v>5.7249232884480535E-3</v>
      </c>
      <c r="P118">
        <f t="shared" ca="1" si="30"/>
        <v>0.1987025755747619</v>
      </c>
      <c r="Q118" s="2">
        <f t="shared" si="31"/>
        <v>33410.997499999998</v>
      </c>
      <c r="R118">
        <f>G118</f>
        <v>3.0545999979949556E-3</v>
      </c>
      <c r="AA118" t="s">
        <v>71</v>
      </c>
      <c r="AB118" t="s">
        <v>26</v>
      </c>
      <c r="AF118" t="s">
        <v>53</v>
      </c>
    </row>
    <row r="119" spans="1:32" x14ac:dyDescent="0.2">
      <c r="A119" s="26" t="s">
        <v>76</v>
      </c>
      <c r="B119" s="26"/>
      <c r="C119" s="13">
        <v>48429.499199999998</v>
      </c>
      <c r="D119" s="13"/>
      <c r="E119">
        <f t="shared" si="27"/>
        <v>2129.0010738081987</v>
      </c>
      <c r="F119">
        <f t="shared" si="28"/>
        <v>2129</v>
      </c>
      <c r="G119">
        <f t="shared" si="29"/>
        <v>4.7545999987050891E-3</v>
      </c>
      <c r="J119">
        <f>+G119</f>
        <v>4.7545999987050891E-3</v>
      </c>
      <c r="O119">
        <f t="shared" ca="1" si="24"/>
        <v>5.7249232884480535E-3</v>
      </c>
      <c r="P119">
        <f t="shared" ca="1" si="30"/>
        <v>0.1987025755747619</v>
      </c>
      <c r="Q119" s="2">
        <f t="shared" si="31"/>
        <v>33410.999199999998</v>
      </c>
      <c r="R119">
        <f>G119</f>
        <v>4.7545999987050891E-3</v>
      </c>
      <c r="AA119" t="s">
        <v>71</v>
      </c>
      <c r="AB119" t="s">
        <v>77</v>
      </c>
      <c r="AF119" t="s">
        <v>53</v>
      </c>
    </row>
    <row r="120" spans="1:32" x14ac:dyDescent="0.2">
      <c r="A120" s="26" t="s">
        <v>82</v>
      </c>
      <c r="B120" s="26"/>
      <c r="C120" s="13">
        <v>48491.485000000001</v>
      </c>
      <c r="D120" s="13"/>
      <c r="E120">
        <f t="shared" si="27"/>
        <v>2143.0003293288846</v>
      </c>
      <c r="F120">
        <f t="shared" si="28"/>
        <v>2143</v>
      </c>
      <c r="G120">
        <f t="shared" si="29"/>
        <v>1.458200000342913E-3</v>
      </c>
      <c r="I120">
        <f>+G120</f>
        <v>1.458200000342913E-3</v>
      </c>
      <c r="O120">
        <f t="shared" ca="1" si="24"/>
        <v>5.7567940471172719E-3</v>
      </c>
      <c r="P120">
        <f t="shared" ca="1" si="30"/>
        <v>0.19869566263348512</v>
      </c>
      <c r="Q120" s="2">
        <f t="shared" si="31"/>
        <v>33472.985000000001</v>
      </c>
      <c r="R120">
        <f>G120</f>
        <v>1.458200000342913E-3</v>
      </c>
      <c r="AA120" t="s">
        <v>42</v>
      </c>
      <c r="AF120" t="s">
        <v>53</v>
      </c>
    </row>
    <row r="121" spans="1:32" x14ac:dyDescent="0.2">
      <c r="A121" s="26" t="s">
        <v>76</v>
      </c>
      <c r="B121" s="26"/>
      <c r="C121" s="13">
        <v>48500.345099999999</v>
      </c>
      <c r="D121" s="13"/>
      <c r="E121">
        <f t="shared" si="27"/>
        <v>2145.0013489791722</v>
      </c>
      <c r="F121">
        <f t="shared" si="28"/>
        <v>2145</v>
      </c>
      <c r="G121">
        <f t="shared" si="29"/>
        <v>5.9729999993578531E-3</v>
      </c>
      <c r="J121">
        <f>+G121</f>
        <v>5.9729999993578531E-3</v>
      </c>
      <c r="O121">
        <f t="shared" ca="1" si="24"/>
        <v>5.7613470126414452E-3</v>
      </c>
      <c r="P121">
        <f t="shared" ca="1" si="30"/>
        <v>0.19869467507044558</v>
      </c>
      <c r="Q121" s="2">
        <f t="shared" si="31"/>
        <v>33481.845099999999</v>
      </c>
      <c r="R121">
        <f>G121</f>
        <v>5.9729999993578531E-3</v>
      </c>
      <c r="AA121" t="s">
        <v>71</v>
      </c>
      <c r="AB121" t="s">
        <v>26</v>
      </c>
      <c r="AF121" t="s">
        <v>53</v>
      </c>
    </row>
    <row r="122" spans="1:32" x14ac:dyDescent="0.2">
      <c r="A122" s="26" t="s">
        <v>76</v>
      </c>
      <c r="B122" s="26"/>
      <c r="C122" s="13">
        <v>48500.345300000001</v>
      </c>
      <c r="D122" s="13"/>
      <c r="E122">
        <f t="shared" si="27"/>
        <v>2145.0013941484067</v>
      </c>
      <c r="F122">
        <f t="shared" si="28"/>
        <v>2145</v>
      </c>
      <c r="G122">
        <f t="shared" si="29"/>
        <v>6.1730000015813857E-3</v>
      </c>
      <c r="J122">
        <f>+G122</f>
        <v>6.1730000015813857E-3</v>
      </c>
      <c r="O122">
        <f t="shared" ca="1" si="24"/>
        <v>5.7613470126414452E-3</v>
      </c>
      <c r="P122">
        <f t="shared" ca="1" si="30"/>
        <v>0.19869467507044558</v>
      </c>
      <c r="Q122" s="2">
        <f t="shared" si="31"/>
        <v>33481.845300000001</v>
      </c>
      <c r="R122">
        <f>G122</f>
        <v>6.1730000015813857E-3</v>
      </c>
      <c r="AA122" t="s">
        <v>71</v>
      </c>
      <c r="AB122" t="s">
        <v>77</v>
      </c>
      <c r="AF122" t="s">
        <v>53</v>
      </c>
    </row>
    <row r="123" spans="1:32" x14ac:dyDescent="0.2">
      <c r="A123" s="26" t="s">
        <v>76</v>
      </c>
      <c r="B123" s="26" t="s">
        <v>96</v>
      </c>
      <c r="C123" s="13">
        <v>48511.595699999998</v>
      </c>
      <c r="D123" s="13"/>
      <c r="E123">
        <f t="shared" si="27"/>
        <v>2147.5422538987023</v>
      </c>
      <c r="F123">
        <f t="shared" si="28"/>
        <v>2147.5</v>
      </c>
      <c r="G123">
        <f t="shared" si="29"/>
        <v>0.18709149999631336</v>
      </c>
      <c r="J123">
        <f>+G123</f>
        <v>0.18709149999631336</v>
      </c>
      <c r="O123">
        <f t="shared" ca="1" si="24"/>
        <v>5.7670382195466633E-3</v>
      </c>
      <c r="P123">
        <f t="shared" ca="1" si="30"/>
        <v>0.19869344061664618</v>
      </c>
      <c r="Q123" s="2">
        <f t="shared" si="31"/>
        <v>33493.095699999998</v>
      </c>
      <c r="S123">
        <f>G123</f>
        <v>0.18709149999631336</v>
      </c>
      <c r="AA123" t="s">
        <v>71</v>
      </c>
      <c r="AB123" t="s">
        <v>77</v>
      </c>
      <c r="AF123" t="s">
        <v>53</v>
      </c>
    </row>
    <row r="124" spans="1:32" x14ac:dyDescent="0.2">
      <c r="A124" s="26" t="s">
        <v>82</v>
      </c>
      <c r="B124" s="26"/>
      <c r="C124" s="13">
        <v>48854.559000000001</v>
      </c>
      <c r="D124" s="13"/>
      <c r="E124">
        <f t="shared" si="27"/>
        <v>2224.9992016337892</v>
      </c>
      <c r="F124">
        <f t="shared" si="28"/>
        <v>2225</v>
      </c>
      <c r="G124">
        <f t="shared" si="29"/>
        <v>-3.5350000034668483E-3</v>
      </c>
      <c r="I124">
        <f>+G124</f>
        <v>-3.5350000034668483E-3</v>
      </c>
      <c r="O124">
        <f t="shared" ca="1" si="24"/>
        <v>5.9434656336084047E-3</v>
      </c>
      <c r="P124">
        <f t="shared" ca="1" si="30"/>
        <v>0.19865517254886406</v>
      </c>
      <c r="Q124" s="2">
        <f t="shared" si="31"/>
        <v>33836.059000000001</v>
      </c>
      <c r="R124">
        <f t="shared" ref="R124:R131" si="32">G124</f>
        <v>-3.5350000034668483E-3</v>
      </c>
      <c r="AA124" t="s">
        <v>42</v>
      </c>
      <c r="AF124" t="s">
        <v>53</v>
      </c>
    </row>
    <row r="125" spans="1:32" x14ac:dyDescent="0.2">
      <c r="A125" s="26" t="s">
        <v>82</v>
      </c>
      <c r="B125" s="26"/>
      <c r="C125" s="13">
        <v>48854.565000000002</v>
      </c>
      <c r="D125" s="13"/>
      <c r="E125">
        <f t="shared" si="27"/>
        <v>2225.0005567108087</v>
      </c>
      <c r="F125">
        <f t="shared" si="28"/>
        <v>2225</v>
      </c>
      <c r="G125">
        <f t="shared" si="29"/>
        <v>2.4649999977555126E-3</v>
      </c>
      <c r="I125">
        <f>+G125</f>
        <v>2.4649999977555126E-3</v>
      </c>
      <c r="O125">
        <f t="shared" ca="1" si="24"/>
        <v>5.9434656336084047E-3</v>
      </c>
      <c r="P125">
        <f t="shared" ca="1" si="30"/>
        <v>0.19865517254886406</v>
      </c>
      <c r="Q125" s="2">
        <f t="shared" si="31"/>
        <v>33836.065000000002</v>
      </c>
      <c r="R125">
        <f t="shared" si="32"/>
        <v>2.4649999977555126E-3</v>
      </c>
      <c r="AA125" t="s">
        <v>42</v>
      </c>
      <c r="AF125" t="s">
        <v>53</v>
      </c>
    </row>
    <row r="126" spans="1:32" x14ac:dyDescent="0.2">
      <c r="A126" s="26" t="s">
        <v>82</v>
      </c>
      <c r="B126" s="26"/>
      <c r="C126" s="13">
        <v>48854.567000000003</v>
      </c>
      <c r="D126" s="13"/>
      <c r="E126">
        <f t="shared" si="27"/>
        <v>2225.0010084031487</v>
      </c>
      <c r="F126">
        <f t="shared" si="28"/>
        <v>2225</v>
      </c>
      <c r="G126">
        <f t="shared" si="29"/>
        <v>4.4649999981629662E-3</v>
      </c>
      <c r="I126">
        <f>+G126</f>
        <v>4.4649999981629662E-3</v>
      </c>
      <c r="O126">
        <f t="shared" ref="O126:O157" ca="1" si="33">+C$11+C$12*F126</f>
        <v>5.9434656336084047E-3</v>
      </c>
      <c r="P126">
        <f t="shared" ca="1" si="30"/>
        <v>0.19865517254886406</v>
      </c>
      <c r="Q126" s="2">
        <f t="shared" si="31"/>
        <v>33836.067000000003</v>
      </c>
      <c r="R126">
        <f t="shared" si="32"/>
        <v>4.4649999981629662E-3</v>
      </c>
      <c r="AA126" t="s">
        <v>42</v>
      </c>
      <c r="AF126" t="s">
        <v>53</v>
      </c>
    </row>
    <row r="127" spans="1:32" x14ac:dyDescent="0.2">
      <c r="A127" s="26" t="s">
        <v>83</v>
      </c>
      <c r="B127" s="26"/>
      <c r="C127" s="13">
        <v>49115.808100000002</v>
      </c>
      <c r="D127" s="13"/>
      <c r="E127">
        <f t="shared" si="27"/>
        <v>2284.0013102691396</v>
      </c>
      <c r="F127">
        <f t="shared" si="28"/>
        <v>2284</v>
      </c>
      <c r="G127">
        <f t="shared" si="29"/>
        <v>5.80160000390606E-3</v>
      </c>
      <c r="J127">
        <f>+G127</f>
        <v>5.80160000390606E-3</v>
      </c>
      <c r="O127">
        <f t="shared" ca="1" si="33"/>
        <v>6.077778116571537E-3</v>
      </c>
      <c r="P127">
        <f t="shared" ca="1" si="30"/>
        <v>0.19862603943919765</v>
      </c>
      <c r="Q127" s="2">
        <f t="shared" si="31"/>
        <v>34097.308100000002</v>
      </c>
      <c r="R127">
        <f t="shared" si="32"/>
        <v>5.80160000390606E-3</v>
      </c>
      <c r="AA127" t="s">
        <v>71</v>
      </c>
      <c r="AB127" t="s">
        <v>77</v>
      </c>
      <c r="AF127" t="s">
        <v>53</v>
      </c>
    </row>
    <row r="128" spans="1:32" x14ac:dyDescent="0.2">
      <c r="A128" s="13" t="s">
        <v>84</v>
      </c>
      <c r="B128" s="22" t="s">
        <v>107</v>
      </c>
      <c r="C128" s="13">
        <v>49195.508399999999</v>
      </c>
      <c r="D128" s="13">
        <v>2.0000000000000001E-4</v>
      </c>
      <c r="E128">
        <f t="shared" si="27"/>
        <v>2302.0013177672317</v>
      </c>
      <c r="F128">
        <f t="shared" si="28"/>
        <v>2302</v>
      </c>
      <c r="G128">
        <f t="shared" si="29"/>
        <v>5.8347999947727658E-3</v>
      </c>
      <c r="J128">
        <f>+G128</f>
        <v>5.8347999947727658E-3</v>
      </c>
      <c r="O128">
        <f t="shared" ca="1" si="33"/>
        <v>6.1187548062891029E-3</v>
      </c>
      <c r="P128">
        <f t="shared" ca="1" si="30"/>
        <v>0.19861715137184183</v>
      </c>
      <c r="Q128" s="2">
        <f t="shared" si="31"/>
        <v>34177.008399999999</v>
      </c>
      <c r="R128">
        <f t="shared" si="32"/>
        <v>5.8347999947727658E-3</v>
      </c>
    </row>
    <row r="129" spans="1:32" x14ac:dyDescent="0.2">
      <c r="A129" s="26" t="s">
        <v>84</v>
      </c>
      <c r="B129" s="26"/>
      <c r="C129" s="13">
        <v>49204.364200000004</v>
      </c>
      <c r="D129" s="13"/>
      <c r="E129">
        <f t="shared" si="27"/>
        <v>2304.0013662789902</v>
      </c>
      <c r="F129">
        <f t="shared" si="28"/>
        <v>2304</v>
      </c>
      <c r="G129">
        <f t="shared" si="29"/>
        <v>6.0496000005514361E-3</v>
      </c>
      <c r="J129">
        <f>+G129</f>
        <v>6.0496000005514361E-3</v>
      </c>
      <c r="O129">
        <f t="shared" ca="1" si="33"/>
        <v>6.1233077718132762E-3</v>
      </c>
      <c r="P129">
        <f t="shared" ca="1" si="30"/>
        <v>0.19861616380880229</v>
      </c>
      <c r="Q129" s="2">
        <f t="shared" si="31"/>
        <v>34185.864200000004</v>
      </c>
      <c r="R129">
        <f t="shared" si="32"/>
        <v>6.0496000005514361E-3</v>
      </c>
      <c r="AA129" t="s">
        <v>71</v>
      </c>
      <c r="AF129" t="s">
        <v>53</v>
      </c>
    </row>
    <row r="130" spans="1:32" x14ac:dyDescent="0.2">
      <c r="A130" s="26" t="s">
        <v>85</v>
      </c>
      <c r="B130" s="26"/>
      <c r="C130" s="13">
        <v>49248.641600000003</v>
      </c>
      <c r="D130" s="13"/>
      <c r="E130">
        <f t="shared" si="27"/>
        <v>2314.0012474839045</v>
      </c>
      <c r="F130">
        <f t="shared" si="28"/>
        <v>2314</v>
      </c>
      <c r="G130">
        <f t="shared" si="29"/>
        <v>5.5236000043805689E-3</v>
      </c>
      <c r="J130">
        <f>+G130</f>
        <v>5.5236000043805689E-3</v>
      </c>
      <c r="O130">
        <f t="shared" ca="1" si="33"/>
        <v>6.1460725994341462E-3</v>
      </c>
      <c r="P130">
        <f t="shared" ca="1" si="30"/>
        <v>0.19861122599360459</v>
      </c>
      <c r="Q130" s="2">
        <f t="shared" si="31"/>
        <v>34230.141600000003</v>
      </c>
      <c r="R130">
        <f t="shared" si="32"/>
        <v>5.5236000043805689E-3</v>
      </c>
      <c r="AA130" t="s">
        <v>71</v>
      </c>
      <c r="AF130" t="s">
        <v>53</v>
      </c>
    </row>
    <row r="131" spans="1:32" x14ac:dyDescent="0.2">
      <c r="A131" s="26" t="s">
        <v>37</v>
      </c>
      <c r="B131" s="26"/>
      <c r="C131" s="13">
        <v>49248.654000000002</v>
      </c>
      <c r="D131" s="13"/>
      <c r="E131">
        <f t="shared" si="27"/>
        <v>2314.0040479764116</v>
      </c>
      <c r="F131">
        <f t="shared" si="28"/>
        <v>2314</v>
      </c>
      <c r="G131">
        <f t="shared" si="29"/>
        <v>1.7923600003996398E-2</v>
      </c>
      <c r="I131">
        <f>+G131</f>
        <v>1.7923600003996398E-2</v>
      </c>
      <c r="O131">
        <f t="shared" ca="1" si="33"/>
        <v>6.1460725994341462E-3</v>
      </c>
      <c r="P131">
        <f t="shared" ca="1" si="30"/>
        <v>0.19861122599360459</v>
      </c>
      <c r="Q131" s="2">
        <f t="shared" si="31"/>
        <v>34230.154000000002</v>
      </c>
      <c r="R131">
        <f t="shared" si="32"/>
        <v>1.7923600003996398E-2</v>
      </c>
      <c r="AC131">
        <v>14</v>
      </c>
      <c r="AD131" t="s">
        <v>86</v>
      </c>
      <c r="AF131" t="s">
        <v>38</v>
      </c>
    </row>
    <row r="132" spans="1:32" x14ac:dyDescent="0.2">
      <c r="A132" s="26" t="s">
        <v>84</v>
      </c>
      <c r="B132" s="26" t="s">
        <v>96</v>
      </c>
      <c r="C132" s="13">
        <v>49255.478300000002</v>
      </c>
      <c r="D132" s="13"/>
      <c r="E132">
        <f t="shared" si="27"/>
        <v>2315.5452899939351</v>
      </c>
      <c r="F132">
        <f t="shared" si="28"/>
        <v>2315.5</v>
      </c>
      <c r="G132">
        <f t="shared" si="29"/>
        <v>0.20053470000129892</v>
      </c>
      <c r="J132">
        <f>+G132</f>
        <v>0.20053470000129892</v>
      </c>
      <c r="O132">
        <f t="shared" ca="1" si="33"/>
        <v>6.1494873235772764E-3</v>
      </c>
      <c r="P132">
        <f t="shared" ca="1" si="30"/>
        <v>0.19861048532132494</v>
      </c>
      <c r="Q132" s="2">
        <f t="shared" si="31"/>
        <v>34236.978300000002</v>
      </c>
      <c r="S132">
        <f>G132</f>
        <v>0.20053470000129892</v>
      </c>
      <c r="AA132" t="s">
        <v>71</v>
      </c>
      <c r="AF132" t="s">
        <v>53</v>
      </c>
    </row>
    <row r="133" spans="1:32" x14ac:dyDescent="0.2">
      <c r="A133" s="26" t="s">
        <v>82</v>
      </c>
      <c r="B133" s="26"/>
      <c r="C133" s="13">
        <v>49536.442000000003</v>
      </c>
      <c r="D133" s="13"/>
      <c r="E133">
        <f t="shared" si="27"/>
        <v>2378.9998655311906</v>
      </c>
      <c r="F133">
        <f t="shared" si="28"/>
        <v>2379</v>
      </c>
      <c r="G133">
        <f t="shared" si="29"/>
        <v>-5.954000007477589E-4</v>
      </c>
      <c r="I133">
        <f>+G133</f>
        <v>-5.954000007477589E-4</v>
      </c>
      <c r="O133">
        <f t="shared" ca="1" si="33"/>
        <v>6.2940439789698002E-3</v>
      </c>
      <c r="P133">
        <f t="shared" ca="1" si="30"/>
        <v>0.1985791301948196</v>
      </c>
      <c r="Q133" s="2">
        <f t="shared" si="31"/>
        <v>34517.942000000003</v>
      </c>
      <c r="R133">
        <f>G133</f>
        <v>-5.954000007477589E-4</v>
      </c>
      <c r="AA133" t="s">
        <v>42</v>
      </c>
      <c r="AF133" t="s">
        <v>53</v>
      </c>
    </row>
    <row r="134" spans="1:32" x14ac:dyDescent="0.2">
      <c r="A134" s="26" t="s">
        <v>82</v>
      </c>
      <c r="B134" s="26"/>
      <c r="C134" s="13">
        <v>49567.436000000002</v>
      </c>
      <c r="D134" s="13"/>
      <c r="E134">
        <f t="shared" si="27"/>
        <v>2385.9997417223199</v>
      </c>
      <c r="F134">
        <f t="shared" si="28"/>
        <v>2386</v>
      </c>
      <c r="G134">
        <f t="shared" si="29"/>
        <v>-1.1435999986133538E-3</v>
      </c>
      <c r="I134">
        <f>+G134</f>
        <v>-1.1435999986133538E-3</v>
      </c>
      <c r="O134">
        <f t="shared" ca="1" si="33"/>
        <v>6.3099793583044099E-3</v>
      </c>
      <c r="P134">
        <f t="shared" ca="1" si="30"/>
        <v>0.1985756737241812</v>
      </c>
      <c r="Q134" s="2">
        <f t="shared" si="31"/>
        <v>34548.936000000002</v>
      </c>
      <c r="R134">
        <f>G134</f>
        <v>-1.1435999986133538E-3</v>
      </c>
      <c r="AA134" t="s">
        <v>42</v>
      </c>
      <c r="AF134" t="s">
        <v>53</v>
      </c>
    </row>
    <row r="135" spans="1:32" x14ac:dyDescent="0.2">
      <c r="A135" s="26" t="s">
        <v>82</v>
      </c>
      <c r="B135" s="26"/>
      <c r="C135" s="13">
        <v>49567.44</v>
      </c>
      <c r="D135" s="13"/>
      <c r="E135">
        <f t="shared" si="27"/>
        <v>2386.0006451069999</v>
      </c>
      <c r="F135">
        <f t="shared" si="28"/>
        <v>2386</v>
      </c>
      <c r="G135">
        <f t="shared" si="29"/>
        <v>2.8564000022015534E-3</v>
      </c>
      <c r="I135">
        <f>+G135</f>
        <v>2.8564000022015534E-3</v>
      </c>
      <c r="O135">
        <f t="shared" ca="1" si="33"/>
        <v>6.3099793583044099E-3</v>
      </c>
      <c r="P135">
        <f t="shared" ca="1" si="30"/>
        <v>0.1985756737241812</v>
      </c>
      <c r="Q135" s="2">
        <f t="shared" si="31"/>
        <v>34548.94</v>
      </c>
      <c r="R135">
        <f>G135</f>
        <v>2.8564000022015534E-3</v>
      </c>
      <c r="AA135" t="s">
        <v>42</v>
      </c>
      <c r="AF135" t="s">
        <v>53</v>
      </c>
    </row>
    <row r="136" spans="1:32" x14ac:dyDescent="0.2">
      <c r="A136" s="26" t="s">
        <v>82</v>
      </c>
      <c r="B136" s="26"/>
      <c r="C136" s="13">
        <v>49567.442999999999</v>
      </c>
      <c r="D136" s="13"/>
      <c r="E136">
        <f t="shared" si="27"/>
        <v>2386.0013226455089</v>
      </c>
      <c r="F136">
        <f t="shared" si="28"/>
        <v>2386</v>
      </c>
      <c r="G136">
        <f t="shared" si="29"/>
        <v>5.8563999991747551E-3</v>
      </c>
      <c r="I136">
        <f>+G136</f>
        <v>5.8563999991747551E-3</v>
      </c>
      <c r="O136">
        <f t="shared" ca="1" si="33"/>
        <v>6.3099793583044099E-3</v>
      </c>
      <c r="P136">
        <f t="shared" ca="1" si="30"/>
        <v>0.1985756737241812</v>
      </c>
      <c r="Q136" s="2">
        <f t="shared" si="31"/>
        <v>34548.942999999999</v>
      </c>
      <c r="R136">
        <f>G136</f>
        <v>5.8563999991747551E-3</v>
      </c>
      <c r="AA136" t="s">
        <v>42</v>
      </c>
      <c r="AF136" t="s">
        <v>53</v>
      </c>
    </row>
    <row r="137" spans="1:32" x14ac:dyDescent="0.2">
      <c r="A137" s="26" t="s">
        <v>84</v>
      </c>
      <c r="B137" s="26"/>
      <c r="C137" s="13">
        <v>49567.443099999997</v>
      </c>
      <c r="D137" s="13"/>
      <c r="E137">
        <f t="shared" si="27"/>
        <v>2386.0013452301255</v>
      </c>
      <c r="F137">
        <f t="shared" si="28"/>
        <v>2386</v>
      </c>
      <c r="G137">
        <f t="shared" si="29"/>
        <v>5.9563999966485426E-3</v>
      </c>
      <c r="J137">
        <f>+G137</f>
        <v>5.9563999966485426E-3</v>
      </c>
      <c r="O137">
        <f t="shared" ca="1" si="33"/>
        <v>6.3099793583044099E-3</v>
      </c>
      <c r="P137">
        <f t="shared" ca="1" si="30"/>
        <v>0.1985756737241812</v>
      </c>
      <c r="Q137" s="2">
        <f t="shared" si="31"/>
        <v>34548.943099999997</v>
      </c>
      <c r="R137">
        <f>G137</f>
        <v>5.9563999966485426E-3</v>
      </c>
      <c r="AA137" t="s">
        <v>71</v>
      </c>
      <c r="AF137" t="s">
        <v>53</v>
      </c>
    </row>
    <row r="138" spans="1:32" x14ac:dyDescent="0.2">
      <c r="A138" s="24" t="s">
        <v>119</v>
      </c>
      <c r="B138" s="25" t="s">
        <v>107</v>
      </c>
      <c r="C138" s="24">
        <v>49567.445</v>
      </c>
      <c r="D138" s="24" t="s">
        <v>120</v>
      </c>
      <c r="E138">
        <f t="shared" si="27"/>
        <v>2386.0017743378489</v>
      </c>
      <c r="F138">
        <f t="shared" si="28"/>
        <v>2386</v>
      </c>
      <c r="G138">
        <f t="shared" si="29"/>
        <v>7.8563999995822087E-3</v>
      </c>
      <c r="I138">
        <f>+G138</f>
        <v>7.8563999995822087E-3</v>
      </c>
      <c r="O138">
        <f t="shared" ca="1" si="33"/>
        <v>6.3099793583044099E-3</v>
      </c>
      <c r="P138">
        <f t="shared" ca="1" si="30"/>
        <v>0.1985756737241812</v>
      </c>
      <c r="Q138" s="2">
        <f t="shared" si="31"/>
        <v>34548.945</v>
      </c>
      <c r="R138">
        <f>I138</f>
        <v>7.8563999995822087E-3</v>
      </c>
    </row>
    <row r="139" spans="1:32" x14ac:dyDescent="0.2">
      <c r="A139" s="26" t="s">
        <v>82</v>
      </c>
      <c r="B139" s="26"/>
      <c r="C139" s="13">
        <v>49567.446000000004</v>
      </c>
      <c r="D139" s="13"/>
      <c r="E139">
        <f t="shared" si="27"/>
        <v>2386.0020001840198</v>
      </c>
      <c r="F139">
        <f t="shared" si="28"/>
        <v>2386</v>
      </c>
      <c r="G139">
        <f t="shared" si="29"/>
        <v>8.8564000034239143E-3</v>
      </c>
      <c r="I139">
        <f>+G139</f>
        <v>8.8564000034239143E-3</v>
      </c>
      <c r="O139">
        <f t="shared" ca="1" si="33"/>
        <v>6.3099793583044099E-3</v>
      </c>
      <c r="P139">
        <f t="shared" ca="1" si="30"/>
        <v>0.1985756737241812</v>
      </c>
      <c r="Q139" s="2">
        <f t="shared" si="31"/>
        <v>34548.946000000004</v>
      </c>
      <c r="R139">
        <f>G139</f>
        <v>8.8564000034239143E-3</v>
      </c>
      <c r="AA139" t="s">
        <v>42</v>
      </c>
      <c r="AF139" t="s">
        <v>53</v>
      </c>
    </row>
    <row r="140" spans="1:32" x14ac:dyDescent="0.2">
      <c r="A140" s="26" t="s">
        <v>84</v>
      </c>
      <c r="B140" s="26"/>
      <c r="C140" s="13">
        <v>49607.2935</v>
      </c>
      <c r="D140" s="13"/>
      <c r="E140">
        <f t="shared" si="27"/>
        <v>2395.0014054407152</v>
      </c>
      <c r="F140">
        <f t="shared" si="28"/>
        <v>2395</v>
      </c>
      <c r="G140">
        <f t="shared" si="29"/>
        <v>6.2229999966803007E-3</v>
      </c>
      <c r="J140">
        <f>+G140</f>
        <v>6.2229999966803007E-3</v>
      </c>
      <c r="O140">
        <f t="shared" ca="1" si="33"/>
        <v>6.3304677031631919E-3</v>
      </c>
      <c r="P140">
        <f t="shared" ca="1" si="30"/>
        <v>0.19857122969050328</v>
      </c>
      <c r="Q140" s="2">
        <f t="shared" si="31"/>
        <v>34588.7935</v>
      </c>
      <c r="R140">
        <f>G140</f>
        <v>6.2229999966803007E-3</v>
      </c>
      <c r="AA140" t="s">
        <v>71</v>
      </c>
      <c r="AF140" t="s">
        <v>53</v>
      </c>
    </row>
    <row r="141" spans="1:32" x14ac:dyDescent="0.2">
      <c r="A141" s="24" t="s">
        <v>119</v>
      </c>
      <c r="B141" s="25" t="s">
        <v>107</v>
      </c>
      <c r="C141" s="24">
        <v>49620.582000000002</v>
      </c>
      <c r="D141" s="24" t="s">
        <v>120</v>
      </c>
      <c r="E141">
        <f t="shared" si="27"/>
        <v>2398.0025622699673</v>
      </c>
      <c r="F141">
        <f t="shared" si="28"/>
        <v>2398</v>
      </c>
      <c r="G141">
        <f t="shared" si="29"/>
        <v>1.1345200000505429E-2</v>
      </c>
      <c r="I141">
        <f t="shared" ref="I141:I148" si="34">+G141</f>
        <v>1.1345200000505429E-2</v>
      </c>
      <c r="O141">
        <f t="shared" ca="1" si="33"/>
        <v>6.3372971514494532E-3</v>
      </c>
      <c r="P141">
        <f t="shared" ca="1" si="30"/>
        <v>0.19856974834594399</v>
      </c>
      <c r="Q141" s="2">
        <f t="shared" si="31"/>
        <v>34602.082000000002</v>
      </c>
      <c r="R141">
        <f>I141</f>
        <v>1.1345200000505429E-2</v>
      </c>
    </row>
    <row r="142" spans="1:32" x14ac:dyDescent="0.2">
      <c r="A142" s="26" t="s">
        <v>88</v>
      </c>
      <c r="B142" s="26" t="s">
        <v>96</v>
      </c>
      <c r="C142" s="13">
        <v>49689.402000000002</v>
      </c>
      <c r="D142" s="13">
        <v>2E-3</v>
      </c>
      <c r="E142">
        <f t="shared" si="27"/>
        <v>2413.5452956852587</v>
      </c>
      <c r="F142">
        <f t="shared" si="28"/>
        <v>2413.5</v>
      </c>
      <c r="G142">
        <f t="shared" si="29"/>
        <v>0.20055989999673329</v>
      </c>
      <c r="I142">
        <f t="shared" si="34"/>
        <v>0.20055989999673329</v>
      </c>
      <c r="O142">
        <f t="shared" ca="1" si="33"/>
        <v>6.3725826342618018E-3</v>
      </c>
      <c r="P142">
        <f t="shared" ca="1" si="30"/>
        <v>0.19856209473238756</v>
      </c>
      <c r="Q142" s="2">
        <f t="shared" si="31"/>
        <v>34670.902000000002</v>
      </c>
      <c r="S142">
        <f>G142</f>
        <v>0.20055989999673329</v>
      </c>
      <c r="AA142" t="s">
        <v>71</v>
      </c>
      <c r="AB142" t="s">
        <v>26</v>
      </c>
      <c r="AC142" t="s">
        <v>87</v>
      </c>
      <c r="AD142" t="s">
        <v>24</v>
      </c>
      <c r="AF142" t="s">
        <v>26</v>
      </c>
    </row>
    <row r="143" spans="1:32" x14ac:dyDescent="0.2">
      <c r="A143" s="26" t="s">
        <v>37</v>
      </c>
      <c r="B143" s="26"/>
      <c r="C143" s="13">
        <v>49713.563999999998</v>
      </c>
      <c r="D143" s="13"/>
      <c r="E143">
        <f t="shared" si="27"/>
        <v>2419.0021908433555</v>
      </c>
      <c r="F143">
        <f t="shared" si="28"/>
        <v>2419</v>
      </c>
      <c r="G143">
        <f t="shared" si="29"/>
        <v>9.7005999996326864E-3</v>
      </c>
      <c r="I143">
        <f t="shared" si="34"/>
        <v>9.7005999996326864E-3</v>
      </c>
      <c r="O143">
        <f t="shared" ca="1" si="33"/>
        <v>6.3851032894532804E-3</v>
      </c>
      <c r="P143">
        <f t="shared" ca="1" si="30"/>
        <v>0.19855937893402881</v>
      </c>
      <c r="Q143" s="2">
        <f t="shared" si="31"/>
        <v>34695.063999999998</v>
      </c>
      <c r="R143">
        <f>G143</f>
        <v>9.7005999996326864E-3</v>
      </c>
      <c r="AA143" t="s">
        <v>42</v>
      </c>
      <c r="AC143">
        <v>17</v>
      </c>
      <c r="AD143" t="s">
        <v>44</v>
      </c>
      <c r="AF143" t="s">
        <v>38</v>
      </c>
    </row>
    <row r="144" spans="1:32" x14ac:dyDescent="0.2">
      <c r="A144" s="50" t="s">
        <v>543</v>
      </c>
      <c r="B144" s="52" t="s">
        <v>107</v>
      </c>
      <c r="C144" s="50">
        <v>49908.387999999999</v>
      </c>
      <c r="D144" s="50" t="s">
        <v>120</v>
      </c>
      <c r="E144">
        <f t="shared" si="27"/>
        <v>2463.0024450558044</v>
      </c>
      <c r="F144">
        <f t="shared" si="28"/>
        <v>2463</v>
      </c>
      <c r="G144">
        <f t="shared" si="29"/>
        <v>1.0826199999428354E-2</v>
      </c>
      <c r="I144">
        <f t="shared" si="34"/>
        <v>1.0826199999428354E-2</v>
      </c>
      <c r="O144">
        <f t="shared" ca="1" si="33"/>
        <v>6.4852685309851072E-3</v>
      </c>
      <c r="P144">
        <f t="shared" ca="1" si="30"/>
        <v>0.19853765254715897</v>
      </c>
      <c r="Q144" s="2">
        <f t="shared" si="31"/>
        <v>34889.887999999999</v>
      </c>
      <c r="R144">
        <f>I144</f>
        <v>1.0826199999428354E-2</v>
      </c>
    </row>
    <row r="145" spans="1:32" x14ac:dyDescent="0.2">
      <c r="A145" s="50" t="s">
        <v>543</v>
      </c>
      <c r="B145" s="52" t="s">
        <v>107</v>
      </c>
      <c r="C145" s="50">
        <v>49930.533499999998</v>
      </c>
      <c r="D145" s="50" t="s">
        <v>120</v>
      </c>
      <c r="E145">
        <f t="shared" si="27"/>
        <v>2468.0039214122171</v>
      </c>
      <c r="F145">
        <f t="shared" si="28"/>
        <v>2468</v>
      </c>
      <c r="G145">
        <f t="shared" si="29"/>
        <v>1.7363199993269518E-2</v>
      </c>
      <c r="I145">
        <f t="shared" si="34"/>
        <v>1.7363199993269518E-2</v>
      </c>
      <c r="O145">
        <f t="shared" ca="1" si="33"/>
        <v>6.4966509447955427E-3</v>
      </c>
      <c r="P145">
        <f t="shared" ca="1" si="30"/>
        <v>0.19853518363956013</v>
      </c>
      <c r="Q145" s="2">
        <f t="shared" si="31"/>
        <v>34912.033499999998</v>
      </c>
      <c r="R145">
        <f>I145</f>
        <v>1.7363199993269518E-2</v>
      </c>
    </row>
    <row r="146" spans="1:32" x14ac:dyDescent="0.2">
      <c r="A146" s="26" t="s">
        <v>91</v>
      </c>
      <c r="B146" s="26"/>
      <c r="C146" s="13">
        <v>49970.372199999998</v>
      </c>
      <c r="D146" s="13">
        <v>1E-4</v>
      </c>
      <c r="E146">
        <f t="shared" si="27"/>
        <v>2477.0013392226174</v>
      </c>
      <c r="F146">
        <f t="shared" si="28"/>
        <v>2477</v>
      </c>
      <c r="G146">
        <f t="shared" si="29"/>
        <v>5.9297999978298321E-3</v>
      </c>
      <c r="I146">
        <f t="shared" si="34"/>
        <v>5.9297999978298321E-3</v>
      </c>
      <c r="O146">
        <f t="shared" ca="1" si="33"/>
        <v>6.5171392896543256E-3</v>
      </c>
      <c r="P146">
        <f t="shared" ca="1" si="30"/>
        <v>0.19853073960588222</v>
      </c>
      <c r="Q146" s="2">
        <f t="shared" si="31"/>
        <v>34951.872199999998</v>
      </c>
      <c r="R146">
        <f t="shared" ref="R146:R154" si="35">G146</f>
        <v>5.9297999978298321E-3</v>
      </c>
      <c r="AA146" t="s">
        <v>71</v>
      </c>
      <c r="AB146" t="s">
        <v>26</v>
      </c>
      <c r="AC146" t="s">
        <v>89</v>
      </c>
      <c r="AD146" t="s">
        <v>90</v>
      </c>
      <c r="AF146" t="s">
        <v>26</v>
      </c>
    </row>
    <row r="147" spans="1:32" x14ac:dyDescent="0.2">
      <c r="A147" s="26" t="s">
        <v>37</v>
      </c>
      <c r="B147" s="26"/>
      <c r="C147" s="13">
        <v>49983.659</v>
      </c>
      <c r="D147" s="13"/>
      <c r="E147">
        <f t="shared" si="27"/>
        <v>2480.0021121133809</v>
      </c>
      <c r="F147">
        <f t="shared" si="28"/>
        <v>2480</v>
      </c>
      <c r="G147">
        <f t="shared" si="29"/>
        <v>9.3519999936688691E-3</v>
      </c>
      <c r="I147">
        <f t="shared" si="34"/>
        <v>9.3519999936688691E-3</v>
      </c>
      <c r="O147">
        <f t="shared" ca="1" si="33"/>
        <v>6.523968737940586E-3</v>
      </c>
      <c r="P147">
        <f t="shared" ca="1" si="30"/>
        <v>0.19852925826132289</v>
      </c>
      <c r="Q147" s="2">
        <f t="shared" si="31"/>
        <v>34965.159</v>
      </c>
      <c r="R147">
        <f t="shared" si="35"/>
        <v>9.3519999936688691E-3</v>
      </c>
      <c r="AA147" t="s">
        <v>92</v>
      </c>
      <c r="AC147">
        <v>14</v>
      </c>
      <c r="AD147" t="s">
        <v>86</v>
      </c>
      <c r="AF147" t="s">
        <v>38</v>
      </c>
    </row>
    <row r="148" spans="1:32" x14ac:dyDescent="0.2">
      <c r="A148" s="26" t="s">
        <v>94</v>
      </c>
      <c r="B148" s="26"/>
      <c r="C148" s="13">
        <v>50001.36</v>
      </c>
      <c r="D148" s="13">
        <v>4.0000000000000001E-3</v>
      </c>
      <c r="E148">
        <f t="shared" si="27"/>
        <v>2483.999815167494</v>
      </c>
      <c r="F148">
        <f t="shared" si="28"/>
        <v>2484</v>
      </c>
      <c r="G148">
        <f t="shared" si="29"/>
        <v>-8.1840000348165631E-4</v>
      </c>
      <c r="I148">
        <f t="shared" si="34"/>
        <v>-8.1840000348165631E-4</v>
      </c>
      <c r="O148">
        <f t="shared" ca="1" si="33"/>
        <v>6.5330746689889344E-3</v>
      </c>
      <c r="P148">
        <f t="shared" ca="1" si="30"/>
        <v>0.19852728313524381</v>
      </c>
      <c r="Q148" s="2">
        <f t="shared" si="31"/>
        <v>34982.86</v>
      </c>
      <c r="R148">
        <f t="shared" si="35"/>
        <v>-8.1840000348165631E-4</v>
      </c>
      <c r="AA148" t="s">
        <v>42</v>
      </c>
      <c r="AC148" t="s">
        <v>93</v>
      </c>
      <c r="AD148" t="s">
        <v>64</v>
      </c>
      <c r="AF148" t="s">
        <v>26</v>
      </c>
    </row>
    <row r="149" spans="1:32" x14ac:dyDescent="0.2">
      <c r="A149" s="26" t="s">
        <v>76</v>
      </c>
      <c r="B149" s="26"/>
      <c r="C149" s="13">
        <v>50138.628499999999</v>
      </c>
      <c r="D149" s="13"/>
      <c r="E149">
        <f t="shared" ref="E149:E180" si="36">+(C149-C$7)/C$8</f>
        <v>2515.0013801459436</v>
      </c>
      <c r="F149">
        <f t="shared" ref="F149:F180" si="37">ROUND(2*E149,0)/2</f>
        <v>2515</v>
      </c>
      <c r="G149">
        <f t="shared" ref="G149:G180" si="38">+C149-(C$7+F149*C$8)</f>
        <v>6.1109999951440841E-3</v>
      </c>
      <c r="J149">
        <f>+G149</f>
        <v>6.1109999951440841E-3</v>
      </c>
      <c r="O149">
        <f t="shared" ca="1" si="33"/>
        <v>6.6036456346136307E-3</v>
      </c>
      <c r="P149">
        <f t="shared" ref="P149:P180" ca="1" si="39">+D$11+D$12*$F149</f>
        <v>0.19851197590813097</v>
      </c>
      <c r="Q149" s="2">
        <f t="shared" ref="Q149:Q180" si="40">+C149-15018.5</f>
        <v>35120.128499999999</v>
      </c>
      <c r="R149">
        <f t="shared" si="35"/>
        <v>6.1109999951440841E-3</v>
      </c>
      <c r="AA149" t="s">
        <v>71</v>
      </c>
      <c r="AB149" t="s">
        <v>26</v>
      </c>
      <c r="AF149" t="s">
        <v>53</v>
      </c>
    </row>
    <row r="150" spans="1:32" x14ac:dyDescent="0.2">
      <c r="A150" s="26" t="s">
        <v>76</v>
      </c>
      <c r="B150" s="26"/>
      <c r="C150" s="13">
        <v>50138.628799999999</v>
      </c>
      <c r="D150" s="13"/>
      <c r="E150">
        <f t="shared" si="36"/>
        <v>2515.0014478997946</v>
      </c>
      <c r="F150">
        <f t="shared" si="37"/>
        <v>2515</v>
      </c>
      <c r="G150">
        <f t="shared" si="38"/>
        <v>6.4109999948414043E-3</v>
      </c>
      <c r="J150">
        <f>+G150</f>
        <v>6.4109999948414043E-3</v>
      </c>
      <c r="O150">
        <f t="shared" ca="1" si="33"/>
        <v>6.6036456346136307E-3</v>
      </c>
      <c r="P150">
        <f t="shared" ca="1" si="39"/>
        <v>0.19851197590813097</v>
      </c>
      <c r="Q150" s="2">
        <f t="shared" si="40"/>
        <v>35120.128799999999</v>
      </c>
      <c r="R150">
        <f t="shared" si="35"/>
        <v>6.4109999948414043E-3</v>
      </c>
      <c r="AA150" t="s">
        <v>71</v>
      </c>
      <c r="AB150" t="s">
        <v>77</v>
      </c>
      <c r="AF150" t="s">
        <v>53</v>
      </c>
    </row>
    <row r="151" spans="1:32" x14ac:dyDescent="0.2">
      <c r="A151" s="26" t="s">
        <v>37</v>
      </c>
      <c r="B151" s="26"/>
      <c r="C151" s="13">
        <v>50284.743999999999</v>
      </c>
      <c r="D151" s="13"/>
      <c r="E151">
        <f t="shared" si="36"/>
        <v>2548.0010061898556</v>
      </c>
      <c r="F151">
        <f t="shared" si="37"/>
        <v>2548</v>
      </c>
      <c r="G151">
        <f t="shared" si="38"/>
        <v>4.4551999963005073E-3</v>
      </c>
      <c r="I151">
        <f>+G151</f>
        <v>4.4551999963005073E-3</v>
      </c>
      <c r="O151">
        <f t="shared" ca="1" si="33"/>
        <v>6.6787695657625013E-3</v>
      </c>
      <c r="P151">
        <f t="shared" ca="1" si="39"/>
        <v>0.19849568111797858</v>
      </c>
      <c r="Q151" s="2">
        <f t="shared" si="40"/>
        <v>35266.243999999999</v>
      </c>
      <c r="R151">
        <f t="shared" si="35"/>
        <v>4.4551999963005073E-3</v>
      </c>
      <c r="AA151" t="s">
        <v>92</v>
      </c>
      <c r="AC151">
        <v>16</v>
      </c>
      <c r="AD151" t="s">
        <v>86</v>
      </c>
      <c r="AF151" t="s">
        <v>38</v>
      </c>
    </row>
    <row r="152" spans="1:32" x14ac:dyDescent="0.2">
      <c r="A152" s="26" t="s">
        <v>37</v>
      </c>
      <c r="B152" s="26"/>
      <c r="C152" s="13">
        <v>50284.750999999997</v>
      </c>
      <c r="D152" s="13"/>
      <c r="E152">
        <f t="shared" si="36"/>
        <v>2548.0025871130447</v>
      </c>
      <c r="F152">
        <f t="shared" si="37"/>
        <v>2548</v>
      </c>
      <c r="G152">
        <f t="shared" si="38"/>
        <v>1.1455199994088616E-2</v>
      </c>
      <c r="I152">
        <f>+G152</f>
        <v>1.1455199994088616E-2</v>
      </c>
      <c r="O152">
        <f t="shared" ca="1" si="33"/>
        <v>6.6787695657625013E-3</v>
      </c>
      <c r="P152">
        <f t="shared" ca="1" si="39"/>
        <v>0.19849568111797858</v>
      </c>
      <c r="Q152" s="2">
        <f t="shared" si="40"/>
        <v>35266.250999999997</v>
      </c>
      <c r="R152">
        <f t="shared" si="35"/>
        <v>1.1455199994088616E-2</v>
      </c>
      <c r="AA152" t="s">
        <v>42</v>
      </c>
      <c r="AC152">
        <v>18</v>
      </c>
      <c r="AD152" t="s">
        <v>44</v>
      </c>
      <c r="AF152" t="s">
        <v>38</v>
      </c>
    </row>
    <row r="153" spans="1:32" x14ac:dyDescent="0.2">
      <c r="A153" s="26" t="s">
        <v>95</v>
      </c>
      <c r="B153" s="26"/>
      <c r="C153" s="13">
        <v>50311.313499999997</v>
      </c>
      <c r="D153" s="13">
        <v>4.0000000000000002E-4</v>
      </c>
      <c r="E153">
        <f t="shared" si="36"/>
        <v>2554.0016260020839</v>
      </c>
      <c r="F153">
        <f t="shared" si="37"/>
        <v>2554</v>
      </c>
      <c r="G153">
        <f t="shared" si="38"/>
        <v>7.1995999969658442E-3</v>
      </c>
      <c r="K153">
        <f>+G153</f>
        <v>7.1995999969658442E-3</v>
      </c>
      <c r="O153">
        <f t="shared" ca="1" si="33"/>
        <v>6.692428462335023E-3</v>
      </c>
      <c r="P153">
        <f t="shared" ca="1" si="39"/>
        <v>0.19849271842885999</v>
      </c>
      <c r="Q153" s="2">
        <f t="shared" si="40"/>
        <v>35292.813499999997</v>
      </c>
      <c r="R153">
        <f t="shared" si="35"/>
        <v>7.1995999969658442E-3</v>
      </c>
      <c r="AA153" t="s">
        <v>71</v>
      </c>
      <c r="AF153" t="s">
        <v>53</v>
      </c>
    </row>
    <row r="154" spans="1:32" x14ac:dyDescent="0.2">
      <c r="A154" s="26" t="s">
        <v>37</v>
      </c>
      <c r="B154" s="26"/>
      <c r="C154" s="13">
        <v>50324.593000000001</v>
      </c>
      <c r="D154" s="13"/>
      <c r="E154">
        <f t="shared" si="36"/>
        <v>2557.0007502158069</v>
      </c>
      <c r="F154">
        <f t="shared" si="37"/>
        <v>2557</v>
      </c>
      <c r="G154">
        <f t="shared" si="38"/>
        <v>3.3217999953194521E-3</v>
      </c>
      <c r="I154">
        <f>+G154</f>
        <v>3.3217999953194521E-3</v>
      </c>
      <c r="O154">
        <f t="shared" ca="1" si="33"/>
        <v>6.6992579106212842E-3</v>
      </c>
      <c r="P154">
        <f t="shared" ca="1" si="39"/>
        <v>0.19849123708430066</v>
      </c>
      <c r="Q154" s="2">
        <f t="shared" si="40"/>
        <v>35306.093000000001</v>
      </c>
      <c r="R154">
        <f t="shared" si="35"/>
        <v>3.3217999953194521E-3</v>
      </c>
      <c r="AA154" t="s">
        <v>92</v>
      </c>
      <c r="AC154">
        <v>7</v>
      </c>
      <c r="AD154" t="s">
        <v>86</v>
      </c>
      <c r="AF154" t="s">
        <v>38</v>
      </c>
    </row>
    <row r="155" spans="1:32" x14ac:dyDescent="0.2">
      <c r="A155" s="50" t="s">
        <v>579</v>
      </c>
      <c r="B155" s="52" t="s">
        <v>107</v>
      </c>
      <c r="C155" s="50">
        <v>51409.404000000002</v>
      </c>
      <c r="D155" s="50" t="s">
        <v>120</v>
      </c>
      <c r="E155">
        <f t="shared" si="36"/>
        <v>2802.0011596749137</v>
      </c>
      <c r="F155">
        <f t="shared" si="37"/>
        <v>2802</v>
      </c>
      <c r="G155">
        <f t="shared" si="38"/>
        <v>5.1347999979043379E-3</v>
      </c>
      <c r="I155">
        <f>+G155</f>
        <v>5.1347999979043379E-3</v>
      </c>
      <c r="O155">
        <f t="shared" ca="1" si="33"/>
        <v>7.2569961873325964E-3</v>
      </c>
      <c r="P155">
        <f t="shared" ca="1" si="39"/>
        <v>0.1983702606119572</v>
      </c>
      <c r="Q155" s="2">
        <f t="shared" si="40"/>
        <v>36390.904000000002</v>
      </c>
      <c r="R155">
        <f>I155</f>
        <v>5.1347999979043379E-3</v>
      </c>
    </row>
    <row r="156" spans="1:32" x14ac:dyDescent="0.2">
      <c r="A156" s="50" t="s">
        <v>583</v>
      </c>
      <c r="B156" s="52" t="s">
        <v>107</v>
      </c>
      <c r="C156" s="50">
        <v>52082.432999999997</v>
      </c>
      <c r="D156" s="50" t="s">
        <v>120</v>
      </c>
      <c r="E156">
        <f t="shared" si="36"/>
        <v>2954.0021815836621</v>
      </c>
      <c r="F156">
        <f t="shared" si="37"/>
        <v>2954</v>
      </c>
      <c r="G156">
        <f t="shared" si="38"/>
        <v>9.659599993028678E-3</v>
      </c>
      <c r="I156">
        <f>+G156</f>
        <v>9.659599993028678E-3</v>
      </c>
      <c r="O156">
        <f t="shared" ca="1" si="33"/>
        <v>7.6030215671698187E-3</v>
      </c>
      <c r="P156">
        <f t="shared" ca="1" si="39"/>
        <v>0.19829520582095228</v>
      </c>
      <c r="Q156" s="2">
        <f t="shared" si="40"/>
        <v>37063.932999999997</v>
      </c>
      <c r="R156">
        <f>I156</f>
        <v>9.659599993028678E-3</v>
      </c>
    </row>
    <row r="157" spans="1:32" x14ac:dyDescent="0.2">
      <c r="A157" s="50" t="s">
        <v>583</v>
      </c>
      <c r="B157" s="52" t="s">
        <v>107</v>
      </c>
      <c r="C157" s="50">
        <v>52113.428</v>
      </c>
      <c r="D157" s="50" t="s">
        <v>120</v>
      </c>
      <c r="E157">
        <f t="shared" si="36"/>
        <v>2961.0022836209623</v>
      </c>
      <c r="F157">
        <f t="shared" si="37"/>
        <v>2961</v>
      </c>
      <c r="G157">
        <f t="shared" si="38"/>
        <v>1.0111399999004789E-2</v>
      </c>
      <c r="I157">
        <f>+G157</f>
        <v>1.0111399999004789E-2</v>
      </c>
      <c r="O157">
        <f t="shared" ca="1" si="33"/>
        <v>7.6189569465044274E-3</v>
      </c>
      <c r="P157">
        <f t="shared" ca="1" si="39"/>
        <v>0.19829174935031391</v>
      </c>
      <c r="Q157" s="2">
        <f t="shared" si="40"/>
        <v>37094.928</v>
      </c>
      <c r="R157">
        <f>I157</f>
        <v>1.0111399999004789E-2</v>
      </c>
    </row>
    <row r="158" spans="1:32" x14ac:dyDescent="0.2">
      <c r="A158" s="13" t="s">
        <v>103</v>
      </c>
      <c r="B158" s="27"/>
      <c r="C158" s="13">
        <v>52197.555999999997</v>
      </c>
      <c r="D158" s="13">
        <v>1.2999999999999999E-3</v>
      </c>
      <c r="E158">
        <f t="shared" si="36"/>
        <v>2980.002270205699</v>
      </c>
      <c r="F158">
        <f t="shared" si="37"/>
        <v>2980</v>
      </c>
      <c r="G158">
        <f t="shared" si="38"/>
        <v>1.0051999997813255E-2</v>
      </c>
      <c r="J158">
        <f>+G158</f>
        <v>1.0051999997813255E-2</v>
      </c>
      <c r="O158">
        <f t="shared" ref="O158:O189" ca="1" si="41">+C$11+C$12*F158</f>
        <v>7.6622101189840804E-3</v>
      </c>
      <c r="P158">
        <f t="shared" ca="1" si="39"/>
        <v>0.19828236750143829</v>
      </c>
      <c r="Q158" s="2">
        <f t="shared" si="40"/>
        <v>37179.055999999997</v>
      </c>
      <c r="R158">
        <f>G158</f>
        <v>1.0051999997813255E-2</v>
      </c>
    </row>
    <row r="159" spans="1:32" x14ac:dyDescent="0.2">
      <c r="A159" s="27" t="s">
        <v>102</v>
      </c>
      <c r="B159" s="28" t="s">
        <v>96</v>
      </c>
      <c r="C159" s="29">
        <v>52868.556100000002</v>
      </c>
      <c r="D159" s="29">
        <v>4.0000000000000001E-3</v>
      </c>
      <c r="E159">
        <f t="shared" si="36"/>
        <v>3131.5450728202582</v>
      </c>
      <c r="F159">
        <f t="shared" si="37"/>
        <v>3131.5</v>
      </c>
      <c r="G159">
        <f t="shared" si="38"/>
        <v>0.19957309999881545</v>
      </c>
      <c r="K159">
        <f>+G159</f>
        <v>0.19957309999881545</v>
      </c>
      <c r="O159">
        <f t="shared" ca="1" si="41"/>
        <v>8.0070972574402578E-3</v>
      </c>
      <c r="P159">
        <f t="shared" ca="1" si="39"/>
        <v>0.19820755960119324</v>
      </c>
      <c r="Q159" s="2">
        <f t="shared" si="40"/>
        <v>37850.056100000002</v>
      </c>
      <c r="S159">
        <f>K159</f>
        <v>0.19957309999881545</v>
      </c>
    </row>
    <row r="160" spans="1:32" x14ac:dyDescent="0.2">
      <c r="A160" s="27" t="s">
        <v>102</v>
      </c>
      <c r="B160" s="28" t="s">
        <v>96</v>
      </c>
      <c r="C160" s="29">
        <v>52908.406199999998</v>
      </c>
      <c r="D160" s="29">
        <v>5.0000000000000001E-3</v>
      </c>
      <c r="E160">
        <f t="shared" si="36"/>
        <v>3140.545065276995</v>
      </c>
      <c r="F160">
        <f t="shared" si="37"/>
        <v>3140.5</v>
      </c>
      <c r="G160">
        <f t="shared" si="38"/>
        <v>0.19953969999914989</v>
      </c>
      <c r="K160">
        <f>+G160</f>
        <v>0.19953969999914989</v>
      </c>
      <c r="O160">
        <f t="shared" ca="1" si="41"/>
        <v>8.0275856022990408E-3</v>
      </c>
      <c r="P160">
        <f t="shared" ca="1" si="39"/>
        <v>0.19820311556751533</v>
      </c>
      <c r="Q160" s="2">
        <f t="shared" si="40"/>
        <v>37889.906199999998</v>
      </c>
      <c r="S160">
        <f>K160</f>
        <v>0.19953969999914989</v>
      </c>
    </row>
    <row r="161" spans="1:19" x14ac:dyDescent="0.2">
      <c r="A161" s="27" t="s">
        <v>102</v>
      </c>
      <c r="B161" s="28" t="s">
        <v>96</v>
      </c>
      <c r="C161" s="29">
        <v>52908.407399999996</v>
      </c>
      <c r="D161" s="29">
        <v>4.5999999999999999E-3</v>
      </c>
      <c r="E161">
        <f t="shared" si="36"/>
        <v>3140.5453362923986</v>
      </c>
      <c r="F161">
        <f t="shared" si="37"/>
        <v>3140.5</v>
      </c>
      <c r="G161">
        <f t="shared" si="38"/>
        <v>0.20073969999793917</v>
      </c>
      <c r="K161">
        <f>+G161</f>
        <v>0.20073969999793917</v>
      </c>
      <c r="O161">
        <f t="shared" ca="1" si="41"/>
        <v>8.0275856022990408E-3</v>
      </c>
      <c r="P161">
        <f t="shared" ca="1" si="39"/>
        <v>0.19820311556751533</v>
      </c>
      <c r="Q161" s="2">
        <f t="shared" si="40"/>
        <v>37889.907399999996</v>
      </c>
      <c r="S161">
        <f>K161</f>
        <v>0.20073969999793917</v>
      </c>
    </row>
    <row r="162" spans="1:19" x14ac:dyDescent="0.2">
      <c r="A162" s="27" t="s">
        <v>102</v>
      </c>
      <c r="B162" s="28" t="s">
        <v>96</v>
      </c>
      <c r="C162" s="29">
        <v>52908.407800000001</v>
      </c>
      <c r="D162" s="29">
        <v>5.1000000000000004E-3</v>
      </c>
      <c r="E162">
        <f t="shared" si="36"/>
        <v>3140.5454266308675</v>
      </c>
      <c r="F162">
        <f t="shared" si="37"/>
        <v>3140.5</v>
      </c>
      <c r="G162">
        <f t="shared" si="38"/>
        <v>0.20113970000238623</v>
      </c>
      <c r="K162">
        <f>+G162</f>
        <v>0.20113970000238623</v>
      </c>
      <c r="O162">
        <f t="shared" ca="1" si="41"/>
        <v>8.0275856022990408E-3</v>
      </c>
      <c r="P162">
        <f t="shared" ca="1" si="39"/>
        <v>0.19820311556751533</v>
      </c>
      <c r="Q162" s="2">
        <f t="shared" si="40"/>
        <v>37889.907800000001</v>
      </c>
      <c r="S162">
        <f>K162</f>
        <v>0.20113970000238623</v>
      </c>
    </row>
    <row r="163" spans="1:19" x14ac:dyDescent="0.2">
      <c r="A163" s="50" t="s">
        <v>602</v>
      </c>
      <c r="B163" s="52" t="s">
        <v>107</v>
      </c>
      <c r="C163" s="50">
        <v>52923.712899999999</v>
      </c>
      <c r="D163" s="50" t="s">
        <v>120</v>
      </c>
      <c r="E163">
        <f t="shared" si="36"/>
        <v>3144.0020248464202</v>
      </c>
      <c r="F163">
        <f t="shared" si="37"/>
        <v>3144</v>
      </c>
      <c r="G163">
        <f t="shared" si="38"/>
        <v>8.9655999981914647E-3</v>
      </c>
      <c r="J163">
        <f>+G163</f>
        <v>8.9655999981914647E-3</v>
      </c>
      <c r="O163">
        <f t="shared" ca="1" si="41"/>
        <v>8.035553291966346E-3</v>
      </c>
      <c r="P163">
        <f t="shared" ca="1" si="39"/>
        <v>0.19820138733219614</v>
      </c>
      <c r="Q163" s="2">
        <f t="shared" si="40"/>
        <v>37905.212899999999</v>
      </c>
      <c r="R163">
        <f>J163</f>
        <v>8.9655999981914647E-3</v>
      </c>
    </row>
    <row r="164" spans="1:19" x14ac:dyDescent="0.2">
      <c r="A164" s="21" t="s">
        <v>115</v>
      </c>
      <c r="B164" s="27"/>
      <c r="C164" s="13">
        <v>53614.446900000003</v>
      </c>
      <c r="D164" s="13">
        <v>4.1000000000000003E-3</v>
      </c>
      <c r="E164">
        <f t="shared" si="36"/>
        <v>3300.0016531939641</v>
      </c>
      <c r="F164">
        <f t="shared" si="37"/>
        <v>3300</v>
      </c>
      <c r="G164">
        <f t="shared" si="38"/>
        <v>7.3199999969801866E-3</v>
      </c>
      <c r="J164">
        <f>+G164</f>
        <v>7.3199999969801866E-3</v>
      </c>
      <c r="O164">
        <f t="shared" ca="1" si="41"/>
        <v>8.3906846028519166E-3</v>
      </c>
      <c r="P164">
        <f t="shared" ca="1" si="39"/>
        <v>0.19812435741511214</v>
      </c>
      <c r="Q164" s="2">
        <f t="shared" si="40"/>
        <v>38595.946900000003</v>
      </c>
      <c r="R164">
        <f>G164</f>
        <v>7.3199999969801866E-3</v>
      </c>
    </row>
    <row r="165" spans="1:19" x14ac:dyDescent="0.2">
      <c r="A165" s="31" t="s">
        <v>113</v>
      </c>
      <c r="B165" s="28" t="s">
        <v>107</v>
      </c>
      <c r="C165" s="29">
        <v>53636.587500000001</v>
      </c>
      <c r="D165" s="13">
        <v>1E-4</v>
      </c>
      <c r="E165">
        <f t="shared" si="36"/>
        <v>3305.0020229041438</v>
      </c>
      <c r="F165">
        <f t="shared" si="37"/>
        <v>3305</v>
      </c>
      <c r="G165">
        <f t="shared" si="38"/>
        <v>8.9569999981904402E-3</v>
      </c>
      <c r="K165">
        <f>+G165</f>
        <v>8.9569999981904402E-3</v>
      </c>
      <c r="O165">
        <f t="shared" ca="1" si="41"/>
        <v>8.4020670166623512E-3</v>
      </c>
      <c r="P165">
        <f t="shared" ca="1" si="39"/>
        <v>0.19812188850751328</v>
      </c>
      <c r="Q165" s="2">
        <f t="shared" si="40"/>
        <v>38618.087500000001</v>
      </c>
      <c r="R165">
        <f>K165</f>
        <v>8.9569999981904402E-3</v>
      </c>
    </row>
    <row r="166" spans="1:19" x14ac:dyDescent="0.2">
      <c r="A166" s="24" t="s">
        <v>115</v>
      </c>
      <c r="B166" s="25" t="s">
        <v>96</v>
      </c>
      <c r="C166" s="24">
        <v>53683.262000000002</v>
      </c>
      <c r="D166" s="24">
        <v>1E-3</v>
      </c>
      <c r="E166">
        <f t="shared" si="36"/>
        <v>3315.5432799630225</v>
      </c>
      <c r="F166">
        <f t="shared" si="37"/>
        <v>3315.5</v>
      </c>
      <c r="G166">
        <f t="shared" si="38"/>
        <v>0.19163470000057714</v>
      </c>
      <c r="J166">
        <f>+G166</f>
        <v>0.19163470000057714</v>
      </c>
      <c r="O166">
        <f t="shared" ca="1" si="41"/>
        <v>8.4259700856642653E-3</v>
      </c>
      <c r="P166">
        <f t="shared" ca="1" si="39"/>
        <v>0.19811670380155572</v>
      </c>
      <c r="Q166" s="2">
        <f t="shared" si="40"/>
        <v>38664.762000000002</v>
      </c>
      <c r="S166">
        <f>G166</f>
        <v>0.19163470000057714</v>
      </c>
    </row>
    <row r="167" spans="1:19" x14ac:dyDescent="0.2">
      <c r="A167" s="21" t="s">
        <v>116</v>
      </c>
      <c r="B167" s="28" t="s">
        <v>96</v>
      </c>
      <c r="C167" s="29">
        <v>53745.254399999998</v>
      </c>
      <c r="D167" s="13">
        <v>1.9E-3</v>
      </c>
      <c r="E167">
        <f t="shared" si="36"/>
        <v>3329.5440260684286</v>
      </c>
      <c r="F167">
        <f t="shared" si="37"/>
        <v>3329.5</v>
      </c>
      <c r="G167">
        <f t="shared" si="38"/>
        <v>0.19493829999555601</v>
      </c>
      <c r="K167">
        <f t="shared" ref="K167:K180" si="42">+G167</f>
        <v>0.19493829999555601</v>
      </c>
      <c r="O167">
        <f t="shared" ca="1" si="41"/>
        <v>8.4578408443334828E-3</v>
      </c>
      <c r="P167">
        <f t="shared" ca="1" si="39"/>
        <v>0.19810979086027894</v>
      </c>
      <c r="Q167" s="2">
        <f t="shared" si="40"/>
        <v>38726.754399999998</v>
      </c>
      <c r="S167">
        <f>K167</f>
        <v>0.19493829999555601</v>
      </c>
    </row>
    <row r="168" spans="1:19" x14ac:dyDescent="0.2">
      <c r="A168" s="24" t="s">
        <v>121</v>
      </c>
      <c r="B168" s="25" t="s">
        <v>107</v>
      </c>
      <c r="C168" s="24">
        <v>54203.345609999997</v>
      </c>
      <c r="D168" s="24">
        <v>1E-4</v>
      </c>
      <c r="E168">
        <f t="shared" si="36"/>
        <v>3433.0021713302458</v>
      </c>
      <c r="F168">
        <f t="shared" si="37"/>
        <v>3433</v>
      </c>
      <c r="G168">
        <f t="shared" si="38"/>
        <v>9.6141999965766445E-3</v>
      </c>
      <c r="K168">
        <f t="shared" si="42"/>
        <v>9.6141999965766445E-3</v>
      </c>
      <c r="O168">
        <f t="shared" ca="1" si="41"/>
        <v>8.693456810209485E-3</v>
      </c>
      <c r="P168">
        <f t="shared" ca="1" si="39"/>
        <v>0.19805868447298283</v>
      </c>
      <c r="Q168" s="2">
        <f t="shared" si="40"/>
        <v>39184.845609999997</v>
      </c>
      <c r="R168">
        <f t="shared" ref="R168:R176" si="43">K168</f>
        <v>9.6141999965766445E-3</v>
      </c>
    </row>
    <row r="169" spans="1:19" x14ac:dyDescent="0.2">
      <c r="A169" s="24" t="s">
        <v>121</v>
      </c>
      <c r="B169" s="25" t="s">
        <v>107</v>
      </c>
      <c r="C169" s="24">
        <v>54318.468390000002</v>
      </c>
      <c r="D169" s="24">
        <v>1E-4</v>
      </c>
      <c r="E169">
        <f t="shared" si="36"/>
        <v>3459.0022102661264</v>
      </c>
      <c r="F169">
        <f t="shared" si="37"/>
        <v>3459</v>
      </c>
      <c r="G169">
        <f t="shared" si="38"/>
        <v>9.7865999996429309E-3</v>
      </c>
      <c r="K169">
        <f t="shared" si="42"/>
        <v>9.7865999996429309E-3</v>
      </c>
      <c r="O169">
        <f t="shared" ca="1" si="41"/>
        <v>8.7526453620237477E-3</v>
      </c>
      <c r="P169">
        <f t="shared" ca="1" si="39"/>
        <v>0.19804584615346882</v>
      </c>
      <c r="Q169" s="2">
        <f t="shared" si="40"/>
        <v>39299.968390000002</v>
      </c>
      <c r="R169">
        <f t="shared" si="43"/>
        <v>9.7865999996429309E-3</v>
      </c>
    </row>
    <row r="170" spans="1:19" x14ac:dyDescent="0.2">
      <c r="A170" s="21" t="s">
        <v>123</v>
      </c>
      <c r="B170" s="22" t="s">
        <v>107</v>
      </c>
      <c r="C170" s="13">
        <v>54362.746500000001</v>
      </c>
      <c r="D170" s="13">
        <v>1E-4</v>
      </c>
      <c r="E170">
        <f t="shared" si="36"/>
        <v>3469.0022518218216</v>
      </c>
      <c r="F170">
        <f t="shared" si="37"/>
        <v>3469</v>
      </c>
      <c r="G170">
        <f t="shared" si="38"/>
        <v>9.9705999964498915E-3</v>
      </c>
      <c r="K170">
        <f t="shared" si="42"/>
        <v>9.9705999964498915E-3</v>
      </c>
      <c r="O170">
        <f t="shared" ca="1" si="41"/>
        <v>8.7754101896446168E-3</v>
      </c>
      <c r="P170">
        <f t="shared" ca="1" si="39"/>
        <v>0.19804090833827112</v>
      </c>
      <c r="Q170" s="2">
        <f t="shared" si="40"/>
        <v>39344.246500000001</v>
      </c>
      <c r="R170">
        <f t="shared" si="43"/>
        <v>9.9705999964498915E-3</v>
      </c>
    </row>
    <row r="171" spans="1:19" x14ac:dyDescent="0.2">
      <c r="A171" s="27" t="s">
        <v>117</v>
      </c>
      <c r="B171" s="28" t="s">
        <v>107</v>
      </c>
      <c r="C171" s="29">
        <v>54597.419900000001</v>
      </c>
      <c r="D171" s="13">
        <v>2.9999999999999997E-4</v>
      </c>
      <c r="E171">
        <f t="shared" si="36"/>
        <v>3522.0023403986897</v>
      </c>
      <c r="F171">
        <f t="shared" si="37"/>
        <v>3522</v>
      </c>
      <c r="G171">
        <f t="shared" si="38"/>
        <v>1.0362799999711569E-2</v>
      </c>
      <c r="K171">
        <f t="shared" si="42"/>
        <v>1.0362799999711569E-2</v>
      </c>
      <c r="O171">
        <f t="shared" ca="1" si="41"/>
        <v>8.8960637760352266E-3</v>
      </c>
      <c r="P171">
        <f t="shared" ca="1" si="39"/>
        <v>0.19801473791772337</v>
      </c>
      <c r="Q171" s="2">
        <f t="shared" si="40"/>
        <v>39578.919900000001</v>
      </c>
      <c r="R171">
        <f t="shared" si="43"/>
        <v>1.0362799999711569E-2</v>
      </c>
    </row>
    <row r="172" spans="1:19" x14ac:dyDescent="0.2">
      <c r="A172" s="27" t="s">
        <v>117</v>
      </c>
      <c r="B172" s="28" t="s">
        <v>107</v>
      </c>
      <c r="C172" s="29">
        <v>54628.414199999999</v>
      </c>
      <c r="D172" s="13">
        <v>4.0000000000000002E-4</v>
      </c>
      <c r="E172">
        <f t="shared" si="36"/>
        <v>3529.00228434367</v>
      </c>
      <c r="F172">
        <f t="shared" si="37"/>
        <v>3529</v>
      </c>
      <c r="G172">
        <f t="shared" si="38"/>
        <v>1.0114599994267337E-2</v>
      </c>
      <c r="K172">
        <f t="shared" si="42"/>
        <v>1.0114599994267337E-2</v>
      </c>
      <c r="O172">
        <f t="shared" ca="1" si="41"/>
        <v>8.9119991553698354E-3</v>
      </c>
      <c r="P172">
        <f t="shared" ca="1" si="39"/>
        <v>0.19801128144708499</v>
      </c>
      <c r="Q172" s="2">
        <f t="shared" si="40"/>
        <v>39609.914199999999</v>
      </c>
      <c r="R172">
        <f t="shared" si="43"/>
        <v>1.0114599994267337E-2</v>
      </c>
    </row>
    <row r="173" spans="1:19" x14ac:dyDescent="0.2">
      <c r="A173" s="21" t="s">
        <v>126</v>
      </c>
      <c r="B173" s="22" t="s">
        <v>107</v>
      </c>
      <c r="C173" s="13">
        <v>54632.841899999999</v>
      </c>
      <c r="D173" s="13">
        <v>2.0000000000000001E-4</v>
      </c>
      <c r="E173">
        <f t="shared" si="36"/>
        <v>3530.0022634303145</v>
      </c>
      <c r="F173">
        <f t="shared" si="37"/>
        <v>3530</v>
      </c>
      <c r="G173">
        <f t="shared" si="38"/>
        <v>1.002199999493314E-2</v>
      </c>
      <c r="K173">
        <f t="shared" si="42"/>
        <v>1.002199999493314E-2</v>
      </c>
      <c r="O173">
        <f t="shared" ca="1" si="41"/>
        <v>8.9142756381319233E-3</v>
      </c>
      <c r="P173">
        <f t="shared" ca="1" si="39"/>
        <v>0.19801078766556521</v>
      </c>
      <c r="Q173" s="2">
        <f t="shared" si="40"/>
        <v>39614.341899999999</v>
      </c>
      <c r="R173">
        <f t="shared" si="43"/>
        <v>1.002199999493314E-2</v>
      </c>
    </row>
    <row r="174" spans="1:19" x14ac:dyDescent="0.2">
      <c r="A174" s="21" t="s">
        <v>126</v>
      </c>
      <c r="B174" s="22" t="s">
        <v>107</v>
      </c>
      <c r="C174" s="13">
        <v>54641.697500000002</v>
      </c>
      <c r="D174" s="13">
        <v>2.0000000000000001E-4</v>
      </c>
      <c r="E174">
        <f t="shared" si="36"/>
        <v>3532.0022667728385</v>
      </c>
      <c r="F174">
        <f t="shared" si="37"/>
        <v>3532</v>
      </c>
      <c r="G174">
        <f t="shared" si="38"/>
        <v>1.0036799998488277E-2</v>
      </c>
      <c r="K174">
        <f t="shared" si="42"/>
        <v>1.0036799998488277E-2</v>
      </c>
      <c r="O174">
        <f t="shared" ca="1" si="41"/>
        <v>8.9188286036560975E-3</v>
      </c>
      <c r="P174">
        <f t="shared" ca="1" si="39"/>
        <v>0.19800980010252567</v>
      </c>
      <c r="Q174" s="2">
        <f t="shared" si="40"/>
        <v>39623.197500000002</v>
      </c>
      <c r="R174">
        <f t="shared" si="43"/>
        <v>1.0036799998488277E-2</v>
      </c>
    </row>
    <row r="175" spans="1:19" x14ac:dyDescent="0.2">
      <c r="A175" s="21" t="s">
        <v>124</v>
      </c>
      <c r="B175" s="22" t="s">
        <v>107</v>
      </c>
      <c r="C175" s="13">
        <v>55066.765599999999</v>
      </c>
      <c r="D175" s="13">
        <v>1E-4</v>
      </c>
      <c r="E175">
        <f t="shared" si="36"/>
        <v>3628.0022691216377</v>
      </c>
      <c r="F175">
        <f t="shared" si="37"/>
        <v>3628</v>
      </c>
      <c r="G175">
        <f t="shared" si="38"/>
        <v>1.0047199997643474E-2</v>
      </c>
      <c r="K175">
        <f t="shared" si="42"/>
        <v>1.0047199997643474E-2</v>
      </c>
      <c r="O175">
        <f t="shared" ca="1" si="41"/>
        <v>9.1373709488164478E-3</v>
      </c>
      <c r="P175">
        <f t="shared" ca="1" si="39"/>
        <v>0.19796239707662783</v>
      </c>
      <c r="Q175" s="2">
        <f t="shared" si="40"/>
        <v>40048.265599999999</v>
      </c>
      <c r="R175">
        <f t="shared" si="43"/>
        <v>1.0047199997643474E-2</v>
      </c>
    </row>
    <row r="176" spans="1:19" x14ac:dyDescent="0.2">
      <c r="A176" s="21" t="s">
        <v>118</v>
      </c>
      <c r="B176" s="22" t="s">
        <v>107</v>
      </c>
      <c r="C176" s="13">
        <v>55469.696600000003</v>
      </c>
      <c r="D176" s="13">
        <v>1.6000000000000001E-3</v>
      </c>
      <c r="E176">
        <f t="shared" si="36"/>
        <v>3719.0026922218535</v>
      </c>
      <c r="F176">
        <f t="shared" si="37"/>
        <v>3719</v>
      </c>
      <c r="G176">
        <f t="shared" si="38"/>
        <v>1.192060000175843E-2</v>
      </c>
      <c r="K176">
        <f t="shared" si="42"/>
        <v>1.192060000175843E-2</v>
      </c>
      <c r="O176">
        <f t="shared" ca="1" si="41"/>
        <v>9.3445308801663636E-3</v>
      </c>
      <c r="P176">
        <f t="shared" ca="1" si="39"/>
        <v>0.19791746295832882</v>
      </c>
      <c r="Q176" s="2">
        <f t="shared" si="40"/>
        <v>40451.196600000003</v>
      </c>
      <c r="R176">
        <f t="shared" si="43"/>
        <v>1.192060000175843E-2</v>
      </c>
    </row>
    <row r="177" spans="1:19" x14ac:dyDescent="0.2">
      <c r="A177" s="24" t="s">
        <v>122</v>
      </c>
      <c r="B177" s="25" t="s">
        <v>96</v>
      </c>
      <c r="C177" s="24">
        <v>55737.760199999997</v>
      </c>
      <c r="D177" s="24">
        <v>2.7000000000000001E-3</v>
      </c>
      <c r="E177">
        <f t="shared" si="36"/>
        <v>3779.5438295822605</v>
      </c>
      <c r="F177">
        <f t="shared" si="37"/>
        <v>3779.5</v>
      </c>
      <c r="G177">
        <f t="shared" si="38"/>
        <v>0.19406829999206821</v>
      </c>
      <c r="K177">
        <f t="shared" si="42"/>
        <v>0.19406829999206821</v>
      </c>
      <c r="O177">
        <f t="shared" ca="1" si="41"/>
        <v>9.482258087272627E-3</v>
      </c>
      <c r="P177">
        <f t="shared" ca="1" si="39"/>
        <v>0.1978875891763828</v>
      </c>
      <c r="Q177" s="2">
        <f t="shared" si="40"/>
        <v>40719.260199999997</v>
      </c>
      <c r="S177">
        <f>K177</f>
        <v>0.19406829999206821</v>
      </c>
    </row>
    <row r="178" spans="1:19" x14ac:dyDescent="0.2">
      <c r="A178" s="21" t="s">
        <v>125</v>
      </c>
      <c r="B178" s="22" t="s">
        <v>107</v>
      </c>
      <c r="C178" s="13">
        <v>55810.6345</v>
      </c>
      <c r="D178" s="13">
        <v>1E-4</v>
      </c>
      <c r="E178">
        <f t="shared" si="36"/>
        <v>3796.0022111243416</v>
      </c>
      <c r="F178">
        <f t="shared" si="37"/>
        <v>3796</v>
      </c>
      <c r="G178">
        <f t="shared" si="38"/>
        <v>9.7903999994741753E-3</v>
      </c>
      <c r="K178">
        <f t="shared" si="42"/>
        <v>9.7903999994741753E-3</v>
      </c>
      <c r="O178">
        <f t="shared" ca="1" si="41"/>
        <v>9.5198200528470618E-3</v>
      </c>
      <c r="P178">
        <f t="shared" ca="1" si="39"/>
        <v>0.19787944178130659</v>
      </c>
      <c r="Q178" s="2">
        <f t="shared" si="40"/>
        <v>40792.1345</v>
      </c>
      <c r="R178">
        <f>K178</f>
        <v>9.7903999994741753E-3</v>
      </c>
    </row>
    <row r="179" spans="1:19" x14ac:dyDescent="0.2">
      <c r="A179" s="21" t="s">
        <v>128</v>
      </c>
      <c r="B179" s="22" t="s">
        <v>107</v>
      </c>
      <c r="C179" s="13">
        <v>55810.6345</v>
      </c>
      <c r="D179" s="13">
        <v>1E-4</v>
      </c>
      <c r="E179">
        <f t="shared" si="36"/>
        <v>3796.0022111243416</v>
      </c>
      <c r="F179">
        <f t="shared" si="37"/>
        <v>3796</v>
      </c>
      <c r="G179">
        <f t="shared" si="38"/>
        <v>9.7903999994741753E-3</v>
      </c>
      <c r="K179">
        <f t="shared" si="42"/>
        <v>9.7903999994741753E-3</v>
      </c>
      <c r="O179">
        <f t="shared" ca="1" si="41"/>
        <v>9.5198200528470618E-3</v>
      </c>
      <c r="P179">
        <f t="shared" ca="1" si="39"/>
        <v>0.19787944178130659</v>
      </c>
      <c r="Q179" s="2">
        <f t="shared" si="40"/>
        <v>40792.1345</v>
      </c>
      <c r="R179">
        <f>K179</f>
        <v>9.7903999994741753E-3</v>
      </c>
    </row>
    <row r="180" spans="1:19" x14ac:dyDescent="0.2">
      <c r="A180" s="32" t="s">
        <v>129</v>
      </c>
      <c r="B180" s="33" t="s">
        <v>107</v>
      </c>
      <c r="C180" s="32">
        <v>56523.5101</v>
      </c>
      <c r="D180" s="32">
        <v>2.0000000000000001E-4</v>
      </c>
      <c r="E180">
        <f t="shared" si="36"/>
        <v>3957.0024350282342</v>
      </c>
      <c r="F180">
        <f t="shared" si="37"/>
        <v>3957</v>
      </c>
      <c r="G180">
        <f t="shared" si="38"/>
        <v>1.0781799996038899E-2</v>
      </c>
      <c r="K180">
        <f t="shared" si="42"/>
        <v>1.0781799996038899E-2</v>
      </c>
      <c r="O180">
        <f t="shared" ca="1" si="41"/>
        <v>9.886333777543067E-3</v>
      </c>
      <c r="P180">
        <f t="shared" ca="1" si="39"/>
        <v>0.19779994295662376</v>
      </c>
      <c r="Q180" s="2">
        <f t="shared" si="40"/>
        <v>41505.0101</v>
      </c>
      <c r="R180">
        <f>K180</f>
        <v>1.0781799996038899E-2</v>
      </c>
    </row>
    <row r="181" spans="1:19" x14ac:dyDescent="0.2">
      <c r="A181" s="50" t="s">
        <v>690</v>
      </c>
      <c r="B181" s="52" t="s">
        <v>107</v>
      </c>
      <c r="C181" s="50">
        <v>56656.345000000001</v>
      </c>
      <c r="D181" s="50" t="s">
        <v>120</v>
      </c>
      <c r="E181">
        <f t="shared" ref="E181:E197" si="44">+(C181-C$7)/C$8</f>
        <v>3987.0026884276376</v>
      </c>
      <c r="F181">
        <f t="shared" ref="F181:F197" si="45">ROUND(2*E181,0)/2</f>
        <v>3987</v>
      </c>
      <c r="G181">
        <f t="shared" ref="G181:G197" si="46">+C181-(C$7+F181*C$8)</f>
        <v>1.1903799997526221E-2</v>
      </c>
      <c r="I181">
        <f>+G181</f>
        <v>1.1903799997526221E-2</v>
      </c>
      <c r="O181">
        <f t="shared" ca="1" si="41"/>
        <v>9.9546282604056763E-3</v>
      </c>
      <c r="P181">
        <f t="shared" ref="P181:P197" ca="1" si="47">+D$11+D$12*$F181</f>
        <v>0.19778512951103067</v>
      </c>
      <c r="Q181" s="2">
        <f t="shared" ref="Q181:Q197" si="48">+C181-15018.5</f>
        <v>41637.845000000001</v>
      </c>
      <c r="R181">
        <f>I181</f>
        <v>1.1903799997526221E-2</v>
      </c>
    </row>
    <row r="182" spans="1:19" x14ac:dyDescent="0.2">
      <c r="A182" s="64" t="s">
        <v>130</v>
      </c>
      <c r="B182" s="65" t="s">
        <v>107</v>
      </c>
      <c r="C182" s="64">
        <v>56862.431299999997</v>
      </c>
      <c r="D182" s="64">
        <v>9.4999999999999998E-3</v>
      </c>
      <c r="E182">
        <f t="shared" si="44"/>
        <v>4033.5464899598041</v>
      </c>
      <c r="F182">
        <f t="shared" si="45"/>
        <v>4033.5</v>
      </c>
      <c r="G182">
        <f t="shared" si="46"/>
        <v>0.2058478999970248</v>
      </c>
      <c r="J182">
        <f>+G182</f>
        <v>0.2058478999970248</v>
      </c>
      <c r="O182">
        <f t="shared" ca="1" si="41"/>
        <v>1.006048470884272E-2</v>
      </c>
      <c r="P182">
        <f t="shared" ca="1" si="47"/>
        <v>0.19776216867036139</v>
      </c>
      <c r="Q182" s="2">
        <f t="shared" si="48"/>
        <v>41843.931299999997</v>
      </c>
      <c r="S182">
        <f>G182</f>
        <v>0.2058478999970248</v>
      </c>
    </row>
    <row r="183" spans="1:19" x14ac:dyDescent="0.2">
      <c r="A183" s="66" t="s">
        <v>131</v>
      </c>
      <c r="B183" s="67" t="s">
        <v>107</v>
      </c>
      <c r="C183" s="68">
        <v>56926.438999999998</v>
      </c>
      <c r="D183" s="68">
        <v>4.0000000000000001E-3</v>
      </c>
      <c r="E183">
        <f t="shared" si="44"/>
        <v>4048.0023838514921</v>
      </c>
      <c r="F183">
        <f t="shared" si="45"/>
        <v>4048</v>
      </c>
      <c r="G183">
        <f t="shared" si="46"/>
        <v>1.0555199994996656E-2</v>
      </c>
      <c r="K183">
        <f t="shared" ref="K183:K197" si="49">+G183</f>
        <v>1.0555199994996656E-2</v>
      </c>
      <c r="O183">
        <f t="shared" ca="1" si="41"/>
        <v>1.0093493708892983E-2</v>
      </c>
      <c r="P183">
        <f t="shared" ca="1" si="47"/>
        <v>0.19775500883832475</v>
      </c>
      <c r="Q183" s="2">
        <f t="shared" si="48"/>
        <v>41907.938999999998</v>
      </c>
      <c r="R183">
        <f>K183</f>
        <v>1.0555199994996656E-2</v>
      </c>
    </row>
    <row r="184" spans="1:19" x14ac:dyDescent="0.2">
      <c r="A184" s="69" t="s">
        <v>1</v>
      </c>
      <c r="B184" s="70" t="s">
        <v>107</v>
      </c>
      <c r="C184" s="71">
        <v>57134.546600000001</v>
      </c>
      <c r="D184" s="71">
        <v>2.0000000000000001E-4</v>
      </c>
      <c r="E184">
        <f t="shared" si="44"/>
        <v>4095.0026882469606</v>
      </c>
      <c r="F184">
        <f t="shared" si="45"/>
        <v>4095</v>
      </c>
      <c r="G184">
        <f t="shared" si="46"/>
        <v>1.1902999998710584E-2</v>
      </c>
      <c r="K184">
        <f t="shared" si="49"/>
        <v>1.1902999998710584E-2</v>
      </c>
      <c r="O184">
        <f t="shared" ca="1" si="41"/>
        <v>1.0200488398711072E-2</v>
      </c>
      <c r="P184">
        <f t="shared" ca="1" si="47"/>
        <v>0.19773180110689559</v>
      </c>
      <c r="Q184" s="2">
        <f t="shared" si="48"/>
        <v>42116.046600000001</v>
      </c>
      <c r="R184">
        <f>K184</f>
        <v>1.1902999998710584E-2</v>
      </c>
    </row>
    <row r="185" spans="1:19" x14ac:dyDescent="0.2">
      <c r="A185" s="72" t="s">
        <v>712</v>
      </c>
      <c r="B185" s="73" t="s">
        <v>107</v>
      </c>
      <c r="C185" s="74">
        <v>57174.397019999997</v>
      </c>
      <c r="D185" s="74">
        <v>2.9999999999999997E-4</v>
      </c>
      <c r="E185">
        <f t="shared" si="44"/>
        <v>4104.0027529744721</v>
      </c>
      <c r="F185">
        <f t="shared" si="45"/>
        <v>4104</v>
      </c>
      <c r="G185">
        <f t="shared" si="46"/>
        <v>1.2189599998237099E-2</v>
      </c>
      <c r="K185">
        <f t="shared" si="49"/>
        <v>1.2189599998237099E-2</v>
      </c>
      <c r="O185">
        <f t="shared" ca="1" si="41"/>
        <v>1.0220976743569855E-2</v>
      </c>
      <c r="P185">
        <f t="shared" ca="1" si="47"/>
        <v>0.19772735707321767</v>
      </c>
      <c r="Q185" s="2">
        <f t="shared" si="48"/>
        <v>42155.897019999997</v>
      </c>
      <c r="R185">
        <f>K185</f>
        <v>1.2189599998237099E-2</v>
      </c>
    </row>
    <row r="186" spans="1:19" x14ac:dyDescent="0.2">
      <c r="A186" s="69" t="s">
        <v>2</v>
      </c>
      <c r="B186" s="70" t="s">
        <v>107</v>
      </c>
      <c r="C186" s="71">
        <v>57256.498</v>
      </c>
      <c r="D186" s="71">
        <v>1.17E-2</v>
      </c>
      <c r="E186">
        <f t="shared" si="44"/>
        <v>4122.5449448558174</v>
      </c>
      <c r="F186">
        <f t="shared" si="45"/>
        <v>4122.5</v>
      </c>
      <c r="G186">
        <f t="shared" si="46"/>
        <v>0.19900649999908637</v>
      </c>
      <c r="K186">
        <f t="shared" si="49"/>
        <v>0.19900649999908637</v>
      </c>
      <c r="O186">
        <f t="shared" ca="1" si="41"/>
        <v>1.0263091674668464E-2</v>
      </c>
      <c r="P186">
        <f t="shared" ca="1" si="47"/>
        <v>0.19771822211510195</v>
      </c>
      <c r="Q186" s="2">
        <f t="shared" si="48"/>
        <v>42237.998</v>
      </c>
      <c r="S186">
        <f>K186</f>
        <v>0.19900649999908637</v>
      </c>
    </row>
    <row r="187" spans="1:19" x14ac:dyDescent="0.2">
      <c r="A187" s="72" t="s">
        <v>712</v>
      </c>
      <c r="B187" s="73" t="s">
        <v>107</v>
      </c>
      <c r="C187" s="74">
        <v>57267.38031</v>
      </c>
      <c r="D187" s="74">
        <v>1E-4</v>
      </c>
      <c r="E187">
        <f t="shared" si="44"/>
        <v>4125.0026728894209</v>
      </c>
      <c r="F187">
        <f t="shared" si="45"/>
        <v>4125</v>
      </c>
      <c r="G187">
        <f t="shared" si="46"/>
        <v>1.1834999997518025E-2</v>
      </c>
      <c r="K187">
        <f t="shared" si="49"/>
        <v>1.1834999997518025E-2</v>
      </c>
      <c r="O187">
        <f t="shared" ca="1" si="41"/>
        <v>1.0268782881573681E-2</v>
      </c>
      <c r="P187">
        <f t="shared" ca="1" si="47"/>
        <v>0.19771698766130252</v>
      </c>
      <c r="Q187" s="2">
        <f t="shared" si="48"/>
        <v>42248.88031</v>
      </c>
      <c r="R187">
        <f t="shared" ref="R187:R197" si="50">K187</f>
        <v>1.1834999997518025E-2</v>
      </c>
    </row>
    <row r="188" spans="1:19" x14ac:dyDescent="0.2">
      <c r="A188" s="69" t="s">
        <v>1</v>
      </c>
      <c r="B188" s="70" t="s">
        <v>107</v>
      </c>
      <c r="C188" s="71">
        <v>57267.381000000001</v>
      </c>
      <c r="D188" s="71">
        <v>5.0000000000000001E-3</v>
      </c>
      <c r="E188">
        <f t="shared" si="44"/>
        <v>4125.0028287232781</v>
      </c>
      <c r="F188">
        <f t="shared" si="45"/>
        <v>4125</v>
      </c>
      <c r="G188">
        <f t="shared" si="46"/>
        <v>1.2524999998277053E-2</v>
      </c>
      <c r="K188">
        <f t="shared" si="49"/>
        <v>1.2524999998277053E-2</v>
      </c>
      <c r="O188">
        <f t="shared" ca="1" si="41"/>
        <v>1.0268782881573681E-2</v>
      </c>
      <c r="P188">
        <f t="shared" ca="1" si="47"/>
        <v>0.19771698766130252</v>
      </c>
      <c r="Q188" s="2">
        <f t="shared" si="48"/>
        <v>42248.881000000001</v>
      </c>
      <c r="R188">
        <f t="shared" si="50"/>
        <v>1.2524999998277053E-2</v>
      </c>
    </row>
    <row r="189" spans="1:19" x14ac:dyDescent="0.2">
      <c r="A189" s="69" t="s">
        <v>2</v>
      </c>
      <c r="B189" s="70" t="s">
        <v>107</v>
      </c>
      <c r="C189" s="71">
        <v>57568.469700000001</v>
      </c>
      <c r="D189" s="71">
        <v>1.5E-3</v>
      </c>
      <c r="E189">
        <f t="shared" si="44"/>
        <v>4193.0025584305822</v>
      </c>
      <c r="F189">
        <f t="shared" si="45"/>
        <v>4193</v>
      </c>
      <c r="G189">
        <f t="shared" si="46"/>
        <v>1.1328199994750321E-2</v>
      </c>
      <c r="K189">
        <f t="shared" si="49"/>
        <v>1.1328199994750321E-2</v>
      </c>
      <c r="O189">
        <f t="shared" ca="1" si="41"/>
        <v>1.0423583709395596E-2</v>
      </c>
      <c r="P189">
        <f t="shared" ca="1" si="47"/>
        <v>0.19768341051795821</v>
      </c>
      <c r="Q189" s="2">
        <f t="shared" si="48"/>
        <v>42549.969700000001</v>
      </c>
      <c r="R189">
        <f t="shared" si="50"/>
        <v>1.1328199994750321E-2</v>
      </c>
    </row>
    <row r="190" spans="1:19" x14ac:dyDescent="0.2">
      <c r="A190" s="75" t="s">
        <v>713</v>
      </c>
      <c r="B190" s="76" t="s">
        <v>107</v>
      </c>
      <c r="C190" s="77">
        <v>57581.751499999998</v>
      </c>
      <c r="D190" s="77">
        <v>6.9999999999999999E-4</v>
      </c>
      <c r="E190">
        <f t="shared" si="44"/>
        <v>4196.0022020904944</v>
      </c>
      <c r="F190">
        <f t="shared" si="45"/>
        <v>4196</v>
      </c>
      <c r="G190">
        <f t="shared" si="46"/>
        <v>9.7504000004846603E-3</v>
      </c>
      <c r="K190">
        <f t="shared" si="49"/>
        <v>9.7504000004846603E-3</v>
      </c>
      <c r="O190">
        <f t="shared" ref="O190:O197" ca="1" si="51">+C$11+C$12*F190</f>
        <v>1.0430413157681857E-2</v>
      </c>
      <c r="P190">
        <f t="shared" ca="1" si="47"/>
        <v>0.19768192917339891</v>
      </c>
      <c r="Q190" s="2">
        <f t="shared" si="48"/>
        <v>42563.251499999998</v>
      </c>
      <c r="R190">
        <f t="shared" si="50"/>
        <v>9.7504000004846603E-3</v>
      </c>
    </row>
    <row r="191" spans="1:19" x14ac:dyDescent="0.2">
      <c r="A191" s="78" t="s">
        <v>0</v>
      </c>
      <c r="B191" s="79" t="s">
        <v>107</v>
      </c>
      <c r="C191" s="80">
        <v>57909.4107</v>
      </c>
      <c r="D191" s="80">
        <v>1.2999999999999999E-3</v>
      </c>
      <c r="E191">
        <f t="shared" si="44"/>
        <v>4270.0027774561977</v>
      </c>
      <c r="F191">
        <f t="shared" si="45"/>
        <v>4270</v>
      </c>
      <c r="G191">
        <f t="shared" si="46"/>
        <v>1.2297999994189013E-2</v>
      </c>
      <c r="K191">
        <f t="shared" si="49"/>
        <v>1.2297999994189013E-2</v>
      </c>
      <c r="O191">
        <f t="shared" ca="1" si="51"/>
        <v>1.0598872882076294E-2</v>
      </c>
      <c r="P191">
        <f t="shared" ca="1" si="47"/>
        <v>0.19764538934093598</v>
      </c>
      <c r="Q191" s="2">
        <f t="shared" si="48"/>
        <v>42890.9107</v>
      </c>
      <c r="R191">
        <f t="shared" si="50"/>
        <v>1.2297999994189013E-2</v>
      </c>
    </row>
    <row r="192" spans="1:19" x14ac:dyDescent="0.2">
      <c r="A192" s="81" t="s">
        <v>714</v>
      </c>
      <c r="B192" s="82" t="s">
        <v>107</v>
      </c>
      <c r="C192" s="83">
        <v>58046.672899999998</v>
      </c>
      <c r="D192" s="83">
        <v>1E-4</v>
      </c>
      <c r="E192">
        <f t="shared" si="44"/>
        <v>4301.0029196037758</v>
      </c>
      <c r="F192">
        <f t="shared" si="45"/>
        <v>4301</v>
      </c>
      <c r="G192">
        <f t="shared" si="46"/>
        <v>1.292739999917103E-2</v>
      </c>
      <c r="K192">
        <f t="shared" si="49"/>
        <v>1.292739999917103E-2</v>
      </c>
      <c r="O192">
        <f t="shared" ca="1" si="51"/>
        <v>1.066944384770099E-2</v>
      </c>
      <c r="P192">
        <f t="shared" ca="1" si="47"/>
        <v>0.19763008211382313</v>
      </c>
      <c r="Q192" s="2">
        <f t="shared" si="48"/>
        <v>43028.172899999998</v>
      </c>
      <c r="R192">
        <f t="shared" si="50"/>
        <v>1.292739999917103E-2</v>
      </c>
    </row>
    <row r="193" spans="1:18" x14ac:dyDescent="0.2">
      <c r="A193" s="81" t="s">
        <v>714</v>
      </c>
      <c r="B193" s="82" t="s">
        <v>107</v>
      </c>
      <c r="C193" s="83">
        <v>58077.666400000002</v>
      </c>
      <c r="D193" s="83">
        <v>5.0000000000000001E-4</v>
      </c>
      <c r="E193">
        <f t="shared" si="44"/>
        <v>4308.0026828718219</v>
      </c>
      <c r="F193">
        <f t="shared" si="45"/>
        <v>4308</v>
      </c>
      <c r="G193">
        <f t="shared" si="46"/>
        <v>1.1879199999384582E-2</v>
      </c>
      <c r="K193">
        <f t="shared" si="49"/>
        <v>1.1879199999384582E-2</v>
      </c>
      <c r="O193">
        <f t="shared" ca="1" si="51"/>
        <v>1.0685379227035599E-2</v>
      </c>
      <c r="P193">
        <f t="shared" ca="1" si="47"/>
        <v>0.19762662564318476</v>
      </c>
      <c r="Q193" s="2">
        <f t="shared" si="48"/>
        <v>43059.166400000002</v>
      </c>
      <c r="R193">
        <f t="shared" si="50"/>
        <v>1.1879199999384582E-2</v>
      </c>
    </row>
    <row r="194" spans="1:18" x14ac:dyDescent="0.2">
      <c r="A194" s="81" t="s">
        <v>715</v>
      </c>
      <c r="B194" s="82" t="s">
        <v>107</v>
      </c>
      <c r="C194" s="83">
        <v>58586.863599999997</v>
      </c>
      <c r="D194" s="83">
        <v>1E-4</v>
      </c>
      <c r="E194">
        <f t="shared" si="44"/>
        <v>4423.0029202361457</v>
      </c>
      <c r="F194">
        <f t="shared" si="45"/>
        <v>4423</v>
      </c>
      <c r="G194">
        <f t="shared" si="46"/>
        <v>1.2930199998663738E-2</v>
      </c>
      <c r="K194">
        <f t="shared" si="49"/>
        <v>1.2930199998663738E-2</v>
      </c>
      <c r="O194">
        <f t="shared" ca="1" si="51"/>
        <v>1.0947174744675603E-2</v>
      </c>
      <c r="P194">
        <f t="shared" ca="1" si="47"/>
        <v>0.1975698407684113</v>
      </c>
      <c r="Q194" s="2">
        <f t="shared" si="48"/>
        <v>43568.363599999997</v>
      </c>
      <c r="R194">
        <f t="shared" si="50"/>
        <v>1.2930199998663738E-2</v>
      </c>
    </row>
    <row r="195" spans="1:18" ht="12" customHeight="1" x14ac:dyDescent="0.2">
      <c r="A195" s="84" t="s">
        <v>716</v>
      </c>
      <c r="B195" s="82" t="s">
        <v>107</v>
      </c>
      <c r="C195" s="83">
        <v>59153.621400000004</v>
      </c>
      <c r="D195" s="83">
        <v>1E-4</v>
      </c>
      <c r="E195">
        <f t="shared" si="44"/>
        <v>4551.0029986499367</v>
      </c>
      <c r="F195">
        <f t="shared" si="45"/>
        <v>4551</v>
      </c>
      <c r="G195">
        <f t="shared" si="46"/>
        <v>1.3277400001243223E-2</v>
      </c>
      <c r="K195">
        <f t="shared" si="49"/>
        <v>1.3277400001243223E-2</v>
      </c>
      <c r="O195">
        <f t="shared" ca="1" si="51"/>
        <v>1.1238564538222737E-2</v>
      </c>
      <c r="P195">
        <f t="shared" ca="1" si="47"/>
        <v>0.19750663673388083</v>
      </c>
      <c r="Q195" s="2">
        <f t="shared" si="48"/>
        <v>44135.121400000004</v>
      </c>
      <c r="R195">
        <f t="shared" si="50"/>
        <v>1.3277400001243223E-2</v>
      </c>
    </row>
    <row r="196" spans="1:18" ht="12" customHeight="1" x14ac:dyDescent="0.2">
      <c r="A196" s="84" t="s">
        <v>716</v>
      </c>
      <c r="B196" s="82" t="s">
        <v>107</v>
      </c>
      <c r="C196" s="83">
        <v>59153.621700000003</v>
      </c>
      <c r="D196" s="83">
        <v>1E-4</v>
      </c>
      <c r="E196">
        <f t="shared" si="44"/>
        <v>4551.0030664037877</v>
      </c>
      <c r="F196">
        <f t="shared" si="45"/>
        <v>4551</v>
      </c>
      <c r="G196">
        <f t="shared" si="46"/>
        <v>1.3577400000940543E-2</v>
      </c>
      <c r="K196">
        <f t="shared" si="49"/>
        <v>1.3577400000940543E-2</v>
      </c>
      <c r="O196">
        <f t="shared" ca="1" si="51"/>
        <v>1.1238564538222737E-2</v>
      </c>
      <c r="P196">
        <f t="shared" ca="1" si="47"/>
        <v>0.19750663673388083</v>
      </c>
      <c r="Q196" s="2">
        <f t="shared" si="48"/>
        <v>44135.121700000003</v>
      </c>
      <c r="R196">
        <f t="shared" si="50"/>
        <v>1.3577400000940543E-2</v>
      </c>
    </row>
    <row r="197" spans="1:18" ht="12" customHeight="1" x14ac:dyDescent="0.2">
      <c r="A197" s="85" t="s">
        <v>717</v>
      </c>
      <c r="B197" s="86" t="s">
        <v>107</v>
      </c>
      <c r="C197" s="87">
        <v>59379.439400000003</v>
      </c>
      <c r="D197" s="88">
        <v>5.0000000000000001E-4</v>
      </c>
      <c r="E197">
        <f t="shared" si="44"/>
        <v>4602.0031290535153</v>
      </c>
      <c r="F197">
        <f t="shared" si="45"/>
        <v>4602</v>
      </c>
      <c r="G197">
        <f t="shared" si="46"/>
        <v>1.3854799995897338E-2</v>
      </c>
      <c r="K197">
        <f t="shared" si="49"/>
        <v>1.3854799995897338E-2</v>
      </c>
      <c r="O197">
        <f t="shared" ca="1" si="51"/>
        <v>1.1354665159089174E-2</v>
      </c>
      <c r="P197">
        <f t="shared" ca="1" si="47"/>
        <v>0.19748145387637259</v>
      </c>
      <c r="Q197" s="2">
        <f t="shared" si="48"/>
        <v>44360.939400000003</v>
      </c>
      <c r="R197">
        <f t="shared" si="50"/>
        <v>1.3854799995897338E-2</v>
      </c>
    </row>
    <row r="198" spans="1:18" ht="12" customHeight="1" x14ac:dyDescent="0.2">
      <c r="A198" s="26"/>
      <c r="B198" s="22"/>
      <c r="C198" s="13"/>
      <c r="D198" s="13"/>
    </row>
    <row r="199" spans="1:18" ht="12" customHeight="1" x14ac:dyDescent="0.2">
      <c r="A199" s="26"/>
      <c r="B199" s="22"/>
      <c r="C199" s="13"/>
      <c r="D199" s="13"/>
    </row>
    <row r="200" spans="1:18" ht="12" customHeight="1" x14ac:dyDescent="0.2">
      <c r="A200" s="26"/>
      <c r="B200" s="22"/>
      <c r="C200" s="13"/>
      <c r="D200" s="13"/>
    </row>
    <row r="201" spans="1:18" ht="12" customHeight="1" x14ac:dyDescent="0.2">
      <c r="A201" s="26"/>
      <c r="B201" s="22"/>
      <c r="C201" s="13"/>
      <c r="D201" s="13"/>
    </row>
    <row r="202" spans="1:18" x14ac:dyDescent="0.2">
      <c r="A202" s="26"/>
      <c r="B202" s="22"/>
      <c r="C202" s="13"/>
      <c r="D202" s="13"/>
    </row>
    <row r="203" spans="1:18" x14ac:dyDescent="0.2">
      <c r="A203" s="26"/>
      <c r="B203" s="22"/>
      <c r="C203" s="13"/>
      <c r="D203" s="13"/>
    </row>
    <row r="204" spans="1:18" x14ac:dyDescent="0.2">
      <c r="A204" s="26"/>
      <c r="B204" s="22"/>
      <c r="C204" s="13"/>
      <c r="D204" s="13"/>
    </row>
    <row r="205" spans="1:18" x14ac:dyDescent="0.2">
      <c r="A205" s="26"/>
      <c r="B205" s="22"/>
      <c r="C205" s="13"/>
      <c r="D205" s="13"/>
    </row>
    <row r="206" spans="1:18" x14ac:dyDescent="0.2">
      <c r="A206" s="26"/>
      <c r="B206" s="22"/>
      <c r="C206" s="13"/>
      <c r="D206" s="13"/>
    </row>
    <row r="207" spans="1:18" x14ac:dyDescent="0.2">
      <c r="A207" s="26"/>
      <c r="B207" s="22"/>
      <c r="C207" s="13"/>
      <c r="D207" s="13"/>
    </row>
    <row r="208" spans="1:18" x14ac:dyDescent="0.2">
      <c r="A208" s="26"/>
      <c r="B208" s="22"/>
      <c r="C208" s="13"/>
      <c r="D208" s="13"/>
    </row>
    <row r="209" spans="1:4" x14ac:dyDescent="0.2">
      <c r="A209" s="26"/>
      <c r="B209" s="22"/>
      <c r="C209" s="13"/>
      <c r="D209" s="13"/>
    </row>
    <row r="210" spans="1:4" x14ac:dyDescent="0.2">
      <c r="A210" s="26"/>
      <c r="B210" s="22"/>
      <c r="C210" s="13"/>
      <c r="D210" s="13"/>
    </row>
    <row r="211" spans="1:4" x14ac:dyDescent="0.2">
      <c r="A211" s="26"/>
      <c r="B211" s="22"/>
      <c r="C211" s="13"/>
      <c r="D211" s="13"/>
    </row>
    <row r="212" spans="1:4" x14ac:dyDescent="0.2">
      <c r="A212" s="26"/>
      <c r="B212" s="22"/>
      <c r="C212" s="13"/>
      <c r="D212" s="13"/>
    </row>
    <row r="213" spans="1:4" x14ac:dyDescent="0.2">
      <c r="A213" s="26"/>
      <c r="B213" s="22"/>
      <c r="C213" s="13"/>
      <c r="D213" s="13"/>
    </row>
    <row r="214" spans="1:4" x14ac:dyDescent="0.2">
      <c r="A214" s="26"/>
      <c r="B214" s="22"/>
      <c r="C214" s="13"/>
      <c r="D214" s="13"/>
    </row>
    <row r="215" spans="1:4" x14ac:dyDescent="0.2">
      <c r="A215" s="26"/>
      <c r="B215" s="22"/>
      <c r="C215" s="13"/>
      <c r="D215" s="13"/>
    </row>
    <row r="216" spans="1:4" x14ac:dyDescent="0.2">
      <c r="A216" s="26"/>
      <c r="B216" s="22"/>
      <c r="C216" s="13"/>
      <c r="D216" s="13"/>
    </row>
    <row r="217" spans="1:4" x14ac:dyDescent="0.2">
      <c r="A217" s="26"/>
      <c r="B217" s="22"/>
      <c r="C217" s="13"/>
      <c r="D217" s="13"/>
    </row>
    <row r="218" spans="1:4" x14ac:dyDescent="0.2">
      <c r="A218" s="26"/>
      <c r="B218" s="22"/>
      <c r="C218" s="13"/>
      <c r="D218" s="13"/>
    </row>
    <row r="219" spans="1:4" x14ac:dyDescent="0.2">
      <c r="A219" s="26"/>
      <c r="B219" s="22"/>
      <c r="C219" s="13"/>
      <c r="D219" s="13"/>
    </row>
    <row r="220" spans="1:4" x14ac:dyDescent="0.2">
      <c r="A220" s="26"/>
      <c r="B220" s="22"/>
      <c r="C220" s="13"/>
      <c r="D220" s="13"/>
    </row>
    <row r="221" spans="1:4" x14ac:dyDescent="0.2">
      <c r="A221" s="26"/>
      <c r="B221" s="22"/>
      <c r="C221" s="13"/>
      <c r="D221" s="13"/>
    </row>
    <row r="222" spans="1:4" x14ac:dyDescent="0.2">
      <c r="A222" s="26"/>
      <c r="B222" s="22"/>
      <c r="C222" s="13"/>
      <c r="D222" s="13"/>
    </row>
    <row r="223" spans="1:4" x14ac:dyDescent="0.2">
      <c r="A223" s="26"/>
      <c r="B223" s="22"/>
      <c r="C223" s="13"/>
      <c r="D223" s="13"/>
    </row>
    <row r="224" spans="1:4" x14ac:dyDescent="0.2">
      <c r="A224" s="26"/>
      <c r="B224" s="22"/>
      <c r="C224" s="13"/>
      <c r="D224" s="13"/>
    </row>
    <row r="225" spans="1:4" x14ac:dyDescent="0.2">
      <c r="A225" s="26"/>
      <c r="B225" s="22"/>
      <c r="C225" s="13"/>
      <c r="D225" s="13"/>
    </row>
    <row r="226" spans="1:4" x14ac:dyDescent="0.2">
      <c r="A226" s="26"/>
      <c r="B226" s="22"/>
      <c r="C226" s="13"/>
      <c r="D226" s="13"/>
    </row>
    <row r="227" spans="1:4" x14ac:dyDescent="0.2">
      <c r="A227" s="26"/>
      <c r="B227" s="22"/>
      <c r="C227" s="13"/>
      <c r="D227" s="13"/>
    </row>
    <row r="228" spans="1:4" x14ac:dyDescent="0.2">
      <c r="A228" s="26"/>
      <c r="B228" s="22"/>
      <c r="C228" s="13"/>
      <c r="D228" s="13"/>
    </row>
    <row r="229" spans="1:4" x14ac:dyDescent="0.2">
      <c r="A229" s="26"/>
      <c r="B229" s="22"/>
      <c r="C229" s="13"/>
      <c r="D229" s="13"/>
    </row>
    <row r="230" spans="1:4" x14ac:dyDescent="0.2">
      <c r="A230" s="26"/>
      <c r="B230" s="22"/>
      <c r="C230" s="13"/>
      <c r="D230" s="13"/>
    </row>
    <row r="231" spans="1:4" x14ac:dyDescent="0.2">
      <c r="A231" s="26"/>
      <c r="B231" s="22"/>
      <c r="C231" s="13"/>
      <c r="D231" s="13"/>
    </row>
    <row r="232" spans="1:4" x14ac:dyDescent="0.2">
      <c r="A232" s="26"/>
      <c r="B232" s="22"/>
      <c r="C232" s="13"/>
      <c r="D232" s="13"/>
    </row>
    <row r="233" spans="1:4" x14ac:dyDescent="0.2">
      <c r="A233" s="26"/>
      <c r="B233" s="22"/>
      <c r="C233" s="13"/>
      <c r="D233" s="13"/>
    </row>
    <row r="234" spans="1:4" x14ac:dyDescent="0.2">
      <c r="A234" s="26"/>
      <c r="B234" s="22"/>
      <c r="C234" s="13"/>
      <c r="D234" s="13"/>
    </row>
    <row r="235" spans="1:4" x14ac:dyDescent="0.2">
      <c r="A235" s="26"/>
      <c r="B235" s="22"/>
      <c r="C235" s="13"/>
      <c r="D235" s="13"/>
    </row>
    <row r="236" spans="1:4" x14ac:dyDescent="0.2">
      <c r="A236" s="26"/>
      <c r="B236" s="22"/>
      <c r="C236" s="13"/>
      <c r="D236" s="13"/>
    </row>
    <row r="237" spans="1:4" x14ac:dyDescent="0.2">
      <c r="A237" s="26"/>
      <c r="B237" s="22"/>
      <c r="C237" s="13"/>
      <c r="D237" s="13"/>
    </row>
    <row r="238" spans="1:4" x14ac:dyDescent="0.2">
      <c r="A238" s="26"/>
      <c r="B238" s="22"/>
      <c r="C238" s="13"/>
      <c r="D238" s="13"/>
    </row>
    <row r="239" spans="1:4" x14ac:dyDescent="0.2">
      <c r="A239" s="26"/>
      <c r="B239" s="22"/>
      <c r="C239" s="13"/>
      <c r="D239" s="13"/>
    </row>
    <row r="240" spans="1:4" x14ac:dyDescent="0.2">
      <c r="A240" s="26"/>
      <c r="B240" s="22"/>
      <c r="C240" s="13"/>
      <c r="D240" s="13"/>
    </row>
    <row r="241" spans="1:4" x14ac:dyDescent="0.2">
      <c r="A241" s="26"/>
      <c r="B241" s="22"/>
      <c r="C241" s="13"/>
      <c r="D241" s="13"/>
    </row>
    <row r="242" spans="1:4" x14ac:dyDescent="0.2">
      <c r="A242" s="26"/>
      <c r="B242" s="22"/>
      <c r="C242" s="13"/>
      <c r="D242" s="13"/>
    </row>
    <row r="243" spans="1:4" x14ac:dyDescent="0.2">
      <c r="A243" s="26"/>
      <c r="B243" s="22"/>
      <c r="C243" s="13"/>
      <c r="D243" s="13"/>
    </row>
    <row r="244" spans="1:4" x14ac:dyDescent="0.2">
      <c r="A244" s="26"/>
      <c r="B244" s="22"/>
      <c r="C244" s="13"/>
      <c r="D244" s="13"/>
    </row>
    <row r="245" spans="1:4" x14ac:dyDescent="0.2">
      <c r="A245" s="26"/>
      <c r="B245" s="22"/>
      <c r="C245" s="13"/>
      <c r="D245" s="13"/>
    </row>
    <row r="246" spans="1:4" x14ac:dyDescent="0.2">
      <c r="A246" s="26"/>
      <c r="B246" s="22"/>
      <c r="C246" s="13"/>
      <c r="D246" s="13"/>
    </row>
    <row r="247" spans="1:4" x14ac:dyDescent="0.2">
      <c r="A247" s="26"/>
      <c r="B247" s="22"/>
      <c r="C247" s="13"/>
      <c r="D247" s="13"/>
    </row>
    <row r="248" spans="1:4" x14ac:dyDescent="0.2">
      <c r="A248" s="26"/>
      <c r="B248" s="22"/>
      <c r="C248" s="13"/>
      <c r="D248" s="13"/>
    </row>
    <row r="249" spans="1:4" x14ac:dyDescent="0.2">
      <c r="A249" s="26"/>
      <c r="B249" s="22"/>
      <c r="C249" s="13"/>
      <c r="D249" s="13"/>
    </row>
    <row r="250" spans="1:4" x14ac:dyDescent="0.2">
      <c r="A250" s="26"/>
      <c r="B250" s="22"/>
      <c r="C250" s="13"/>
      <c r="D250" s="13"/>
    </row>
    <row r="251" spans="1:4" x14ac:dyDescent="0.2">
      <c r="A251" s="26"/>
      <c r="B251" s="22"/>
      <c r="C251" s="13"/>
      <c r="D251" s="13"/>
    </row>
    <row r="252" spans="1:4" x14ac:dyDescent="0.2">
      <c r="A252" s="26"/>
      <c r="B252" s="22"/>
      <c r="C252" s="13"/>
      <c r="D252" s="13"/>
    </row>
    <row r="253" spans="1:4" x14ac:dyDescent="0.2">
      <c r="A253" s="26"/>
      <c r="B253" s="22"/>
      <c r="C253" s="13"/>
      <c r="D253" s="13"/>
    </row>
    <row r="254" spans="1:4" x14ac:dyDescent="0.2">
      <c r="A254" s="26"/>
      <c r="B254" s="22"/>
      <c r="C254" s="13"/>
      <c r="D254" s="13"/>
    </row>
    <row r="255" spans="1:4" x14ac:dyDescent="0.2">
      <c r="A255" s="26"/>
      <c r="B255" s="22"/>
      <c r="C255" s="13"/>
      <c r="D255" s="13"/>
    </row>
    <row r="256" spans="1:4" x14ac:dyDescent="0.2">
      <c r="A256" s="26"/>
      <c r="B256" s="22"/>
      <c r="C256" s="13"/>
      <c r="D256" s="13"/>
    </row>
    <row r="257" spans="1:4" x14ac:dyDescent="0.2">
      <c r="A257" s="26"/>
      <c r="B257" s="22"/>
      <c r="C257" s="13"/>
      <c r="D257" s="13"/>
    </row>
    <row r="258" spans="1:4" x14ac:dyDescent="0.2">
      <c r="A258" s="26"/>
      <c r="B258" s="22"/>
      <c r="C258" s="13"/>
      <c r="D258" s="13"/>
    </row>
    <row r="259" spans="1:4" x14ac:dyDescent="0.2">
      <c r="A259" s="26"/>
      <c r="B259" s="22"/>
      <c r="C259" s="13"/>
      <c r="D259" s="13"/>
    </row>
    <row r="260" spans="1:4" x14ac:dyDescent="0.2">
      <c r="A260" s="26"/>
      <c r="B260" s="22"/>
      <c r="C260" s="13"/>
      <c r="D260" s="13"/>
    </row>
    <row r="261" spans="1:4" x14ac:dyDescent="0.2">
      <c r="A261" s="26"/>
      <c r="B261" s="22"/>
      <c r="C261" s="13"/>
      <c r="D261" s="13"/>
    </row>
    <row r="262" spans="1:4" x14ac:dyDescent="0.2">
      <c r="A262" s="26"/>
      <c r="B262" s="22"/>
      <c r="C262" s="13"/>
      <c r="D262" s="13"/>
    </row>
    <row r="263" spans="1:4" x14ac:dyDescent="0.2">
      <c r="A263" s="26"/>
      <c r="B263" s="22"/>
      <c r="C263" s="13"/>
      <c r="D263" s="13"/>
    </row>
    <row r="264" spans="1:4" x14ac:dyDescent="0.2">
      <c r="A264" s="26"/>
      <c r="B264" s="22"/>
      <c r="C264" s="13"/>
      <c r="D264" s="13"/>
    </row>
    <row r="265" spans="1:4" x14ac:dyDescent="0.2">
      <c r="A265" s="26"/>
      <c r="B265" s="22"/>
      <c r="C265" s="13"/>
      <c r="D265" s="13"/>
    </row>
    <row r="266" spans="1:4" x14ac:dyDescent="0.2">
      <c r="A266" s="26"/>
      <c r="B266" s="22"/>
      <c r="C266" s="13"/>
      <c r="D266" s="13"/>
    </row>
    <row r="267" spans="1:4" x14ac:dyDescent="0.2">
      <c r="A267" s="26"/>
      <c r="B267" s="22"/>
      <c r="C267" s="13"/>
      <c r="D267" s="13"/>
    </row>
    <row r="268" spans="1:4" x14ac:dyDescent="0.2">
      <c r="A268" s="26"/>
      <c r="B268" s="22"/>
      <c r="C268" s="13"/>
      <c r="D268" s="13"/>
    </row>
    <row r="269" spans="1:4" x14ac:dyDescent="0.2">
      <c r="A269" s="26"/>
      <c r="B269" s="22"/>
      <c r="C269" s="13"/>
      <c r="D269" s="13"/>
    </row>
    <row r="270" spans="1:4" x14ac:dyDescent="0.2">
      <c r="A270" s="26"/>
      <c r="B270" s="22"/>
      <c r="C270" s="13"/>
      <c r="D270" s="13"/>
    </row>
    <row r="271" spans="1:4" x14ac:dyDescent="0.2">
      <c r="A271" s="26"/>
      <c r="B271" s="22"/>
      <c r="C271" s="13"/>
      <c r="D271" s="13"/>
    </row>
    <row r="272" spans="1:4" x14ac:dyDescent="0.2">
      <c r="A272" s="26"/>
      <c r="B272" s="22"/>
      <c r="C272" s="13"/>
      <c r="D272" s="13"/>
    </row>
    <row r="273" spans="1:4" x14ac:dyDescent="0.2">
      <c r="A273" s="26"/>
      <c r="B273" s="22"/>
      <c r="C273" s="13"/>
      <c r="D273" s="13"/>
    </row>
    <row r="274" spans="1:4" x14ac:dyDescent="0.2">
      <c r="A274" s="26"/>
      <c r="B274" s="22"/>
      <c r="C274" s="13"/>
      <c r="D274" s="13"/>
    </row>
    <row r="275" spans="1:4" x14ac:dyDescent="0.2">
      <c r="A275" s="26"/>
      <c r="B275" s="22"/>
      <c r="C275" s="13"/>
      <c r="D275" s="13"/>
    </row>
    <row r="276" spans="1:4" x14ac:dyDescent="0.2">
      <c r="A276" s="26"/>
      <c r="B276" s="22"/>
      <c r="C276" s="13"/>
      <c r="D276" s="13"/>
    </row>
    <row r="277" spans="1:4" x14ac:dyDescent="0.2">
      <c r="A277" s="26"/>
      <c r="B277" s="22"/>
      <c r="C277" s="13"/>
      <c r="D277" s="13"/>
    </row>
    <row r="278" spans="1:4" x14ac:dyDescent="0.2">
      <c r="A278" s="26"/>
      <c r="B278" s="22"/>
      <c r="C278" s="13"/>
      <c r="D278" s="13"/>
    </row>
    <row r="279" spans="1:4" x14ac:dyDescent="0.2">
      <c r="A279" s="26"/>
      <c r="B279" s="22"/>
      <c r="C279" s="13"/>
      <c r="D279" s="13"/>
    </row>
    <row r="280" spans="1:4" x14ac:dyDescent="0.2">
      <c r="A280" s="26"/>
      <c r="B280" s="22"/>
      <c r="C280" s="13"/>
      <c r="D280" s="13"/>
    </row>
    <row r="281" spans="1:4" x14ac:dyDescent="0.2">
      <c r="A281" s="26"/>
      <c r="B281" s="22"/>
      <c r="C281" s="13"/>
      <c r="D281" s="13"/>
    </row>
    <row r="282" spans="1:4" x14ac:dyDescent="0.2">
      <c r="A282" s="26"/>
      <c r="B282" s="22"/>
      <c r="C282" s="13"/>
      <c r="D282" s="13"/>
    </row>
    <row r="283" spans="1:4" x14ac:dyDescent="0.2">
      <c r="A283" s="26"/>
      <c r="B283" s="22"/>
      <c r="C283" s="13"/>
      <c r="D283" s="13"/>
    </row>
    <row r="284" spans="1:4" x14ac:dyDescent="0.2">
      <c r="A284" s="26"/>
      <c r="B284" s="22"/>
      <c r="C284" s="13"/>
      <c r="D284" s="13"/>
    </row>
    <row r="285" spans="1:4" x14ac:dyDescent="0.2">
      <c r="A285" s="26"/>
      <c r="B285" s="22"/>
      <c r="C285" s="13"/>
      <c r="D285" s="13"/>
    </row>
    <row r="286" spans="1:4" x14ac:dyDescent="0.2">
      <c r="A286" s="26"/>
      <c r="B286" s="22"/>
      <c r="C286" s="13"/>
      <c r="D286" s="13"/>
    </row>
    <row r="287" spans="1:4" x14ac:dyDescent="0.2">
      <c r="A287" s="26"/>
      <c r="B287" s="22"/>
      <c r="C287" s="13"/>
      <c r="D287" s="13"/>
    </row>
    <row r="288" spans="1:4" x14ac:dyDescent="0.2">
      <c r="A288" s="26"/>
      <c r="B288" s="22"/>
      <c r="C288" s="13"/>
      <c r="D288" s="13"/>
    </row>
    <row r="289" spans="1:4" x14ac:dyDescent="0.2">
      <c r="A289" s="26"/>
      <c r="B289" s="22"/>
      <c r="C289" s="13"/>
      <c r="D289" s="13"/>
    </row>
    <row r="290" spans="1:4" x14ac:dyDescent="0.2">
      <c r="A290" s="26"/>
      <c r="B290" s="22"/>
      <c r="C290" s="13"/>
      <c r="D290" s="13"/>
    </row>
    <row r="291" spans="1:4" x14ac:dyDescent="0.2">
      <c r="A291" s="26"/>
      <c r="B291" s="22"/>
      <c r="C291" s="13"/>
      <c r="D291" s="13"/>
    </row>
    <row r="292" spans="1:4" x14ac:dyDescent="0.2">
      <c r="A292" s="26"/>
      <c r="B292" s="22"/>
      <c r="C292" s="13"/>
      <c r="D292" s="13"/>
    </row>
    <row r="293" spans="1:4" x14ac:dyDescent="0.2">
      <c r="A293" s="26"/>
      <c r="B293" s="22"/>
      <c r="C293" s="13"/>
      <c r="D293" s="13"/>
    </row>
    <row r="294" spans="1:4" x14ac:dyDescent="0.2">
      <c r="A294" s="26"/>
      <c r="B294" s="22"/>
      <c r="C294" s="13"/>
      <c r="D294" s="13"/>
    </row>
    <row r="295" spans="1:4" x14ac:dyDescent="0.2">
      <c r="A295" s="26"/>
      <c r="B295" s="22"/>
      <c r="C295" s="13"/>
      <c r="D295" s="13"/>
    </row>
    <row r="296" spans="1:4" x14ac:dyDescent="0.2">
      <c r="A296" s="26"/>
      <c r="B296" s="22"/>
      <c r="C296" s="13"/>
      <c r="D296" s="13"/>
    </row>
    <row r="297" spans="1:4" x14ac:dyDescent="0.2">
      <c r="A297" s="26"/>
      <c r="B297" s="22"/>
      <c r="C297" s="13"/>
      <c r="D297" s="13"/>
    </row>
    <row r="298" spans="1:4" x14ac:dyDescent="0.2">
      <c r="A298" s="26"/>
      <c r="B298" s="22"/>
      <c r="C298" s="13"/>
      <c r="D298" s="13"/>
    </row>
    <row r="299" spans="1:4" x14ac:dyDescent="0.2">
      <c r="A299" s="26"/>
      <c r="B299" s="22"/>
      <c r="C299" s="13"/>
      <c r="D299" s="13"/>
    </row>
    <row r="300" spans="1:4" x14ac:dyDescent="0.2">
      <c r="A300" s="26"/>
      <c r="B300" s="22"/>
      <c r="C300" s="26"/>
      <c r="D300" s="26"/>
    </row>
    <row r="301" spans="1:4" x14ac:dyDescent="0.2">
      <c r="A301" s="26"/>
      <c r="B301" s="22"/>
      <c r="C301" s="26"/>
      <c r="D301" s="26"/>
    </row>
    <row r="302" spans="1:4" x14ac:dyDescent="0.2">
      <c r="A302" s="26"/>
      <c r="B302" s="22"/>
      <c r="C302" s="26"/>
      <c r="D302" s="26"/>
    </row>
    <row r="303" spans="1:4" x14ac:dyDescent="0.2">
      <c r="A303" s="26"/>
      <c r="B303" s="22"/>
      <c r="C303" s="26"/>
      <c r="D303" s="26"/>
    </row>
    <row r="304" spans="1:4" x14ac:dyDescent="0.2">
      <c r="A304" s="26"/>
      <c r="B304" s="22"/>
      <c r="C304" s="26"/>
      <c r="D304" s="26"/>
    </row>
    <row r="305" spans="1:4" x14ac:dyDescent="0.2">
      <c r="A305" s="26"/>
      <c r="B305" s="22"/>
      <c r="C305" s="26"/>
      <c r="D305" s="26"/>
    </row>
    <row r="306" spans="1:4" x14ac:dyDescent="0.2">
      <c r="A306" s="26"/>
      <c r="B306" s="22"/>
      <c r="C306" s="26"/>
      <c r="D306" s="26"/>
    </row>
    <row r="307" spans="1:4" x14ac:dyDescent="0.2">
      <c r="A307" s="26"/>
      <c r="B307" s="22"/>
      <c r="C307" s="26"/>
      <c r="D307" s="26"/>
    </row>
    <row r="308" spans="1:4" x14ac:dyDescent="0.2">
      <c r="A308" s="26"/>
      <c r="B308" s="22"/>
      <c r="C308" s="26"/>
      <c r="D308" s="26"/>
    </row>
    <row r="309" spans="1:4" x14ac:dyDescent="0.2">
      <c r="A309" s="26"/>
      <c r="B309" s="22"/>
      <c r="C309" s="26"/>
      <c r="D309" s="26"/>
    </row>
    <row r="310" spans="1:4" x14ac:dyDescent="0.2">
      <c r="A310" s="26"/>
      <c r="B310" s="22"/>
      <c r="C310" s="26"/>
      <c r="D310" s="26"/>
    </row>
    <row r="311" spans="1:4" x14ac:dyDescent="0.2">
      <c r="A311" s="26"/>
      <c r="B311" s="22"/>
      <c r="C311" s="26"/>
      <c r="D311" s="26"/>
    </row>
    <row r="312" spans="1:4" x14ac:dyDescent="0.2">
      <c r="A312" s="26"/>
      <c r="B312" s="22"/>
      <c r="C312" s="26"/>
      <c r="D312" s="26"/>
    </row>
    <row r="313" spans="1:4" x14ac:dyDescent="0.2">
      <c r="A313" s="26"/>
      <c r="B313" s="22"/>
      <c r="C313" s="26"/>
      <c r="D313" s="26"/>
    </row>
    <row r="314" spans="1:4" x14ac:dyDescent="0.2">
      <c r="A314" s="26"/>
      <c r="B314" s="22"/>
      <c r="C314" s="26"/>
      <c r="D314" s="26"/>
    </row>
    <row r="315" spans="1:4" x14ac:dyDescent="0.2">
      <c r="A315" s="26"/>
      <c r="B315" s="22"/>
      <c r="C315" s="26"/>
      <c r="D315" s="26"/>
    </row>
    <row r="316" spans="1:4" x14ac:dyDescent="0.2">
      <c r="A316" s="26"/>
      <c r="B316" s="22"/>
      <c r="C316" s="26"/>
    </row>
    <row r="317" spans="1:4" x14ac:dyDescent="0.2">
      <c r="A317" s="26"/>
      <c r="B317" s="22"/>
      <c r="C317" s="26"/>
    </row>
    <row r="318" spans="1:4" x14ac:dyDescent="0.2">
      <c r="A318" s="26"/>
      <c r="B318" s="22"/>
      <c r="C318" s="26"/>
    </row>
    <row r="319" spans="1:4" x14ac:dyDescent="0.2">
      <c r="A319" s="26"/>
      <c r="B319" s="22"/>
      <c r="C319" s="26"/>
    </row>
    <row r="320" spans="1:4" x14ac:dyDescent="0.2">
      <c r="A320" s="26"/>
      <c r="B320" s="22"/>
      <c r="C320" s="26"/>
    </row>
    <row r="321" spans="1:3" x14ac:dyDescent="0.2">
      <c r="A321" s="26"/>
      <c r="B321" s="22"/>
      <c r="C321" s="26"/>
    </row>
    <row r="322" spans="1:3" x14ac:dyDescent="0.2">
      <c r="A322" s="26"/>
      <c r="B322" s="22"/>
      <c r="C322" s="26"/>
    </row>
    <row r="323" spans="1:3" x14ac:dyDescent="0.2">
      <c r="A323" s="26"/>
      <c r="B323" s="22"/>
      <c r="C323" s="26"/>
    </row>
    <row r="324" spans="1:3" x14ac:dyDescent="0.2">
      <c r="A324" s="26"/>
      <c r="B324" s="22"/>
      <c r="C324" s="26"/>
    </row>
    <row r="325" spans="1:3" x14ac:dyDescent="0.2">
      <c r="A325" s="26"/>
      <c r="B325" s="22"/>
      <c r="C325" s="26"/>
    </row>
    <row r="326" spans="1:3" x14ac:dyDescent="0.2">
      <c r="A326" s="26"/>
      <c r="B326" s="22"/>
      <c r="C326" s="26"/>
    </row>
    <row r="327" spans="1:3" x14ac:dyDescent="0.2">
      <c r="A327" s="26"/>
      <c r="B327" s="22"/>
      <c r="C327" s="26"/>
    </row>
    <row r="328" spans="1:3" x14ac:dyDescent="0.2">
      <c r="A328" s="26"/>
      <c r="B328" s="22"/>
      <c r="C328" s="26"/>
    </row>
    <row r="329" spans="1:3" x14ac:dyDescent="0.2">
      <c r="A329" s="26"/>
      <c r="B329" s="22"/>
      <c r="C329" s="26"/>
    </row>
    <row r="330" spans="1:3" x14ac:dyDescent="0.2">
      <c r="A330" s="26"/>
      <c r="B330" s="22"/>
      <c r="C330" s="26"/>
    </row>
    <row r="331" spans="1:3" x14ac:dyDescent="0.2">
      <c r="A331" s="26"/>
      <c r="B331" s="22"/>
      <c r="C331" s="26"/>
    </row>
    <row r="332" spans="1:3" x14ac:dyDescent="0.2">
      <c r="A332" s="26"/>
      <c r="B332" s="22"/>
      <c r="C332" s="26"/>
    </row>
    <row r="333" spans="1:3" x14ac:dyDescent="0.2">
      <c r="A333" s="26"/>
      <c r="B333" s="22"/>
      <c r="C333" s="26"/>
    </row>
    <row r="334" spans="1:3" x14ac:dyDescent="0.2">
      <c r="A334" s="26"/>
      <c r="B334" s="22"/>
      <c r="C334" s="26"/>
    </row>
    <row r="335" spans="1:3" x14ac:dyDescent="0.2">
      <c r="A335" s="26"/>
      <c r="B335" s="22"/>
      <c r="C335" s="26"/>
    </row>
    <row r="336" spans="1:3" x14ac:dyDescent="0.2">
      <c r="A336" s="26"/>
      <c r="B336" s="22"/>
      <c r="C336" s="26"/>
    </row>
    <row r="337" spans="1:3" x14ac:dyDescent="0.2">
      <c r="A337" s="26"/>
      <c r="B337" s="22"/>
      <c r="C337" s="26"/>
    </row>
    <row r="338" spans="1:3" x14ac:dyDescent="0.2">
      <c r="A338" s="26"/>
      <c r="B338" s="22"/>
      <c r="C338" s="26"/>
    </row>
    <row r="339" spans="1:3" x14ac:dyDescent="0.2">
      <c r="A339" s="26"/>
      <c r="B339" s="22"/>
      <c r="C339" s="26"/>
    </row>
    <row r="340" spans="1:3" x14ac:dyDescent="0.2">
      <c r="A340" s="26"/>
      <c r="B340" s="22"/>
      <c r="C340" s="26"/>
    </row>
    <row r="341" spans="1:3" x14ac:dyDescent="0.2">
      <c r="A341" s="26"/>
      <c r="B341" s="22"/>
      <c r="C341" s="26"/>
    </row>
    <row r="342" spans="1:3" x14ac:dyDescent="0.2">
      <c r="A342" s="26"/>
      <c r="B342" s="22"/>
      <c r="C342" s="26"/>
    </row>
    <row r="343" spans="1:3" x14ac:dyDescent="0.2">
      <c r="A343" s="26"/>
      <c r="B343" s="22"/>
      <c r="C343" s="26"/>
    </row>
    <row r="344" spans="1:3" x14ac:dyDescent="0.2">
      <c r="A344" s="26"/>
      <c r="B344" s="22"/>
      <c r="C344" s="26"/>
    </row>
    <row r="345" spans="1:3" x14ac:dyDescent="0.2">
      <c r="A345" s="26"/>
      <c r="B345" s="22"/>
      <c r="C345" s="26"/>
    </row>
    <row r="346" spans="1:3" x14ac:dyDescent="0.2">
      <c r="A346" s="26"/>
      <c r="B346" s="22"/>
      <c r="C346" s="26"/>
    </row>
    <row r="347" spans="1:3" x14ac:dyDescent="0.2">
      <c r="A347" s="26"/>
      <c r="B347" s="22"/>
      <c r="C347" s="26"/>
    </row>
    <row r="348" spans="1:3" x14ac:dyDescent="0.2">
      <c r="A348" s="26"/>
      <c r="B348" s="22"/>
      <c r="C348" s="26"/>
    </row>
    <row r="349" spans="1:3" x14ac:dyDescent="0.2">
      <c r="A349" s="26"/>
      <c r="B349" s="22"/>
      <c r="C349" s="26"/>
    </row>
    <row r="350" spans="1:3" x14ac:dyDescent="0.2">
      <c r="A350" s="26"/>
      <c r="B350" s="22"/>
      <c r="C350" s="26"/>
    </row>
    <row r="351" spans="1:3" x14ac:dyDescent="0.2">
      <c r="A351" s="26"/>
      <c r="B351" s="22"/>
      <c r="C351" s="26"/>
    </row>
    <row r="352" spans="1:3" x14ac:dyDescent="0.2">
      <c r="A352" s="26"/>
      <c r="B352" s="22"/>
      <c r="C352" s="26"/>
    </row>
    <row r="353" spans="1:3" x14ac:dyDescent="0.2">
      <c r="A353" s="26"/>
      <c r="B353" s="22"/>
      <c r="C353" s="26"/>
    </row>
    <row r="354" spans="1:3" x14ac:dyDescent="0.2">
      <c r="A354" s="26"/>
      <c r="B354" s="22"/>
      <c r="C354" s="26"/>
    </row>
    <row r="355" spans="1:3" x14ac:dyDescent="0.2">
      <c r="A355" s="26"/>
      <c r="B355" s="22"/>
      <c r="C355" s="26"/>
    </row>
    <row r="356" spans="1:3" x14ac:dyDescent="0.2">
      <c r="A356" s="26"/>
      <c r="B356" s="22"/>
      <c r="C356" s="26"/>
    </row>
    <row r="357" spans="1:3" x14ac:dyDescent="0.2">
      <c r="A357" s="26"/>
      <c r="B357" s="22"/>
      <c r="C357" s="26"/>
    </row>
    <row r="358" spans="1:3" x14ac:dyDescent="0.2">
      <c r="A358" s="26"/>
      <c r="B358" s="22"/>
      <c r="C358" s="26"/>
    </row>
    <row r="359" spans="1:3" x14ac:dyDescent="0.2">
      <c r="A359" s="26"/>
      <c r="B359" s="22"/>
      <c r="C359" s="26"/>
    </row>
    <row r="360" spans="1:3" x14ac:dyDescent="0.2">
      <c r="A360" s="26"/>
      <c r="B360" s="22"/>
      <c r="C360" s="26"/>
    </row>
    <row r="361" spans="1:3" x14ac:dyDescent="0.2">
      <c r="A361" s="26"/>
      <c r="B361" s="22"/>
      <c r="C361" s="26"/>
    </row>
    <row r="362" spans="1:3" x14ac:dyDescent="0.2">
      <c r="A362" s="26"/>
      <c r="B362" s="22"/>
      <c r="C362" s="26"/>
    </row>
    <row r="363" spans="1:3" x14ac:dyDescent="0.2">
      <c r="A363" s="26"/>
      <c r="B363" s="22"/>
      <c r="C363" s="26"/>
    </row>
    <row r="364" spans="1:3" x14ac:dyDescent="0.2">
      <c r="A364" s="26"/>
      <c r="B364" s="22"/>
      <c r="C364" s="26"/>
    </row>
    <row r="365" spans="1:3" x14ac:dyDescent="0.2">
      <c r="A365" s="26"/>
      <c r="B365" s="22"/>
      <c r="C365" s="26"/>
    </row>
    <row r="366" spans="1:3" x14ac:dyDescent="0.2">
      <c r="A366" s="26"/>
      <c r="B366" s="22"/>
      <c r="C366" s="26"/>
    </row>
    <row r="367" spans="1:3" x14ac:dyDescent="0.2">
      <c r="A367" s="26"/>
      <c r="B367" s="22"/>
      <c r="C367" s="26"/>
    </row>
    <row r="368" spans="1:3" x14ac:dyDescent="0.2">
      <c r="A368" s="26"/>
      <c r="B368" s="22"/>
      <c r="C368" s="26"/>
    </row>
    <row r="369" spans="1:3" x14ac:dyDescent="0.2">
      <c r="A369" s="26"/>
      <c r="B369" s="22"/>
      <c r="C369" s="26"/>
    </row>
    <row r="370" spans="1:3" x14ac:dyDescent="0.2">
      <c r="A370" s="26"/>
      <c r="B370" s="22"/>
      <c r="C370" s="26"/>
    </row>
    <row r="371" spans="1:3" x14ac:dyDescent="0.2">
      <c r="A371" s="26"/>
      <c r="B371" s="22"/>
      <c r="C371" s="26"/>
    </row>
    <row r="372" spans="1:3" x14ac:dyDescent="0.2">
      <c r="A372" s="26"/>
      <c r="B372" s="22"/>
      <c r="C372" s="26"/>
    </row>
    <row r="373" spans="1:3" x14ac:dyDescent="0.2">
      <c r="A373" s="26"/>
      <c r="B373" s="22"/>
      <c r="C373" s="26"/>
    </row>
    <row r="374" spans="1:3" x14ac:dyDescent="0.2">
      <c r="A374" s="26"/>
      <c r="B374" s="22"/>
      <c r="C374" s="26"/>
    </row>
    <row r="375" spans="1:3" x14ac:dyDescent="0.2">
      <c r="A375" s="26"/>
      <c r="B375" s="22"/>
      <c r="C375" s="26"/>
    </row>
    <row r="376" spans="1:3" x14ac:dyDescent="0.2">
      <c r="A376" s="26"/>
      <c r="B376" s="22"/>
      <c r="C376" s="26"/>
    </row>
    <row r="377" spans="1:3" x14ac:dyDescent="0.2">
      <c r="A377" s="26"/>
      <c r="B377" s="22"/>
      <c r="C377" s="26"/>
    </row>
    <row r="378" spans="1:3" x14ac:dyDescent="0.2">
      <c r="A378" s="26"/>
      <c r="B378" s="22"/>
      <c r="C378" s="26"/>
    </row>
    <row r="379" spans="1:3" x14ac:dyDescent="0.2">
      <c r="A379" s="26"/>
      <c r="B379" s="22"/>
      <c r="C379" s="26"/>
    </row>
    <row r="380" spans="1:3" x14ac:dyDescent="0.2">
      <c r="A380" s="26"/>
      <c r="B380" s="22"/>
      <c r="C380" s="26"/>
    </row>
    <row r="381" spans="1:3" x14ac:dyDescent="0.2">
      <c r="A381" s="26"/>
      <c r="B381" s="22"/>
      <c r="C381" s="26"/>
    </row>
    <row r="382" spans="1:3" x14ac:dyDescent="0.2">
      <c r="A382" s="26"/>
      <c r="B382" s="22"/>
      <c r="C382" s="26"/>
    </row>
    <row r="383" spans="1:3" x14ac:dyDescent="0.2">
      <c r="A383" s="26"/>
      <c r="B383" s="22"/>
      <c r="C383" s="26"/>
    </row>
    <row r="384" spans="1:3" x14ac:dyDescent="0.2">
      <c r="A384" s="26"/>
      <c r="B384" s="22"/>
      <c r="C384" s="26"/>
    </row>
    <row r="385" spans="1:3" x14ac:dyDescent="0.2">
      <c r="A385" s="26"/>
      <c r="B385" s="22"/>
      <c r="C385" s="26"/>
    </row>
    <row r="386" spans="1:3" x14ac:dyDescent="0.2">
      <c r="A386" s="26"/>
      <c r="B386" s="22"/>
      <c r="C386" s="26"/>
    </row>
    <row r="387" spans="1:3" x14ac:dyDescent="0.2">
      <c r="A387" s="26"/>
      <c r="B387" s="22"/>
      <c r="C387" s="26"/>
    </row>
    <row r="388" spans="1:3" x14ac:dyDescent="0.2">
      <c r="A388" s="26"/>
      <c r="B388" s="26"/>
      <c r="C388" s="26"/>
    </row>
    <row r="389" spans="1:3" x14ac:dyDescent="0.2">
      <c r="A389" s="26"/>
      <c r="B389" s="26"/>
      <c r="C389" s="26"/>
    </row>
    <row r="390" spans="1:3" x14ac:dyDescent="0.2">
      <c r="A390" s="26"/>
      <c r="B390" s="26"/>
      <c r="C390" s="26"/>
    </row>
    <row r="391" spans="1:3" x14ac:dyDescent="0.2">
      <c r="A391" s="26"/>
      <c r="B391" s="26"/>
      <c r="C391" s="26"/>
    </row>
    <row r="392" spans="1:3" x14ac:dyDescent="0.2">
      <c r="A392" s="26"/>
      <c r="B392" s="26"/>
      <c r="C392" s="26"/>
    </row>
    <row r="393" spans="1:3" x14ac:dyDescent="0.2">
      <c r="A393" s="26"/>
      <c r="B393" s="26"/>
      <c r="C393" s="26"/>
    </row>
    <row r="394" spans="1:3" x14ac:dyDescent="0.2">
      <c r="A394" s="26"/>
      <c r="B394" s="26"/>
      <c r="C394" s="26"/>
    </row>
    <row r="395" spans="1:3" x14ac:dyDescent="0.2">
      <c r="A395" s="26"/>
      <c r="B395" s="26"/>
      <c r="C395" s="26"/>
    </row>
    <row r="396" spans="1:3" x14ac:dyDescent="0.2">
      <c r="A396" s="26"/>
      <c r="B396" s="26"/>
      <c r="C396" s="26"/>
    </row>
    <row r="397" spans="1:3" x14ac:dyDescent="0.2">
      <c r="A397" s="26"/>
      <c r="B397" s="26"/>
      <c r="C397" s="26"/>
    </row>
    <row r="398" spans="1:3" x14ac:dyDescent="0.2">
      <c r="A398" s="26"/>
      <c r="B398" s="26"/>
      <c r="C398" s="26"/>
    </row>
    <row r="399" spans="1:3" x14ac:dyDescent="0.2">
      <c r="A399" s="26"/>
      <c r="B399" s="26"/>
      <c r="C399" s="26"/>
    </row>
    <row r="400" spans="1:3" x14ac:dyDescent="0.2">
      <c r="A400" s="26"/>
      <c r="B400" s="26"/>
      <c r="C400" s="26"/>
    </row>
    <row r="401" spans="1:3" x14ac:dyDescent="0.2">
      <c r="A401" s="26"/>
      <c r="B401" s="26"/>
      <c r="C401" s="26"/>
    </row>
    <row r="402" spans="1:3" x14ac:dyDescent="0.2">
      <c r="A402" s="26"/>
      <c r="B402" s="26"/>
      <c r="C402" s="26"/>
    </row>
    <row r="403" spans="1:3" x14ac:dyDescent="0.2">
      <c r="A403" s="26"/>
      <c r="B403" s="26"/>
      <c r="C403" s="26"/>
    </row>
    <row r="404" spans="1:3" x14ac:dyDescent="0.2">
      <c r="A404" s="26"/>
      <c r="B404" s="26"/>
      <c r="C404" s="26"/>
    </row>
    <row r="405" spans="1:3" x14ac:dyDescent="0.2">
      <c r="A405" s="26"/>
      <c r="B405" s="26"/>
      <c r="C405" s="26"/>
    </row>
    <row r="406" spans="1:3" x14ac:dyDescent="0.2">
      <c r="A406" s="26"/>
      <c r="B406" s="26"/>
      <c r="C406" s="26"/>
    </row>
    <row r="407" spans="1:3" x14ac:dyDescent="0.2">
      <c r="A407" s="26"/>
      <c r="B407" s="26"/>
      <c r="C407" s="26"/>
    </row>
    <row r="408" spans="1:3" x14ac:dyDescent="0.2">
      <c r="A408" s="26"/>
      <c r="B408" s="26"/>
      <c r="C408" s="26"/>
    </row>
    <row r="409" spans="1:3" x14ac:dyDescent="0.2">
      <c r="A409" s="26"/>
      <c r="B409" s="26"/>
      <c r="C409" s="26"/>
    </row>
    <row r="410" spans="1:3" x14ac:dyDescent="0.2">
      <c r="A410" s="26"/>
      <c r="B410" s="26"/>
      <c r="C410" s="26"/>
    </row>
    <row r="411" spans="1:3" x14ac:dyDescent="0.2">
      <c r="A411" s="26"/>
      <c r="B411" s="26"/>
      <c r="C411" s="26"/>
    </row>
    <row r="412" spans="1:3" x14ac:dyDescent="0.2">
      <c r="A412" s="26"/>
      <c r="B412" s="26"/>
      <c r="C412" s="26"/>
    </row>
    <row r="413" spans="1:3" x14ac:dyDescent="0.2">
      <c r="A413" s="26"/>
      <c r="B413" s="26"/>
      <c r="C413" s="26"/>
    </row>
    <row r="414" spans="1:3" x14ac:dyDescent="0.2">
      <c r="A414" s="26"/>
      <c r="B414" s="26"/>
      <c r="C414" s="26"/>
    </row>
    <row r="415" spans="1:3" x14ac:dyDescent="0.2">
      <c r="A415" s="26"/>
      <c r="B415" s="26"/>
      <c r="C415" s="26"/>
    </row>
    <row r="416" spans="1:3" x14ac:dyDescent="0.2">
      <c r="A416" s="26"/>
      <c r="B416" s="26"/>
      <c r="C416" s="26"/>
    </row>
    <row r="417" spans="1:3" x14ac:dyDescent="0.2">
      <c r="A417" s="26"/>
      <c r="B417" s="26"/>
      <c r="C417" s="26"/>
    </row>
    <row r="418" spans="1:3" x14ac:dyDescent="0.2">
      <c r="A418" s="26"/>
      <c r="B418" s="26"/>
      <c r="C418" s="26"/>
    </row>
    <row r="419" spans="1:3" x14ac:dyDescent="0.2">
      <c r="A419" s="26"/>
      <c r="B419" s="26"/>
      <c r="C419" s="26"/>
    </row>
    <row r="420" spans="1:3" x14ac:dyDescent="0.2">
      <c r="A420" s="26"/>
      <c r="B420" s="26"/>
      <c r="C420" s="26"/>
    </row>
    <row r="421" spans="1:3" x14ac:dyDescent="0.2">
      <c r="A421" s="26"/>
      <c r="B421" s="26"/>
      <c r="C421" s="26"/>
    </row>
    <row r="422" spans="1:3" x14ac:dyDescent="0.2">
      <c r="A422" s="26"/>
      <c r="B422" s="26"/>
      <c r="C422" s="26"/>
    </row>
    <row r="423" spans="1:3" x14ac:dyDescent="0.2">
      <c r="A423" s="26"/>
      <c r="B423" s="26"/>
      <c r="C423" s="26"/>
    </row>
    <row r="424" spans="1:3" x14ac:dyDescent="0.2">
      <c r="A424" s="26"/>
      <c r="B424" s="26"/>
      <c r="C424" s="26"/>
    </row>
    <row r="425" spans="1:3" x14ac:dyDescent="0.2">
      <c r="A425" s="26"/>
      <c r="B425" s="26"/>
      <c r="C425" s="26"/>
    </row>
    <row r="426" spans="1:3" x14ac:dyDescent="0.2">
      <c r="A426" s="26"/>
      <c r="B426" s="26"/>
      <c r="C426" s="26"/>
    </row>
    <row r="427" spans="1:3" x14ac:dyDescent="0.2">
      <c r="A427" s="26"/>
      <c r="B427" s="26"/>
      <c r="C427" s="26"/>
    </row>
    <row r="428" spans="1:3" x14ac:dyDescent="0.2">
      <c r="A428" s="26"/>
      <c r="B428" s="26"/>
      <c r="C428" s="26"/>
    </row>
    <row r="429" spans="1:3" x14ac:dyDescent="0.2">
      <c r="A429" s="26"/>
      <c r="B429" s="26"/>
      <c r="C429" s="26"/>
    </row>
    <row r="430" spans="1:3" x14ac:dyDescent="0.2">
      <c r="A430" s="26"/>
      <c r="B430" s="26"/>
      <c r="C430" s="26"/>
    </row>
    <row r="431" spans="1:3" x14ac:dyDescent="0.2">
      <c r="A431" s="26"/>
      <c r="B431" s="26"/>
      <c r="C431" s="26"/>
    </row>
    <row r="432" spans="1:3" x14ac:dyDescent="0.2">
      <c r="A432" s="26"/>
      <c r="B432" s="26"/>
      <c r="C432" s="26"/>
    </row>
    <row r="433" spans="1:3" x14ac:dyDescent="0.2">
      <c r="A433" s="26"/>
      <c r="B433" s="26"/>
      <c r="C433" s="26"/>
    </row>
    <row r="434" spans="1:3" x14ac:dyDescent="0.2">
      <c r="A434" s="26"/>
      <c r="B434" s="26"/>
      <c r="C434" s="26"/>
    </row>
    <row r="435" spans="1:3" x14ac:dyDescent="0.2">
      <c r="A435" s="26"/>
      <c r="B435" s="26"/>
      <c r="C435" s="26"/>
    </row>
    <row r="436" spans="1:3" x14ac:dyDescent="0.2">
      <c r="A436" s="26"/>
      <c r="B436" s="26"/>
      <c r="C436" s="26"/>
    </row>
    <row r="437" spans="1:3" x14ac:dyDescent="0.2">
      <c r="A437" s="26"/>
      <c r="B437" s="26"/>
      <c r="C437" s="26"/>
    </row>
    <row r="438" spans="1:3" x14ac:dyDescent="0.2">
      <c r="A438" s="26"/>
      <c r="B438" s="26"/>
      <c r="C438" s="26"/>
    </row>
    <row r="439" spans="1:3" x14ac:dyDescent="0.2">
      <c r="A439" s="26"/>
      <c r="B439" s="26"/>
      <c r="C439" s="26"/>
    </row>
    <row r="440" spans="1:3" x14ac:dyDescent="0.2">
      <c r="A440" s="26"/>
      <c r="B440" s="26"/>
      <c r="C440" s="26"/>
    </row>
    <row r="441" spans="1:3" x14ac:dyDescent="0.2">
      <c r="A441" s="26"/>
      <c r="B441" s="26"/>
      <c r="C441" s="26"/>
    </row>
    <row r="442" spans="1:3" x14ac:dyDescent="0.2">
      <c r="A442" s="26"/>
      <c r="B442" s="26"/>
      <c r="C442" s="26"/>
    </row>
    <row r="443" spans="1:3" x14ac:dyDescent="0.2">
      <c r="A443" s="26"/>
      <c r="B443" s="26"/>
      <c r="C443" s="26"/>
    </row>
    <row r="444" spans="1:3" x14ac:dyDescent="0.2">
      <c r="A444" s="26"/>
      <c r="B444" s="26"/>
      <c r="C444" s="26"/>
    </row>
    <row r="445" spans="1:3" x14ac:dyDescent="0.2">
      <c r="A445" s="26"/>
      <c r="B445" s="26"/>
      <c r="C445" s="26"/>
    </row>
    <row r="446" spans="1:3" x14ac:dyDescent="0.2">
      <c r="A446" s="26"/>
      <c r="B446" s="26"/>
      <c r="C446" s="26"/>
    </row>
    <row r="447" spans="1:3" x14ac:dyDescent="0.2">
      <c r="A447" s="26"/>
      <c r="B447" s="26"/>
      <c r="C447" s="26"/>
    </row>
    <row r="448" spans="1:3" x14ac:dyDescent="0.2">
      <c r="A448" s="26"/>
      <c r="B448" s="26"/>
      <c r="C448" s="26"/>
    </row>
    <row r="449" spans="1:3" x14ac:dyDescent="0.2">
      <c r="A449" s="26"/>
      <c r="B449" s="26"/>
      <c r="C449" s="26"/>
    </row>
    <row r="450" spans="1:3" x14ac:dyDescent="0.2">
      <c r="A450" s="26"/>
      <c r="B450" s="26"/>
      <c r="C450" s="26"/>
    </row>
    <row r="451" spans="1:3" x14ac:dyDescent="0.2">
      <c r="A451" s="26"/>
      <c r="B451" s="26"/>
      <c r="C451" s="26"/>
    </row>
    <row r="452" spans="1:3" x14ac:dyDescent="0.2">
      <c r="A452" s="26"/>
      <c r="B452" s="26"/>
      <c r="C452" s="26"/>
    </row>
    <row r="453" spans="1:3" x14ac:dyDescent="0.2">
      <c r="A453" s="26"/>
      <c r="B453" s="26"/>
      <c r="C453" s="26"/>
    </row>
    <row r="454" spans="1:3" x14ac:dyDescent="0.2">
      <c r="A454" s="26"/>
      <c r="B454" s="26"/>
      <c r="C454" s="26"/>
    </row>
    <row r="455" spans="1:3" x14ac:dyDescent="0.2">
      <c r="A455" s="26"/>
      <c r="B455" s="26"/>
      <c r="C455" s="26"/>
    </row>
    <row r="456" spans="1:3" x14ac:dyDescent="0.2">
      <c r="A456" s="26"/>
      <c r="B456" s="26"/>
      <c r="C456" s="26"/>
    </row>
    <row r="457" spans="1:3" x14ac:dyDescent="0.2">
      <c r="A457" s="26"/>
      <c r="B457" s="26"/>
      <c r="C457" s="26"/>
    </row>
    <row r="458" spans="1:3" x14ac:dyDescent="0.2">
      <c r="A458" s="26"/>
      <c r="B458" s="26"/>
      <c r="C458" s="26"/>
    </row>
    <row r="459" spans="1:3" x14ac:dyDescent="0.2">
      <c r="A459" s="26"/>
      <c r="B459" s="26"/>
      <c r="C459" s="26"/>
    </row>
    <row r="460" spans="1:3" x14ac:dyDescent="0.2">
      <c r="A460" s="26"/>
      <c r="B460" s="26"/>
      <c r="C460" s="26"/>
    </row>
    <row r="461" spans="1:3" x14ac:dyDescent="0.2">
      <c r="A461" s="26"/>
      <c r="B461" s="26"/>
      <c r="C461" s="26"/>
    </row>
    <row r="462" spans="1:3" x14ac:dyDescent="0.2">
      <c r="A462" s="26"/>
      <c r="B462" s="26"/>
      <c r="C462" s="26"/>
    </row>
    <row r="463" spans="1:3" x14ac:dyDescent="0.2">
      <c r="A463" s="26"/>
      <c r="B463" s="26"/>
      <c r="C463" s="26"/>
    </row>
    <row r="464" spans="1:3" x14ac:dyDescent="0.2">
      <c r="A464" s="26"/>
      <c r="B464" s="26"/>
      <c r="C464" s="26"/>
    </row>
    <row r="465" spans="1:3" x14ac:dyDescent="0.2">
      <c r="A465" s="26"/>
      <c r="B465" s="26"/>
      <c r="C465" s="26"/>
    </row>
    <row r="466" spans="1:3" x14ac:dyDescent="0.2">
      <c r="A466" s="26"/>
      <c r="B466" s="26"/>
      <c r="C466" s="26"/>
    </row>
    <row r="467" spans="1:3" x14ac:dyDescent="0.2">
      <c r="A467" s="26"/>
      <c r="B467" s="26"/>
      <c r="C467" s="26"/>
    </row>
    <row r="468" spans="1:3" x14ac:dyDescent="0.2">
      <c r="A468" s="26"/>
      <c r="B468" s="26"/>
      <c r="C468" s="26"/>
    </row>
    <row r="469" spans="1:3" x14ac:dyDescent="0.2">
      <c r="A469" s="26"/>
      <c r="B469" s="26"/>
      <c r="C469" s="26"/>
    </row>
    <row r="470" spans="1:3" x14ac:dyDescent="0.2">
      <c r="A470" s="26"/>
      <c r="B470" s="26"/>
      <c r="C470" s="26"/>
    </row>
    <row r="471" spans="1:3" x14ac:dyDescent="0.2">
      <c r="A471" s="26"/>
      <c r="B471" s="26"/>
      <c r="C471" s="26"/>
    </row>
    <row r="472" spans="1:3" x14ac:dyDescent="0.2">
      <c r="A472" s="26"/>
      <c r="B472" s="26"/>
      <c r="C472" s="26"/>
    </row>
    <row r="473" spans="1:3" x14ac:dyDescent="0.2">
      <c r="A473" s="26"/>
      <c r="B473" s="26"/>
      <c r="C473" s="26"/>
    </row>
    <row r="474" spans="1:3" x14ac:dyDescent="0.2">
      <c r="A474" s="26"/>
      <c r="B474" s="26"/>
      <c r="C474" s="26"/>
    </row>
    <row r="475" spans="1:3" x14ac:dyDescent="0.2">
      <c r="A475" s="26"/>
      <c r="B475" s="26"/>
      <c r="C475" s="26"/>
    </row>
    <row r="476" spans="1:3" x14ac:dyDescent="0.2">
      <c r="A476" s="26"/>
      <c r="B476" s="26"/>
      <c r="C476" s="26"/>
    </row>
    <row r="477" spans="1:3" x14ac:dyDescent="0.2">
      <c r="A477" s="26"/>
      <c r="B477" s="26"/>
      <c r="C477" s="26"/>
    </row>
    <row r="478" spans="1:3" x14ac:dyDescent="0.2">
      <c r="A478" s="26"/>
      <c r="B478" s="26"/>
      <c r="C478" s="26"/>
    </row>
    <row r="479" spans="1:3" x14ac:dyDescent="0.2">
      <c r="A479" s="26"/>
      <c r="B479" s="26"/>
      <c r="C479" s="26"/>
    </row>
    <row r="480" spans="1:3" x14ac:dyDescent="0.2">
      <c r="A480" s="26"/>
      <c r="B480" s="26"/>
      <c r="C480" s="26"/>
    </row>
    <row r="481" spans="1:3" x14ac:dyDescent="0.2">
      <c r="A481" s="26"/>
      <c r="B481" s="26"/>
      <c r="C481" s="26"/>
    </row>
    <row r="482" spans="1:3" x14ac:dyDescent="0.2">
      <c r="A482" s="26"/>
      <c r="B482" s="26"/>
      <c r="C482" s="26"/>
    </row>
    <row r="483" spans="1:3" x14ac:dyDescent="0.2">
      <c r="A483" s="26"/>
      <c r="B483" s="26"/>
      <c r="C483" s="26"/>
    </row>
    <row r="484" spans="1:3" x14ac:dyDescent="0.2">
      <c r="A484" s="26"/>
      <c r="B484" s="26"/>
      <c r="C484" s="26"/>
    </row>
    <row r="485" spans="1:3" x14ac:dyDescent="0.2">
      <c r="A485" s="26"/>
      <c r="B485" s="26"/>
      <c r="C485" s="26"/>
    </row>
    <row r="486" spans="1:3" x14ac:dyDescent="0.2">
      <c r="A486" s="26"/>
      <c r="B486" s="26"/>
      <c r="C486" s="26"/>
    </row>
    <row r="487" spans="1:3" x14ac:dyDescent="0.2">
      <c r="A487" s="26"/>
      <c r="B487" s="26"/>
      <c r="C487" s="26"/>
    </row>
    <row r="488" spans="1:3" x14ac:dyDescent="0.2">
      <c r="A488" s="26"/>
      <c r="B488" s="26"/>
      <c r="C488" s="26"/>
    </row>
    <row r="489" spans="1:3" x14ac:dyDescent="0.2">
      <c r="A489" s="26"/>
      <c r="B489" s="26"/>
      <c r="C489" s="26"/>
    </row>
    <row r="490" spans="1:3" x14ac:dyDescent="0.2">
      <c r="A490" s="26"/>
      <c r="B490" s="26"/>
      <c r="C490" s="26"/>
    </row>
    <row r="491" spans="1:3" x14ac:dyDescent="0.2">
      <c r="A491" s="26"/>
      <c r="B491" s="26"/>
      <c r="C491" s="26"/>
    </row>
    <row r="492" spans="1:3" x14ac:dyDescent="0.2">
      <c r="A492" s="26"/>
      <c r="B492" s="26"/>
      <c r="C492" s="26"/>
    </row>
    <row r="493" spans="1:3" x14ac:dyDescent="0.2">
      <c r="A493" s="26"/>
      <c r="B493" s="26"/>
      <c r="C493" s="26"/>
    </row>
    <row r="494" spans="1:3" x14ac:dyDescent="0.2">
      <c r="A494" s="26"/>
      <c r="B494" s="26"/>
      <c r="C494" s="26"/>
    </row>
    <row r="495" spans="1:3" x14ac:dyDescent="0.2">
      <c r="A495" s="26"/>
      <c r="B495" s="26"/>
      <c r="C495" s="26"/>
    </row>
    <row r="496" spans="1:3" x14ac:dyDescent="0.2">
      <c r="A496" s="26"/>
      <c r="B496" s="26"/>
      <c r="C496" s="26"/>
    </row>
    <row r="497" spans="1:3" x14ac:dyDescent="0.2">
      <c r="A497" s="26"/>
      <c r="B497" s="26"/>
      <c r="C497" s="26"/>
    </row>
    <row r="498" spans="1:3" x14ac:dyDescent="0.2">
      <c r="A498" s="26"/>
      <c r="B498" s="26"/>
      <c r="C498" s="26"/>
    </row>
    <row r="499" spans="1:3" x14ac:dyDescent="0.2">
      <c r="A499" s="26"/>
      <c r="B499" s="26"/>
      <c r="C499" s="26"/>
    </row>
    <row r="500" spans="1:3" x14ac:dyDescent="0.2">
      <c r="A500" s="26"/>
      <c r="B500" s="26"/>
      <c r="C500" s="26"/>
    </row>
    <row r="501" spans="1:3" x14ac:dyDescent="0.2">
      <c r="A501" s="26"/>
      <c r="B501" s="26"/>
      <c r="C501" s="26"/>
    </row>
    <row r="502" spans="1:3" x14ac:dyDescent="0.2">
      <c r="A502" s="26"/>
      <c r="B502" s="26"/>
      <c r="C502" s="26"/>
    </row>
    <row r="503" spans="1:3" x14ac:dyDescent="0.2">
      <c r="A503" s="26"/>
      <c r="B503" s="26"/>
      <c r="C503" s="26"/>
    </row>
    <row r="504" spans="1:3" x14ac:dyDescent="0.2">
      <c r="A504" s="26"/>
      <c r="B504" s="26"/>
      <c r="C504" s="26"/>
    </row>
    <row r="505" spans="1:3" x14ac:dyDescent="0.2">
      <c r="A505" s="26"/>
      <c r="B505" s="26"/>
      <c r="C505" s="26"/>
    </row>
    <row r="506" spans="1:3" x14ac:dyDescent="0.2">
      <c r="A506" s="26"/>
      <c r="B506" s="26"/>
      <c r="C506" s="26"/>
    </row>
    <row r="507" spans="1:3" x14ac:dyDescent="0.2">
      <c r="A507" s="26"/>
      <c r="B507" s="26"/>
      <c r="C507" s="26"/>
    </row>
    <row r="508" spans="1:3" x14ac:dyDescent="0.2">
      <c r="A508" s="26"/>
      <c r="B508" s="26"/>
      <c r="C508" s="26"/>
    </row>
    <row r="509" spans="1:3" x14ac:dyDescent="0.2">
      <c r="A509" s="26"/>
      <c r="B509" s="26"/>
      <c r="C509" s="26"/>
    </row>
    <row r="510" spans="1:3" x14ac:dyDescent="0.2">
      <c r="A510" s="26"/>
      <c r="B510" s="26"/>
      <c r="C510" s="26"/>
    </row>
    <row r="511" spans="1:3" x14ac:dyDescent="0.2">
      <c r="A511" s="26"/>
      <c r="B511" s="26"/>
      <c r="C511" s="26"/>
    </row>
    <row r="512" spans="1:3" x14ac:dyDescent="0.2">
      <c r="A512" s="26"/>
      <c r="B512" s="26"/>
      <c r="C512" s="26"/>
    </row>
    <row r="513" spans="1:3" x14ac:dyDescent="0.2">
      <c r="A513" s="26"/>
      <c r="B513" s="26"/>
      <c r="C513" s="26"/>
    </row>
    <row r="514" spans="1:3" x14ac:dyDescent="0.2">
      <c r="A514" s="26"/>
      <c r="B514" s="26"/>
      <c r="C514" s="26"/>
    </row>
    <row r="515" spans="1:3" x14ac:dyDescent="0.2">
      <c r="A515" s="26"/>
      <c r="B515" s="26"/>
      <c r="C515" s="26"/>
    </row>
    <row r="516" spans="1:3" x14ac:dyDescent="0.2">
      <c r="A516" s="26"/>
      <c r="B516" s="26"/>
      <c r="C516" s="26"/>
    </row>
    <row r="517" spans="1:3" x14ac:dyDescent="0.2">
      <c r="A517" s="26"/>
      <c r="B517" s="26"/>
      <c r="C517" s="26"/>
    </row>
    <row r="518" spans="1:3" x14ac:dyDescent="0.2">
      <c r="A518" s="26"/>
      <c r="B518" s="26"/>
      <c r="C518" s="26"/>
    </row>
    <row r="519" spans="1:3" x14ac:dyDescent="0.2">
      <c r="A519" s="26"/>
      <c r="B519" s="26"/>
      <c r="C519" s="26"/>
    </row>
    <row r="520" spans="1:3" x14ac:dyDescent="0.2">
      <c r="A520" s="26"/>
      <c r="B520" s="26"/>
      <c r="C520" s="26"/>
    </row>
    <row r="521" spans="1:3" x14ac:dyDescent="0.2">
      <c r="A521" s="26"/>
      <c r="B521" s="26"/>
      <c r="C521" s="26"/>
    </row>
    <row r="522" spans="1:3" x14ac:dyDescent="0.2">
      <c r="A522" s="26"/>
      <c r="B522" s="26"/>
      <c r="C522" s="26"/>
    </row>
    <row r="523" spans="1:3" x14ac:dyDescent="0.2">
      <c r="A523" s="26"/>
      <c r="B523" s="26"/>
      <c r="C523" s="26"/>
    </row>
    <row r="524" spans="1:3" x14ac:dyDescent="0.2">
      <c r="A524" s="26"/>
      <c r="B524" s="26"/>
      <c r="C524" s="26"/>
    </row>
    <row r="525" spans="1:3" x14ac:dyDescent="0.2">
      <c r="A525" s="26"/>
      <c r="B525" s="26"/>
      <c r="C525" s="26"/>
    </row>
    <row r="526" spans="1:3" x14ac:dyDescent="0.2">
      <c r="A526" s="26"/>
      <c r="B526" s="26"/>
      <c r="C526" s="26"/>
    </row>
    <row r="527" spans="1:3" x14ac:dyDescent="0.2">
      <c r="A527" s="26"/>
      <c r="B527" s="26"/>
      <c r="C527" s="26"/>
    </row>
    <row r="528" spans="1:3" x14ac:dyDescent="0.2">
      <c r="A528" s="26"/>
      <c r="B528" s="26"/>
      <c r="C528" s="26"/>
    </row>
    <row r="529" spans="1:3" x14ac:dyDescent="0.2">
      <c r="A529" s="26"/>
      <c r="B529" s="26"/>
      <c r="C529" s="26"/>
    </row>
    <row r="530" spans="1:3" x14ac:dyDescent="0.2">
      <c r="A530" s="26"/>
      <c r="B530" s="26"/>
      <c r="C530" s="26"/>
    </row>
    <row r="531" spans="1:3" x14ac:dyDescent="0.2">
      <c r="A531" s="26"/>
      <c r="B531" s="26"/>
      <c r="C531" s="26"/>
    </row>
    <row r="532" spans="1:3" x14ac:dyDescent="0.2">
      <c r="A532" s="26"/>
      <c r="B532" s="26"/>
      <c r="C532" s="26"/>
    </row>
    <row r="533" spans="1:3" x14ac:dyDescent="0.2">
      <c r="A533" s="26"/>
      <c r="B533" s="26"/>
      <c r="C533" s="26"/>
    </row>
    <row r="534" spans="1:3" x14ac:dyDescent="0.2">
      <c r="A534" s="26"/>
      <c r="B534" s="26"/>
      <c r="C534" s="26"/>
    </row>
    <row r="535" spans="1:3" x14ac:dyDescent="0.2">
      <c r="A535" s="26"/>
      <c r="B535" s="26"/>
      <c r="C535" s="26"/>
    </row>
    <row r="536" spans="1:3" x14ac:dyDescent="0.2">
      <c r="A536" s="26"/>
      <c r="B536" s="26"/>
      <c r="C536" s="26"/>
    </row>
    <row r="537" spans="1:3" x14ac:dyDescent="0.2">
      <c r="A537" s="26"/>
      <c r="B537" s="26"/>
      <c r="C537" s="26"/>
    </row>
    <row r="538" spans="1:3" x14ac:dyDescent="0.2">
      <c r="A538" s="26"/>
      <c r="B538" s="26"/>
      <c r="C538" s="26"/>
    </row>
    <row r="539" spans="1:3" x14ac:dyDescent="0.2">
      <c r="A539" s="26"/>
      <c r="B539" s="26"/>
      <c r="C539" s="26"/>
    </row>
    <row r="540" spans="1:3" x14ac:dyDescent="0.2">
      <c r="A540" s="26"/>
      <c r="B540" s="26"/>
      <c r="C540" s="26"/>
    </row>
    <row r="541" spans="1:3" x14ac:dyDescent="0.2">
      <c r="A541" s="26"/>
      <c r="B541" s="26"/>
      <c r="C541" s="26"/>
    </row>
    <row r="542" spans="1:3" x14ac:dyDescent="0.2">
      <c r="A542" s="26"/>
      <c r="B542" s="26"/>
      <c r="C542" s="26"/>
    </row>
    <row r="543" spans="1:3" x14ac:dyDescent="0.2">
      <c r="A543" s="26"/>
      <c r="B543" s="26"/>
      <c r="C543" s="26"/>
    </row>
    <row r="544" spans="1:3" x14ac:dyDescent="0.2">
      <c r="A544" s="26"/>
      <c r="B544" s="26"/>
      <c r="C544" s="26"/>
    </row>
    <row r="545" spans="1:3" x14ac:dyDescent="0.2">
      <c r="A545" s="26"/>
      <c r="B545" s="26"/>
      <c r="C545" s="26"/>
    </row>
    <row r="546" spans="1:3" x14ac:dyDescent="0.2">
      <c r="A546" s="26"/>
      <c r="B546" s="26"/>
      <c r="C546" s="26"/>
    </row>
    <row r="547" spans="1:3" x14ac:dyDescent="0.2">
      <c r="A547" s="26"/>
      <c r="B547" s="26"/>
      <c r="C547" s="26"/>
    </row>
    <row r="548" spans="1:3" x14ac:dyDescent="0.2">
      <c r="A548" s="26"/>
      <c r="B548" s="26"/>
      <c r="C548" s="26"/>
    </row>
    <row r="549" spans="1:3" x14ac:dyDescent="0.2">
      <c r="A549" s="26"/>
      <c r="B549" s="26"/>
      <c r="C549" s="26"/>
    </row>
    <row r="550" spans="1:3" x14ac:dyDescent="0.2">
      <c r="A550" s="26"/>
      <c r="B550" s="26"/>
      <c r="C550" s="26"/>
    </row>
    <row r="551" spans="1:3" x14ac:dyDescent="0.2">
      <c r="A551" s="26"/>
      <c r="B551" s="26"/>
      <c r="C551" s="26"/>
    </row>
    <row r="552" spans="1:3" x14ac:dyDescent="0.2">
      <c r="A552" s="26"/>
      <c r="B552" s="26"/>
      <c r="C552" s="26"/>
    </row>
    <row r="553" spans="1:3" x14ac:dyDescent="0.2">
      <c r="A553" s="26"/>
      <c r="B553" s="26"/>
      <c r="C553" s="26"/>
    </row>
    <row r="554" spans="1:3" x14ac:dyDescent="0.2">
      <c r="A554" s="26"/>
      <c r="B554" s="26"/>
      <c r="C554" s="26"/>
    </row>
    <row r="555" spans="1:3" x14ac:dyDescent="0.2">
      <c r="A555" s="26"/>
      <c r="B555" s="26"/>
      <c r="C555" s="26"/>
    </row>
    <row r="556" spans="1:3" x14ac:dyDescent="0.2">
      <c r="A556" s="26"/>
      <c r="B556" s="26"/>
      <c r="C556" s="26"/>
    </row>
    <row r="557" spans="1:3" x14ac:dyDescent="0.2">
      <c r="A557" s="26"/>
      <c r="B557" s="26"/>
      <c r="C557" s="26"/>
    </row>
    <row r="558" spans="1:3" x14ac:dyDescent="0.2">
      <c r="A558" s="26"/>
      <c r="B558" s="26"/>
      <c r="C558" s="26"/>
    </row>
    <row r="559" spans="1:3" x14ac:dyDescent="0.2">
      <c r="A559" s="26"/>
      <c r="B559" s="26"/>
      <c r="C559" s="26"/>
    </row>
    <row r="560" spans="1:3" x14ac:dyDescent="0.2">
      <c r="A560" s="26"/>
      <c r="B560" s="26"/>
      <c r="C560" s="26"/>
    </row>
    <row r="561" spans="1:3" x14ac:dyDescent="0.2">
      <c r="A561" s="26"/>
      <c r="B561" s="26"/>
      <c r="C561" s="26"/>
    </row>
    <row r="562" spans="1:3" x14ac:dyDescent="0.2">
      <c r="A562" s="26"/>
      <c r="B562" s="26"/>
      <c r="C562" s="26"/>
    </row>
    <row r="563" spans="1:3" x14ac:dyDescent="0.2">
      <c r="A563" s="26"/>
      <c r="B563" s="26"/>
      <c r="C563" s="26"/>
    </row>
    <row r="564" spans="1:3" x14ac:dyDescent="0.2">
      <c r="A564" s="26"/>
      <c r="B564" s="26"/>
      <c r="C564" s="26"/>
    </row>
    <row r="565" spans="1:3" x14ac:dyDescent="0.2">
      <c r="A565" s="26"/>
      <c r="B565" s="26"/>
      <c r="C565" s="26"/>
    </row>
    <row r="566" spans="1:3" x14ac:dyDescent="0.2">
      <c r="A566" s="26"/>
      <c r="B566" s="26"/>
      <c r="C566" s="26"/>
    </row>
    <row r="567" spans="1:3" x14ac:dyDescent="0.2">
      <c r="A567" s="26"/>
      <c r="B567" s="26"/>
      <c r="C567" s="26"/>
    </row>
    <row r="568" spans="1:3" x14ac:dyDescent="0.2">
      <c r="A568" s="26"/>
      <c r="B568" s="26"/>
      <c r="C568" s="26"/>
    </row>
    <row r="569" spans="1:3" x14ac:dyDescent="0.2">
      <c r="A569" s="26"/>
      <c r="B569" s="26"/>
      <c r="C569" s="26"/>
    </row>
    <row r="570" spans="1:3" x14ac:dyDescent="0.2">
      <c r="A570" s="26"/>
      <c r="B570" s="26"/>
      <c r="C570" s="26"/>
    </row>
    <row r="571" spans="1:3" x14ac:dyDescent="0.2">
      <c r="A571" s="26"/>
      <c r="B571" s="26"/>
      <c r="C571" s="26"/>
    </row>
    <row r="572" spans="1:3" x14ac:dyDescent="0.2">
      <c r="A572" s="26"/>
      <c r="B572" s="26"/>
      <c r="C572" s="26"/>
    </row>
    <row r="573" spans="1:3" x14ac:dyDescent="0.2">
      <c r="A573" s="26"/>
      <c r="B573" s="26"/>
      <c r="C573" s="26"/>
    </row>
    <row r="574" spans="1:3" x14ac:dyDescent="0.2">
      <c r="A574" s="26"/>
      <c r="B574" s="26"/>
      <c r="C574" s="26"/>
    </row>
    <row r="575" spans="1:3" x14ac:dyDescent="0.2">
      <c r="A575" s="26"/>
      <c r="B575" s="26"/>
      <c r="C575" s="26"/>
    </row>
    <row r="576" spans="1:3" x14ac:dyDescent="0.2">
      <c r="A576" s="26"/>
      <c r="B576" s="26"/>
      <c r="C576" s="26"/>
    </row>
    <row r="577" spans="1:3" x14ac:dyDescent="0.2">
      <c r="A577" s="26"/>
      <c r="B577" s="26"/>
      <c r="C577" s="26"/>
    </row>
    <row r="578" spans="1:3" x14ac:dyDescent="0.2">
      <c r="A578" s="26"/>
      <c r="B578" s="26"/>
      <c r="C578" s="26"/>
    </row>
    <row r="579" spans="1:3" x14ac:dyDescent="0.2">
      <c r="A579" s="26"/>
      <c r="B579" s="26"/>
      <c r="C579" s="26"/>
    </row>
    <row r="580" spans="1:3" x14ac:dyDescent="0.2">
      <c r="A580" s="26"/>
      <c r="B580" s="26"/>
      <c r="C580" s="26"/>
    </row>
    <row r="581" spans="1:3" x14ac:dyDescent="0.2">
      <c r="A581" s="26"/>
      <c r="B581" s="26"/>
      <c r="C581" s="26"/>
    </row>
    <row r="582" spans="1:3" x14ac:dyDescent="0.2">
      <c r="A582" s="26"/>
      <c r="B582" s="26"/>
      <c r="C582" s="26"/>
    </row>
    <row r="583" spans="1:3" x14ac:dyDescent="0.2">
      <c r="A583" s="26"/>
      <c r="B583" s="26"/>
      <c r="C583" s="26"/>
    </row>
    <row r="584" spans="1:3" x14ac:dyDescent="0.2">
      <c r="A584" s="26"/>
      <c r="B584" s="26"/>
      <c r="C584" s="26"/>
    </row>
    <row r="585" spans="1:3" x14ac:dyDescent="0.2">
      <c r="A585" s="26"/>
      <c r="B585" s="26"/>
      <c r="C585" s="26"/>
    </row>
    <row r="586" spans="1:3" x14ac:dyDescent="0.2">
      <c r="A586" s="26"/>
      <c r="B586" s="26"/>
      <c r="C586" s="26"/>
    </row>
    <row r="587" spans="1:3" x14ac:dyDescent="0.2">
      <c r="A587" s="26"/>
      <c r="B587" s="26"/>
      <c r="C587" s="26"/>
    </row>
    <row r="588" spans="1:3" x14ac:dyDescent="0.2">
      <c r="A588" s="26"/>
      <c r="B588" s="26"/>
      <c r="C588" s="26"/>
    </row>
    <row r="589" spans="1:3" x14ac:dyDescent="0.2">
      <c r="A589" s="26"/>
      <c r="B589" s="26"/>
      <c r="C589" s="26"/>
    </row>
    <row r="590" spans="1:3" x14ac:dyDescent="0.2">
      <c r="A590" s="26"/>
      <c r="B590" s="26"/>
      <c r="C590" s="26"/>
    </row>
    <row r="591" spans="1:3" x14ac:dyDescent="0.2">
      <c r="A591" s="26"/>
      <c r="B591" s="26"/>
      <c r="C591" s="26"/>
    </row>
    <row r="592" spans="1:3" x14ac:dyDescent="0.2">
      <c r="A592" s="26"/>
      <c r="B592" s="26"/>
      <c r="C592" s="26"/>
    </row>
    <row r="593" spans="1:3" x14ac:dyDescent="0.2">
      <c r="A593" s="26"/>
      <c r="B593" s="26"/>
      <c r="C593" s="26"/>
    </row>
    <row r="594" spans="1:3" x14ac:dyDescent="0.2">
      <c r="A594" s="26"/>
      <c r="B594" s="26"/>
      <c r="C594" s="26"/>
    </row>
    <row r="595" spans="1:3" x14ac:dyDescent="0.2">
      <c r="A595" s="26"/>
      <c r="B595" s="26"/>
      <c r="C595" s="26"/>
    </row>
    <row r="596" spans="1:3" x14ac:dyDescent="0.2">
      <c r="A596" s="26"/>
      <c r="B596" s="26"/>
      <c r="C596" s="26"/>
    </row>
    <row r="597" spans="1:3" x14ac:dyDescent="0.2">
      <c r="A597" s="26"/>
      <c r="B597" s="26"/>
      <c r="C597" s="26"/>
    </row>
    <row r="598" spans="1:3" x14ac:dyDescent="0.2">
      <c r="A598" s="26"/>
      <c r="B598" s="26"/>
      <c r="C598" s="26"/>
    </row>
    <row r="599" spans="1:3" x14ac:dyDescent="0.2">
      <c r="A599" s="26"/>
      <c r="B599" s="26"/>
      <c r="C599" s="26"/>
    </row>
    <row r="600" spans="1:3" x14ac:dyDescent="0.2">
      <c r="A600" s="26"/>
      <c r="B600" s="26"/>
      <c r="C600" s="26"/>
    </row>
    <row r="601" spans="1:3" x14ac:dyDescent="0.2">
      <c r="A601" s="26"/>
      <c r="B601" s="26"/>
      <c r="C601" s="26"/>
    </row>
    <row r="602" spans="1:3" x14ac:dyDescent="0.2">
      <c r="A602" s="26"/>
      <c r="B602" s="26"/>
      <c r="C602" s="26"/>
    </row>
    <row r="603" spans="1:3" x14ac:dyDescent="0.2">
      <c r="A603" s="26"/>
      <c r="B603" s="26"/>
      <c r="C603" s="26"/>
    </row>
    <row r="604" spans="1:3" x14ac:dyDescent="0.2">
      <c r="A604" s="26"/>
      <c r="B604" s="26"/>
      <c r="C604" s="26"/>
    </row>
    <row r="605" spans="1:3" x14ac:dyDescent="0.2">
      <c r="A605" s="26"/>
      <c r="B605" s="26"/>
      <c r="C605" s="26"/>
    </row>
    <row r="606" spans="1:3" x14ac:dyDescent="0.2">
      <c r="A606" s="26"/>
      <c r="B606" s="26"/>
      <c r="C606" s="26"/>
    </row>
    <row r="607" spans="1:3" x14ac:dyDescent="0.2">
      <c r="A607" s="26"/>
      <c r="B607" s="26"/>
      <c r="C607" s="26"/>
    </row>
    <row r="608" spans="1:3" x14ac:dyDescent="0.2">
      <c r="A608" s="26"/>
      <c r="B608" s="26"/>
      <c r="C608" s="26"/>
    </row>
    <row r="609" spans="1:3" x14ac:dyDescent="0.2">
      <c r="A609" s="26"/>
      <c r="B609" s="26"/>
      <c r="C609" s="26"/>
    </row>
    <row r="610" spans="1:3" x14ac:dyDescent="0.2">
      <c r="A610" s="26"/>
      <c r="B610" s="26"/>
      <c r="C610" s="26"/>
    </row>
    <row r="611" spans="1:3" x14ac:dyDescent="0.2">
      <c r="A611" s="26"/>
      <c r="B611" s="26"/>
      <c r="C611" s="26"/>
    </row>
    <row r="612" spans="1:3" x14ac:dyDescent="0.2">
      <c r="A612" s="26"/>
      <c r="B612" s="26"/>
      <c r="C612" s="26"/>
    </row>
    <row r="613" spans="1:3" x14ac:dyDescent="0.2">
      <c r="A613" s="26"/>
      <c r="B613" s="26"/>
      <c r="C613" s="26"/>
    </row>
    <row r="614" spans="1:3" x14ac:dyDescent="0.2">
      <c r="A614" s="26"/>
      <c r="B614" s="26"/>
      <c r="C614" s="26"/>
    </row>
    <row r="615" spans="1:3" x14ac:dyDescent="0.2">
      <c r="A615" s="26"/>
      <c r="B615" s="26"/>
      <c r="C615" s="26"/>
    </row>
    <row r="616" spans="1:3" x14ac:dyDescent="0.2">
      <c r="A616" s="26"/>
      <c r="B616" s="26"/>
      <c r="C616" s="26"/>
    </row>
    <row r="617" spans="1:3" x14ac:dyDescent="0.2">
      <c r="A617" s="26"/>
      <c r="B617" s="26"/>
      <c r="C617" s="26"/>
    </row>
    <row r="618" spans="1:3" x14ac:dyDescent="0.2">
      <c r="A618" s="26"/>
      <c r="B618" s="26"/>
      <c r="C618" s="26"/>
    </row>
    <row r="619" spans="1:3" x14ac:dyDescent="0.2">
      <c r="A619" s="26"/>
      <c r="B619" s="26"/>
      <c r="C619" s="26"/>
    </row>
    <row r="620" spans="1:3" x14ac:dyDescent="0.2">
      <c r="A620" s="26"/>
      <c r="B620" s="26"/>
      <c r="C620" s="26"/>
    </row>
    <row r="621" spans="1:3" x14ac:dyDescent="0.2">
      <c r="A621" s="26"/>
      <c r="B621" s="26"/>
      <c r="C621" s="26"/>
    </row>
    <row r="622" spans="1:3" x14ac:dyDescent="0.2">
      <c r="A622" s="26"/>
      <c r="B622" s="26"/>
      <c r="C622" s="26"/>
    </row>
    <row r="623" spans="1:3" x14ac:dyDescent="0.2">
      <c r="A623" s="26"/>
      <c r="B623" s="26"/>
      <c r="C623" s="26"/>
    </row>
    <row r="624" spans="1:3" x14ac:dyDescent="0.2">
      <c r="A624" s="26"/>
      <c r="B624" s="26"/>
      <c r="C624" s="26"/>
    </row>
    <row r="625" spans="1:3" x14ac:dyDescent="0.2">
      <c r="A625" s="26"/>
      <c r="B625" s="26"/>
      <c r="C625" s="26"/>
    </row>
    <row r="626" spans="1:3" x14ac:dyDescent="0.2">
      <c r="A626" s="26"/>
      <c r="B626" s="26"/>
      <c r="C626" s="26"/>
    </row>
    <row r="627" spans="1:3" x14ac:dyDescent="0.2">
      <c r="A627" s="26"/>
      <c r="B627" s="26"/>
      <c r="C627" s="26"/>
    </row>
    <row r="628" spans="1:3" x14ac:dyDescent="0.2">
      <c r="A628" s="26"/>
      <c r="B628" s="26"/>
      <c r="C628" s="26"/>
    </row>
    <row r="629" spans="1:3" x14ac:dyDescent="0.2">
      <c r="A629" s="26"/>
      <c r="B629" s="26"/>
      <c r="C629" s="26"/>
    </row>
    <row r="630" spans="1:3" x14ac:dyDescent="0.2">
      <c r="A630" s="26"/>
      <c r="B630" s="26"/>
      <c r="C630" s="26"/>
    </row>
    <row r="631" spans="1:3" x14ac:dyDescent="0.2">
      <c r="A631" s="26"/>
      <c r="B631" s="26"/>
      <c r="C631" s="26"/>
    </row>
    <row r="632" spans="1:3" x14ac:dyDescent="0.2">
      <c r="A632" s="26"/>
      <c r="B632" s="26"/>
      <c r="C632" s="26"/>
    </row>
    <row r="633" spans="1:3" x14ac:dyDescent="0.2">
      <c r="A633" s="26"/>
      <c r="B633" s="26"/>
      <c r="C633" s="26"/>
    </row>
    <row r="634" spans="1:3" x14ac:dyDescent="0.2">
      <c r="A634" s="26"/>
      <c r="B634" s="26"/>
      <c r="C634" s="26"/>
    </row>
    <row r="635" spans="1:3" x14ac:dyDescent="0.2">
      <c r="A635" s="26"/>
      <c r="B635" s="26"/>
      <c r="C635" s="26"/>
    </row>
    <row r="636" spans="1:3" x14ac:dyDescent="0.2">
      <c r="A636" s="26"/>
      <c r="B636" s="26"/>
      <c r="C636" s="26"/>
    </row>
    <row r="637" spans="1:3" x14ac:dyDescent="0.2">
      <c r="A637" s="26"/>
      <c r="B637" s="26"/>
      <c r="C637" s="26"/>
    </row>
    <row r="638" spans="1:3" x14ac:dyDescent="0.2">
      <c r="A638" s="26"/>
      <c r="B638" s="26"/>
      <c r="C638" s="26"/>
    </row>
    <row r="639" spans="1:3" x14ac:dyDescent="0.2">
      <c r="A639" s="26"/>
      <c r="B639" s="26"/>
      <c r="C639" s="26"/>
    </row>
    <row r="640" spans="1:3" x14ac:dyDescent="0.2">
      <c r="A640" s="26"/>
      <c r="B640" s="26"/>
      <c r="C640" s="26"/>
    </row>
    <row r="641" spans="1:3" x14ac:dyDescent="0.2">
      <c r="A641" s="26"/>
      <c r="B641" s="26"/>
      <c r="C641" s="26"/>
    </row>
    <row r="642" spans="1:3" x14ac:dyDescent="0.2">
      <c r="A642" s="26"/>
      <c r="B642" s="26"/>
      <c r="C642" s="26"/>
    </row>
    <row r="643" spans="1:3" x14ac:dyDescent="0.2">
      <c r="A643" s="26"/>
      <c r="B643" s="26"/>
      <c r="C643" s="26"/>
    </row>
    <row r="644" spans="1:3" x14ac:dyDescent="0.2">
      <c r="A644" s="26"/>
      <c r="B644" s="26"/>
      <c r="C644" s="26"/>
    </row>
    <row r="645" spans="1:3" x14ac:dyDescent="0.2">
      <c r="A645" s="26"/>
      <c r="B645" s="26"/>
      <c r="C645" s="26"/>
    </row>
    <row r="646" spans="1:3" x14ac:dyDescent="0.2">
      <c r="A646" s="26"/>
      <c r="B646" s="26"/>
      <c r="C646" s="26"/>
    </row>
    <row r="647" spans="1:3" x14ac:dyDescent="0.2">
      <c r="A647" s="26"/>
      <c r="B647" s="26"/>
      <c r="C647" s="26"/>
    </row>
    <row r="648" spans="1:3" x14ac:dyDescent="0.2">
      <c r="A648" s="26"/>
      <c r="B648" s="26"/>
      <c r="C648" s="26"/>
    </row>
    <row r="649" spans="1:3" x14ac:dyDescent="0.2">
      <c r="A649" s="26"/>
      <c r="B649" s="26"/>
      <c r="C649" s="26"/>
    </row>
    <row r="650" spans="1:3" x14ac:dyDescent="0.2">
      <c r="A650" s="26"/>
      <c r="B650" s="26"/>
      <c r="C650" s="26"/>
    </row>
    <row r="651" spans="1:3" x14ac:dyDescent="0.2">
      <c r="A651" s="26"/>
      <c r="B651" s="26"/>
      <c r="C651" s="26"/>
    </row>
    <row r="652" spans="1:3" x14ac:dyDescent="0.2">
      <c r="A652" s="26"/>
      <c r="B652" s="26"/>
      <c r="C652" s="26"/>
    </row>
    <row r="653" spans="1:3" x14ac:dyDescent="0.2">
      <c r="A653" s="26"/>
      <c r="B653" s="26"/>
      <c r="C653" s="26"/>
    </row>
    <row r="654" spans="1:3" x14ac:dyDescent="0.2">
      <c r="A654" s="26"/>
      <c r="B654" s="26"/>
      <c r="C654" s="26"/>
    </row>
    <row r="655" spans="1:3" x14ac:dyDescent="0.2">
      <c r="A655" s="26"/>
      <c r="B655" s="26"/>
      <c r="C655" s="26"/>
    </row>
    <row r="656" spans="1:3" x14ac:dyDescent="0.2">
      <c r="A656" s="26"/>
      <c r="B656" s="26"/>
      <c r="C656" s="26"/>
    </row>
    <row r="657" spans="1:3" x14ac:dyDescent="0.2">
      <c r="A657" s="26"/>
      <c r="B657" s="26"/>
      <c r="C657" s="26"/>
    </row>
    <row r="658" spans="1:3" x14ac:dyDescent="0.2">
      <c r="A658" s="26"/>
      <c r="B658" s="26"/>
      <c r="C658" s="26"/>
    </row>
    <row r="659" spans="1:3" x14ac:dyDescent="0.2">
      <c r="A659" s="26"/>
      <c r="B659" s="26"/>
      <c r="C659" s="26"/>
    </row>
    <row r="660" spans="1:3" x14ac:dyDescent="0.2">
      <c r="A660" s="26"/>
      <c r="B660" s="26"/>
      <c r="C660" s="26"/>
    </row>
    <row r="661" spans="1:3" x14ac:dyDescent="0.2">
      <c r="A661" s="26"/>
      <c r="B661" s="26"/>
      <c r="C661" s="26"/>
    </row>
    <row r="662" spans="1:3" x14ac:dyDescent="0.2">
      <c r="A662" s="26"/>
      <c r="B662" s="26"/>
      <c r="C662" s="26"/>
    </row>
    <row r="663" spans="1:3" x14ac:dyDescent="0.2">
      <c r="A663" s="26"/>
      <c r="B663" s="26"/>
      <c r="C663" s="26"/>
    </row>
    <row r="664" spans="1:3" x14ac:dyDescent="0.2">
      <c r="A664" s="26"/>
      <c r="B664" s="26"/>
      <c r="C664" s="26"/>
    </row>
    <row r="665" spans="1:3" x14ac:dyDescent="0.2">
      <c r="A665" s="26"/>
      <c r="B665" s="26"/>
      <c r="C665" s="26"/>
    </row>
    <row r="666" spans="1:3" x14ac:dyDescent="0.2">
      <c r="A666" s="26"/>
      <c r="B666" s="26"/>
      <c r="C666" s="26"/>
    </row>
    <row r="667" spans="1:3" x14ac:dyDescent="0.2">
      <c r="A667" s="26"/>
      <c r="B667" s="26"/>
      <c r="C667" s="26"/>
    </row>
    <row r="668" spans="1:3" x14ac:dyDescent="0.2">
      <c r="A668" s="26"/>
      <c r="B668" s="26"/>
      <c r="C668" s="26"/>
    </row>
    <row r="669" spans="1:3" x14ac:dyDescent="0.2">
      <c r="A669" s="26"/>
      <c r="B669" s="26"/>
      <c r="C669" s="26"/>
    </row>
    <row r="670" spans="1:3" x14ac:dyDescent="0.2">
      <c r="A670" s="26"/>
      <c r="B670" s="26"/>
      <c r="C670" s="26"/>
    </row>
    <row r="671" spans="1:3" x14ac:dyDescent="0.2">
      <c r="A671" s="26"/>
      <c r="B671" s="26"/>
      <c r="C671" s="26"/>
    </row>
    <row r="672" spans="1:3" x14ac:dyDescent="0.2">
      <c r="A672" s="26"/>
      <c r="B672" s="26"/>
      <c r="C672" s="26"/>
    </row>
    <row r="673" spans="1:3" x14ac:dyDescent="0.2">
      <c r="A673" s="26"/>
      <c r="B673" s="26"/>
      <c r="C673" s="26"/>
    </row>
    <row r="674" spans="1:3" x14ac:dyDescent="0.2">
      <c r="A674" s="26"/>
      <c r="B674" s="26"/>
      <c r="C674" s="26"/>
    </row>
    <row r="675" spans="1:3" x14ac:dyDescent="0.2">
      <c r="A675" s="26"/>
      <c r="B675" s="26"/>
      <c r="C675" s="26"/>
    </row>
    <row r="676" spans="1:3" x14ac:dyDescent="0.2">
      <c r="A676" s="26"/>
      <c r="B676" s="26"/>
      <c r="C676" s="26"/>
    </row>
    <row r="677" spans="1:3" x14ac:dyDescent="0.2">
      <c r="A677" s="26"/>
      <c r="B677" s="26"/>
      <c r="C677" s="26"/>
    </row>
    <row r="678" spans="1:3" x14ac:dyDescent="0.2">
      <c r="A678" s="26"/>
      <c r="B678" s="26"/>
      <c r="C678" s="26"/>
    </row>
    <row r="679" spans="1:3" x14ac:dyDescent="0.2">
      <c r="A679" s="26"/>
      <c r="B679" s="26"/>
      <c r="C679" s="26"/>
    </row>
    <row r="680" spans="1:3" x14ac:dyDescent="0.2">
      <c r="A680" s="26"/>
      <c r="B680" s="26"/>
      <c r="C680" s="26"/>
    </row>
    <row r="681" spans="1:3" x14ac:dyDescent="0.2">
      <c r="A681" s="26"/>
      <c r="B681" s="26"/>
      <c r="C681" s="26"/>
    </row>
    <row r="682" spans="1:3" x14ac:dyDescent="0.2">
      <c r="A682" s="26"/>
      <c r="B682" s="26"/>
      <c r="C682" s="26"/>
    </row>
    <row r="683" spans="1:3" x14ac:dyDescent="0.2">
      <c r="A683" s="26"/>
      <c r="B683" s="26"/>
      <c r="C683" s="26"/>
    </row>
    <row r="684" spans="1:3" x14ac:dyDescent="0.2">
      <c r="A684" s="26"/>
      <c r="B684" s="26"/>
      <c r="C684" s="26"/>
    </row>
    <row r="685" spans="1:3" x14ac:dyDescent="0.2">
      <c r="A685" s="26"/>
      <c r="B685" s="26"/>
      <c r="C685" s="26"/>
    </row>
    <row r="686" spans="1:3" x14ac:dyDescent="0.2">
      <c r="A686" s="26"/>
      <c r="B686" s="26"/>
      <c r="C686" s="26"/>
    </row>
    <row r="687" spans="1:3" x14ac:dyDescent="0.2">
      <c r="A687" s="26"/>
      <c r="B687" s="26"/>
      <c r="C687" s="26"/>
    </row>
    <row r="688" spans="1:3" x14ac:dyDescent="0.2">
      <c r="A688" s="26"/>
      <c r="B688" s="26"/>
      <c r="C688" s="26"/>
    </row>
    <row r="689" spans="1:3" x14ac:dyDescent="0.2">
      <c r="A689" s="26"/>
      <c r="B689" s="26"/>
      <c r="C689" s="26"/>
    </row>
    <row r="690" spans="1:3" x14ac:dyDescent="0.2">
      <c r="A690" s="26"/>
      <c r="B690" s="26"/>
      <c r="C690" s="26"/>
    </row>
    <row r="691" spans="1:3" x14ac:dyDescent="0.2">
      <c r="A691" s="26"/>
      <c r="B691" s="26"/>
      <c r="C691" s="26"/>
    </row>
    <row r="692" spans="1:3" x14ac:dyDescent="0.2">
      <c r="A692" s="26"/>
      <c r="B692" s="26"/>
      <c r="C692" s="26"/>
    </row>
    <row r="693" spans="1:3" x14ac:dyDescent="0.2">
      <c r="A693" s="26"/>
      <c r="B693" s="26"/>
      <c r="C693" s="26"/>
    </row>
    <row r="694" spans="1:3" x14ac:dyDescent="0.2">
      <c r="A694" s="26"/>
      <c r="B694" s="26"/>
      <c r="C694" s="26"/>
    </row>
    <row r="695" spans="1:3" x14ac:dyDescent="0.2">
      <c r="A695" s="26"/>
      <c r="B695" s="26"/>
      <c r="C695" s="26"/>
    </row>
    <row r="696" spans="1:3" x14ac:dyDescent="0.2">
      <c r="A696" s="26"/>
      <c r="B696" s="26"/>
      <c r="C696" s="26"/>
    </row>
    <row r="697" spans="1:3" x14ac:dyDescent="0.2">
      <c r="A697" s="26"/>
      <c r="B697" s="26"/>
      <c r="C697" s="26"/>
    </row>
    <row r="698" spans="1:3" x14ac:dyDescent="0.2">
      <c r="A698" s="26"/>
      <c r="B698" s="26"/>
      <c r="C698" s="26"/>
    </row>
    <row r="699" spans="1:3" x14ac:dyDescent="0.2">
      <c r="A699" s="26"/>
      <c r="B699" s="26"/>
      <c r="C699" s="26"/>
    </row>
    <row r="700" spans="1:3" x14ac:dyDescent="0.2">
      <c r="A700" s="26"/>
      <c r="B700" s="26"/>
      <c r="C700" s="26"/>
    </row>
    <row r="701" spans="1:3" x14ac:dyDescent="0.2">
      <c r="A701" s="26"/>
      <c r="B701" s="26"/>
      <c r="C701" s="26"/>
    </row>
    <row r="702" spans="1:3" x14ac:dyDescent="0.2">
      <c r="A702" s="26"/>
      <c r="B702" s="26"/>
      <c r="C702" s="26"/>
    </row>
    <row r="703" spans="1:3" x14ac:dyDescent="0.2">
      <c r="A703" s="26"/>
      <c r="B703" s="26"/>
      <c r="C703" s="26"/>
    </row>
    <row r="704" spans="1:3" x14ac:dyDescent="0.2">
      <c r="A704" s="26"/>
      <c r="B704" s="26"/>
      <c r="C704" s="26"/>
    </row>
    <row r="705" spans="1:3" x14ac:dyDescent="0.2">
      <c r="A705" s="26"/>
      <c r="B705" s="26"/>
      <c r="C705" s="26"/>
    </row>
    <row r="706" spans="1:3" x14ac:dyDescent="0.2">
      <c r="A706" s="26"/>
      <c r="B706" s="26"/>
      <c r="C706" s="26"/>
    </row>
    <row r="707" spans="1:3" x14ac:dyDescent="0.2">
      <c r="A707" s="26"/>
      <c r="B707" s="26"/>
      <c r="C707" s="26"/>
    </row>
    <row r="708" spans="1:3" x14ac:dyDescent="0.2">
      <c r="A708" s="26"/>
      <c r="B708" s="26"/>
      <c r="C708" s="26"/>
    </row>
    <row r="709" spans="1:3" x14ac:dyDescent="0.2">
      <c r="A709" s="26"/>
      <c r="B709" s="26"/>
      <c r="C709" s="26"/>
    </row>
    <row r="710" spans="1:3" x14ac:dyDescent="0.2">
      <c r="A710" s="26"/>
      <c r="B710" s="26"/>
      <c r="C710" s="26"/>
    </row>
    <row r="711" spans="1:3" x14ac:dyDescent="0.2">
      <c r="A711" s="26"/>
      <c r="B711" s="26"/>
      <c r="C711" s="26"/>
    </row>
    <row r="712" spans="1:3" x14ac:dyDescent="0.2">
      <c r="A712" s="26"/>
      <c r="B712" s="26"/>
      <c r="C712" s="26"/>
    </row>
    <row r="713" spans="1:3" x14ac:dyDescent="0.2">
      <c r="A713" s="26"/>
      <c r="B713" s="26"/>
      <c r="C713" s="26"/>
    </row>
    <row r="714" spans="1:3" x14ac:dyDescent="0.2">
      <c r="A714" s="26"/>
      <c r="B714" s="26"/>
      <c r="C714" s="26"/>
    </row>
    <row r="715" spans="1:3" x14ac:dyDescent="0.2">
      <c r="A715" s="26"/>
      <c r="B715" s="26"/>
      <c r="C715" s="26"/>
    </row>
    <row r="716" spans="1:3" x14ac:dyDescent="0.2">
      <c r="A716" s="26"/>
      <c r="B716" s="26"/>
      <c r="C716" s="26"/>
    </row>
    <row r="717" spans="1:3" x14ac:dyDescent="0.2">
      <c r="A717" s="26"/>
      <c r="B717" s="26"/>
      <c r="C717" s="26"/>
    </row>
    <row r="718" spans="1:3" x14ac:dyDescent="0.2">
      <c r="A718" s="26"/>
      <c r="B718" s="26"/>
      <c r="C718" s="26"/>
    </row>
    <row r="719" spans="1:3" x14ac:dyDescent="0.2">
      <c r="A719" s="26"/>
      <c r="B719" s="26"/>
      <c r="C719" s="26"/>
    </row>
    <row r="720" spans="1:3" x14ac:dyDescent="0.2">
      <c r="A720" s="26"/>
      <c r="B720" s="26"/>
      <c r="C720" s="26"/>
    </row>
    <row r="721" spans="1:3" x14ac:dyDescent="0.2">
      <c r="A721" s="26"/>
      <c r="B721" s="26"/>
      <c r="C721" s="26"/>
    </row>
    <row r="722" spans="1:3" x14ac:dyDescent="0.2">
      <c r="A722" s="26"/>
      <c r="B722" s="26"/>
      <c r="C722" s="26"/>
    </row>
    <row r="723" spans="1:3" x14ac:dyDescent="0.2">
      <c r="A723" s="26"/>
      <c r="B723" s="26"/>
      <c r="C723" s="26"/>
    </row>
    <row r="724" spans="1:3" x14ac:dyDescent="0.2">
      <c r="A724" s="26"/>
      <c r="B724" s="26"/>
      <c r="C724" s="26"/>
    </row>
    <row r="725" spans="1:3" x14ac:dyDescent="0.2">
      <c r="A725" s="26"/>
      <c r="B725" s="26"/>
      <c r="C725" s="26"/>
    </row>
    <row r="726" spans="1:3" x14ac:dyDescent="0.2">
      <c r="A726" s="26"/>
      <c r="B726" s="26"/>
      <c r="C726" s="26"/>
    </row>
    <row r="727" spans="1:3" x14ac:dyDescent="0.2">
      <c r="A727" s="26"/>
      <c r="B727" s="26"/>
      <c r="C727" s="26"/>
    </row>
    <row r="728" spans="1:3" x14ac:dyDescent="0.2">
      <c r="A728" s="26"/>
      <c r="B728" s="26"/>
      <c r="C728" s="26"/>
    </row>
    <row r="729" spans="1:3" x14ac:dyDescent="0.2">
      <c r="A729" s="26"/>
      <c r="B729" s="26"/>
      <c r="C729" s="26"/>
    </row>
    <row r="730" spans="1:3" x14ac:dyDescent="0.2">
      <c r="A730" s="26"/>
      <c r="B730" s="26"/>
      <c r="C730" s="26"/>
    </row>
    <row r="731" spans="1:3" x14ac:dyDescent="0.2">
      <c r="A731" s="26"/>
      <c r="B731" s="26"/>
      <c r="C731" s="26"/>
    </row>
    <row r="732" spans="1:3" x14ac:dyDescent="0.2">
      <c r="A732" s="26"/>
      <c r="B732" s="26"/>
      <c r="C732" s="26"/>
    </row>
    <row r="733" spans="1:3" x14ac:dyDescent="0.2">
      <c r="A733" s="26"/>
      <c r="B733" s="26"/>
      <c r="C733" s="26"/>
    </row>
    <row r="734" spans="1:3" x14ac:dyDescent="0.2">
      <c r="A734" s="26"/>
      <c r="B734" s="26"/>
      <c r="C734" s="26"/>
    </row>
    <row r="735" spans="1:3" x14ac:dyDescent="0.2">
      <c r="A735" s="26"/>
      <c r="B735" s="26"/>
      <c r="C735" s="26"/>
    </row>
    <row r="736" spans="1:3" x14ac:dyDescent="0.2">
      <c r="A736" s="26"/>
      <c r="B736" s="26"/>
      <c r="C736" s="26"/>
    </row>
    <row r="737" spans="1:3" x14ac:dyDescent="0.2">
      <c r="A737" s="26"/>
      <c r="B737" s="26"/>
      <c r="C737" s="26"/>
    </row>
    <row r="738" spans="1:3" x14ac:dyDescent="0.2">
      <c r="A738" s="26"/>
      <c r="B738" s="26"/>
      <c r="C738" s="26"/>
    </row>
    <row r="739" spans="1:3" x14ac:dyDescent="0.2">
      <c r="A739" s="26"/>
      <c r="B739" s="26"/>
      <c r="C739" s="26"/>
    </row>
    <row r="740" spans="1:3" x14ac:dyDescent="0.2">
      <c r="A740" s="26"/>
      <c r="B740" s="26"/>
      <c r="C740" s="26"/>
    </row>
    <row r="741" spans="1:3" x14ac:dyDescent="0.2">
      <c r="A741" s="26"/>
      <c r="B741" s="26"/>
      <c r="C741" s="26"/>
    </row>
    <row r="742" spans="1:3" x14ac:dyDescent="0.2">
      <c r="A742" s="26"/>
      <c r="B742" s="26"/>
      <c r="C742" s="26"/>
    </row>
    <row r="743" spans="1:3" x14ac:dyDescent="0.2">
      <c r="A743" s="26"/>
      <c r="B743" s="26"/>
      <c r="C743" s="26"/>
    </row>
    <row r="744" spans="1:3" x14ac:dyDescent="0.2">
      <c r="A744" s="26"/>
      <c r="B744" s="26"/>
      <c r="C744" s="26"/>
    </row>
    <row r="745" spans="1:3" x14ac:dyDescent="0.2">
      <c r="A745" s="26"/>
      <c r="B745" s="26"/>
      <c r="C745" s="26"/>
    </row>
    <row r="746" spans="1:3" x14ac:dyDescent="0.2">
      <c r="A746" s="26"/>
      <c r="B746" s="26"/>
      <c r="C746" s="26"/>
    </row>
    <row r="747" spans="1:3" x14ac:dyDescent="0.2">
      <c r="A747" s="26"/>
      <c r="B747" s="26"/>
      <c r="C747" s="26"/>
    </row>
    <row r="748" spans="1:3" x14ac:dyDescent="0.2">
      <c r="A748" s="26"/>
      <c r="B748" s="26"/>
      <c r="C748" s="26"/>
    </row>
    <row r="749" spans="1:3" x14ac:dyDescent="0.2">
      <c r="A749" s="26"/>
      <c r="B749" s="26"/>
      <c r="C749" s="26"/>
    </row>
    <row r="750" spans="1:3" x14ac:dyDescent="0.2">
      <c r="A750" s="26"/>
      <c r="B750" s="26"/>
      <c r="C750" s="26"/>
    </row>
    <row r="751" spans="1:3" x14ac:dyDescent="0.2">
      <c r="A751" s="26"/>
      <c r="B751" s="26"/>
      <c r="C751" s="26"/>
    </row>
    <row r="752" spans="1:3" x14ac:dyDescent="0.2">
      <c r="A752" s="26"/>
      <c r="B752" s="26"/>
      <c r="C752" s="26"/>
    </row>
    <row r="753" spans="1:3" x14ac:dyDescent="0.2">
      <c r="A753" s="26"/>
      <c r="B753" s="26"/>
      <c r="C753" s="26"/>
    </row>
    <row r="754" spans="1:3" x14ac:dyDescent="0.2">
      <c r="A754" s="26"/>
      <c r="B754" s="26"/>
      <c r="C754" s="26"/>
    </row>
    <row r="755" spans="1:3" x14ac:dyDescent="0.2">
      <c r="A755" s="26"/>
      <c r="B755" s="26"/>
      <c r="C755" s="26"/>
    </row>
    <row r="756" spans="1:3" x14ac:dyDescent="0.2">
      <c r="A756" s="26"/>
      <c r="B756" s="26"/>
      <c r="C756" s="26"/>
    </row>
    <row r="757" spans="1:3" x14ac:dyDescent="0.2">
      <c r="A757" s="26"/>
      <c r="B757" s="26"/>
      <c r="C757" s="26"/>
    </row>
    <row r="758" spans="1:3" x14ac:dyDescent="0.2">
      <c r="A758" s="26"/>
      <c r="B758" s="26"/>
      <c r="C758" s="26"/>
    </row>
    <row r="759" spans="1:3" x14ac:dyDescent="0.2">
      <c r="A759" s="26"/>
      <c r="B759" s="26"/>
      <c r="C759" s="26"/>
    </row>
    <row r="760" spans="1:3" x14ac:dyDescent="0.2">
      <c r="A760" s="26"/>
      <c r="B760" s="26"/>
      <c r="C760" s="26"/>
    </row>
    <row r="761" spans="1:3" x14ac:dyDescent="0.2">
      <c r="A761" s="26"/>
      <c r="B761" s="26"/>
      <c r="C761" s="26"/>
    </row>
    <row r="762" spans="1:3" x14ac:dyDescent="0.2">
      <c r="A762" s="26"/>
      <c r="B762" s="26"/>
      <c r="C762" s="26"/>
    </row>
    <row r="763" spans="1:3" x14ac:dyDescent="0.2">
      <c r="A763" s="26"/>
      <c r="B763" s="26"/>
      <c r="C763" s="26"/>
    </row>
    <row r="764" spans="1:3" x14ac:dyDescent="0.2">
      <c r="A764" s="26"/>
      <c r="B764" s="26"/>
      <c r="C764" s="26"/>
    </row>
    <row r="765" spans="1:3" x14ac:dyDescent="0.2">
      <c r="A765" s="26"/>
      <c r="B765" s="26"/>
      <c r="C765" s="26"/>
    </row>
    <row r="766" spans="1:3" x14ac:dyDescent="0.2">
      <c r="A766" s="26"/>
      <c r="B766" s="26"/>
      <c r="C766" s="26"/>
    </row>
    <row r="767" spans="1:3" x14ac:dyDescent="0.2">
      <c r="A767" s="26"/>
      <c r="B767" s="26"/>
      <c r="C767" s="26"/>
    </row>
    <row r="768" spans="1:3" x14ac:dyDescent="0.2">
      <c r="A768" s="26"/>
      <c r="B768" s="26"/>
      <c r="C768" s="26"/>
    </row>
    <row r="769" spans="1:3" x14ac:dyDescent="0.2">
      <c r="A769" s="26"/>
      <c r="B769" s="26"/>
      <c r="C769" s="26"/>
    </row>
    <row r="770" spans="1:3" x14ac:dyDescent="0.2">
      <c r="A770" s="26"/>
      <c r="B770" s="26"/>
      <c r="C770" s="26"/>
    </row>
    <row r="771" spans="1:3" x14ac:dyDescent="0.2">
      <c r="A771" s="26"/>
      <c r="B771" s="26"/>
      <c r="C771" s="26"/>
    </row>
    <row r="772" spans="1:3" x14ac:dyDescent="0.2">
      <c r="A772" s="26"/>
      <c r="B772" s="26"/>
      <c r="C772" s="26"/>
    </row>
    <row r="773" spans="1:3" x14ac:dyDescent="0.2">
      <c r="A773" s="26"/>
      <c r="B773" s="26"/>
      <c r="C773" s="26"/>
    </row>
    <row r="774" spans="1:3" x14ac:dyDescent="0.2">
      <c r="A774" s="26"/>
      <c r="B774" s="26"/>
      <c r="C774" s="26"/>
    </row>
    <row r="775" spans="1:3" x14ac:dyDescent="0.2">
      <c r="A775" s="26"/>
      <c r="B775" s="26"/>
      <c r="C775" s="26"/>
    </row>
    <row r="776" spans="1:3" x14ac:dyDescent="0.2">
      <c r="A776" s="26"/>
      <c r="B776" s="26"/>
      <c r="C776" s="26"/>
    </row>
    <row r="777" spans="1:3" x14ac:dyDescent="0.2">
      <c r="A777" s="26"/>
      <c r="B777" s="26"/>
      <c r="C777" s="26"/>
    </row>
    <row r="778" spans="1:3" x14ac:dyDescent="0.2">
      <c r="A778" s="26"/>
      <c r="B778" s="26"/>
      <c r="C778" s="26"/>
    </row>
    <row r="779" spans="1:3" x14ac:dyDescent="0.2">
      <c r="A779" s="26"/>
      <c r="B779" s="26"/>
      <c r="C779" s="26"/>
    </row>
    <row r="780" spans="1:3" x14ac:dyDescent="0.2">
      <c r="A780" s="26"/>
      <c r="B780" s="26"/>
      <c r="C780" s="26"/>
    </row>
    <row r="781" spans="1:3" x14ac:dyDescent="0.2">
      <c r="A781" s="26"/>
      <c r="B781" s="26"/>
      <c r="C781" s="26"/>
    </row>
    <row r="782" spans="1:3" x14ac:dyDescent="0.2">
      <c r="A782" s="26"/>
      <c r="B782" s="26"/>
      <c r="C782" s="26"/>
    </row>
    <row r="783" spans="1:3" x14ac:dyDescent="0.2">
      <c r="A783" s="26"/>
      <c r="B783" s="26"/>
      <c r="C783" s="26"/>
    </row>
    <row r="784" spans="1:3" x14ac:dyDescent="0.2">
      <c r="A784" s="26"/>
      <c r="B784" s="26"/>
      <c r="C784" s="26"/>
    </row>
    <row r="785" spans="1:3" x14ac:dyDescent="0.2">
      <c r="A785" s="26"/>
      <c r="B785" s="26"/>
      <c r="C785" s="26"/>
    </row>
    <row r="786" spans="1:3" x14ac:dyDescent="0.2">
      <c r="A786" s="26"/>
      <c r="B786" s="26"/>
      <c r="C786" s="26"/>
    </row>
    <row r="787" spans="1:3" x14ac:dyDescent="0.2">
      <c r="A787" s="26"/>
      <c r="B787" s="26"/>
      <c r="C787" s="26"/>
    </row>
    <row r="788" spans="1:3" x14ac:dyDescent="0.2">
      <c r="A788" s="26"/>
      <c r="B788" s="26"/>
      <c r="C788" s="26"/>
    </row>
    <row r="789" spans="1:3" x14ac:dyDescent="0.2">
      <c r="A789" s="26"/>
      <c r="B789" s="26"/>
      <c r="C789" s="26"/>
    </row>
    <row r="790" spans="1:3" x14ac:dyDescent="0.2">
      <c r="A790" s="26"/>
      <c r="B790" s="26"/>
      <c r="C790" s="26"/>
    </row>
    <row r="791" spans="1:3" x14ac:dyDescent="0.2">
      <c r="A791" s="26"/>
      <c r="B791" s="26"/>
      <c r="C791" s="26"/>
    </row>
    <row r="792" spans="1:3" x14ac:dyDescent="0.2">
      <c r="A792" s="26"/>
      <c r="B792" s="26"/>
      <c r="C792" s="26"/>
    </row>
    <row r="793" spans="1:3" x14ac:dyDescent="0.2">
      <c r="A793" s="26"/>
      <c r="B793" s="26"/>
      <c r="C793" s="26"/>
    </row>
    <row r="794" spans="1:3" x14ac:dyDescent="0.2">
      <c r="A794" s="26"/>
      <c r="B794" s="26"/>
      <c r="C794" s="26"/>
    </row>
    <row r="795" spans="1:3" x14ac:dyDescent="0.2">
      <c r="A795" s="26"/>
      <c r="B795" s="26"/>
      <c r="C795" s="26"/>
    </row>
    <row r="796" spans="1:3" x14ac:dyDescent="0.2">
      <c r="A796" s="26"/>
      <c r="B796" s="26"/>
      <c r="C796" s="26"/>
    </row>
    <row r="797" spans="1:3" x14ac:dyDescent="0.2">
      <c r="A797" s="26"/>
      <c r="B797" s="26"/>
      <c r="C797" s="26"/>
    </row>
    <row r="798" spans="1:3" x14ac:dyDescent="0.2">
      <c r="A798" s="26"/>
      <c r="B798" s="26"/>
      <c r="C798" s="26"/>
    </row>
    <row r="799" spans="1:3" x14ac:dyDescent="0.2">
      <c r="A799" s="26"/>
      <c r="B799" s="26"/>
      <c r="C799" s="26"/>
    </row>
    <row r="800" spans="1:3" x14ac:dyDescent="0.2">
      <c r="A800" s="26"/>
      <c r="B800" s="26"/>
      <c r="C800" s="26"/>
    </row>
    <row r="801" spans="1:3" x14ac:dyDescent="0.2">
      <c r="A801" s="26"/>
      <c r="B801" s="26"/>
      <c r="C801" s="26"/>
    </row>
    <row r="802" spans="1:3" x14ac:dyDescent="0.2">
      <c r="A802" s="26"/>
      <c r="B802" s="26"/>
      <c r="C802" s="26"/>
    </row>
    <row r="803" spans="1:3" x14ac:dyDescent="0.2">
      <c r="A803" s="26"/>
      <c r="B803" s="26"/>
      <c r="C803" s="26"/>
    </row>
    <row r="804" spans="1:3" x14ac:dyDescent="0.2">
      <c r="A804" s="26"/>
      <c r="B804" s="26"/>
      <c r="C804" s="26"/>
    </row>
    <row r="805" spans="1:3" x14ac:dyDescent="0.2">
      <c r="A805" s="26"/>
      <c r="B805" s="26"/>
      <c r="C805" s="26"/>
    </row>
    <row r="806" spans="1:3" x14ac:dyDescent="0.2">
      <c r="A806" s="26"/>
      <c r="B806" s="26"/>
      <c r="C806" s="26"/>
    </row>
    <row r="807" spans="1:3" x14ac:dyDescent="0.2">
      <c r="A807" s="26"/>
      <c r="B807" s="26"/>
      <c r="C807" s="26"/>
    </row>
    <row r="808" spans="1:3" x14ac:dyDescent="0.2">
      <c r="A808" s="26"/>
      <c r="B808" s="26"/>
      <c r="C808" s="26"/>
    </row>
    <row r="809" spans="1:3" x14ac:dyDescent="0.2">
      <c r="A809" s="26"/>
      <c r="B809" s="26"/>
      <c r="C809" s="26"/>
    </row>
    <row r="810" spans="1:3" x14ac:dyDescent="0.2">
      <c r="A810" s="26"/>
      <c r="B810" s="26"/>
      <c r="C810" s="26"/>
    </row>
    <row r="811" spans="1:3" x14ac:dyDescent="0.2">
      <c r="A811" s="26"/>
      <c r="B811" s="26"/>
      <c r="C811" s="26"/>
    </row>
    <row r="812" spans="1:3" x14ac:dyDescent="0.2">
      <c r="A812" s="26"/>
      <c r="B812" s="26"/>
      <c r="C812" s="26"/>
    </row>
    <row r="813" spans="1:3" x14ac:dyDescent="0.2">
      <c r="A813" s="26"/>
      <c r="B813" s="26"/>
      <c r="C813" s="26"/>
    </row>
    <row r="814" spans="1:3" x14ac:dyDescent="0.2">
      <c r="A814" s="26"/>
      <c r="B814" s="26"/>
      <c r="C814" s="26"/>
    </row>
    <row r="815" spans="1:3" x14ac:dyDescent="0.2">
      <c r="A815" s="26"/>
      <c r="B815" s="26"/>
      <c r="C815" s="26"/>
    </row>
    <row r="816" spans="1:3" x14ac:dyDescent="0.2">
      <c r="A816" s="26"/>
      <c r="B816" s="26"/>
      <c r="C816" s="26"/>
    </row>
    <row r="817" spans="1:3" x14ac:dyDescent="0.2">
      <c r="A817" s="26"/>
      <c r="B817" s="26"/>
      <c r="C817" s="26"/>
    </row>
    <row r="818" spans="1:3" x14ac:dyDescent="0.2">
      <c r="A818" s="26"/>
      <c r="B818" s="26"/>
      <c r="C818" s="26"/>
    </row>
    <row r="819" spans="1:3" x14ac:dyDescent="0.2">
      <c r="A819" s="26"/>
      <c r="B819" s="26"/>
      <c r="C819" s="26"/>
    </row>
    <row r="820" spans="1:3" x14ac:dyDescent="0.2">
      <c r="A820" s="26"/>
      <c r="B820" s="26"/>
      <c r="C820" s="26"/>
    </row>
    <row r="821" spans="1:3" x14ac:dyDescent="0.2">
      <c r="A821" s="26"/>
      <c r="B821" s="26"/>
      <c r="C821" s="26"/>
    </row>
    <row r="822" spans="1:3" x14ac:dyDescent="0.2">
      <c r="A822" s="26"/>
      <c r="B822" s="26"/>
      <c r="C822" s="26"/>
    </row>
    <row r="823" spans="1:3" x14ac:dyDescent="0.2">
      <c r="A823" s="26"/>
      <c r="B823" s="26"/>
      <c r="C823" s="26"/>
    </row>
    <row r="824" spans="1:3" x14ac:dyDescent="0.2">
      <c r="A824" s="26"/>
      <c r="B824" s="26"/>
      <c r="C824" s="26"/>
    </row>
    <row r="825" spans="1:3" x14ac:dyDescent="0.2">
      <c r="A825" s="26"/>
      <c r="B825" s="26"/>
      <c r="C825" s="26"/>
    </row>
    <row r="826" spans="1:3" x14ac:dyDescent="0.2">
      <c r="A826" s="26"/>
      <c r="B826" s="26"/>
      <c r="C826" s="26"/>
    </row>
    <row r="827" spans="1:3" x14ac:dyDescent="0.2">
      <c r="A827" s="26"/>
      <c r="B827" s="26"/>
      <c r="C827" s="26"/>
    </row>
    <row r="828" spans="1:3" x14ac:dyDescent="0.2">
      <c r="A828" s="26"/>
      <c r="B828" s="26"/>
      <c r="C828" s="26"/>
    </row>
    <row r="829" spans="1:3" x14ac:dyDescent="0.2">
      <c r="A829" s="26"/>
      <c r="B829" s="26"/>
      <c r="C829" s="26"/>
    </row>
    <row r="830" spans="1:3" x14ac:dyDescent="0.2">
      <c r="A830" s="26"/>
      <c r="B830" s="26"/>
      <c r="C830" s="26"/>
    </row>
    <row r="831" spans="1:3" x14ac:dyDescent="0.2">
      <c r="A831" s="26"/>
      <c r="B831" s="26"/>
      <c r="C831" s="26"/>
    </row>
    <row r="832" spans="1:3" x14ac:dyDescent="0.2">
      <c r="A832" s="26"/>
      <c r="B832" s="26"/>
      <c r="C832" s="26"/>
    </row>
    <row r="833" spans="1:3" x14ac:dyDescent="0.2">
      <c r="A833" s="26"/>
      <c r="B833" s="26"/>
      <c r="C833" s="26"/>
    </row>
    <row r="834" spans="1:3" x14ac:dyDescent="0.2">
      <c r="A834" s="26"/>
      <c r="B834" s="26"/>
      <c r="C834" s="26"/>
    </row>
    <row r="835" spans="1:3" x14ac:dyDescent="0.2">
      <c r="A835" s="26"/>
      <c r="B835" s="26"/>
      <c r="C835" s="26"/>
    </row>
    <row r="836" spans="1:3" x14ac:dyDescent="0.2">
      <c r="A836" s="26"/>
      <c r="B836" s="26"/>
      <c r="C836" s="26"/>
    </row>
    <row r="837" spans="1:3" x14ac:dyDescent="0.2">
      <c r="A837" s="26"/>
      <c r="B837" s="26"/>
      <c r="C837" s="26"/>
    </row>
    <row r="838" spans="1:3" x14ac:dyDescent="0.2">
      <c r="A838" s="26"/>
      <c r="B838" s="26"/>
      <c r="C838" s="26"/>
    </row>
    <row r="839" spans="1:3" x14ac:dyDescent="0.2">
      <c r="A839" s="26"/>
      <c r="B839" s="26"/>
      <c r="C839" s="26"/>
    </row>
    <row r="840" spans="1:3" x14ac:dyDescent="0.2">
      <c r="A840" s="26"/>
      <c r="B840" s="26"/>
      <c r="C840" s="26"/>
    </row>
    <row r="841" spans="1:3" x14ac:dyDescent="0.2">
      <c r="A841" s="26"/>
      <c r="B841" s="26"/>
      <c r="C841" s="26"/>
    </row>
    <row r="842" spans="1:3" x14ac:dyDescent="0.2">
      <c r="A842" s="26"/>
      <c r="B842" s="26"/>
      <c r="C842" s="26"/>
    </row>
    <row r="843" spans="1:3" x14ac:dyDescent="0.2">
      <c r="A843" s="26"/>
      <c r="B843" s="26"/>
      <c r="C843" s="26"/>
    </row>
    <row r="844" spans="1:3" x14ac:dyDescent="0.2">
      <c r="A844" s="26"/>
      <c r="B844" s="26"/>
      <c r="C844" s="26"/>
    </row>
    <row r="845" spans="1:3" x14ac:dyDescent="0.2">
      <c r="A845" s="26"/>
      <c r="B845" s="26"/>
      <c r="C845" s="26"/>
    </row>
    <row r="846" spans="1:3" x14ac:dyDescent="0.2">
      <c r="A846" s="26"/>
      <c r="B846" s="26"/>
      <c r="C846" s="26"/>
    </row>
    <row r="847" spans="1:3" x14ac:dyDescent="0.2">
      <c r="A847" s="26"/>
      <c r="B847" s="26"/>
      <c r="C847" s="26"/>
    </row>
    <row r="848" spans="1:3" x14ac:dyDescent="0.2">
      <c r="A848" s="26"/>
      <c r="B848" s="26"/>
      <c r="C848" s="26"/>
    </row>
    <row r="849" spans="1:3" x14ac:dyDescent="0.2">
      <c r="A849" s="26"/>
      <c r="B849" s="26"/>
      <c r="C849" s="26"/>
    </row>
    <row r="850" spans="1:3" x14ac:dyDescent="0.2">
      <c r="A850" s="26"/>
      <c r="B850" s="26"/>
      <c r="C850" s="26"/>
    </row>
    <row r="851" spans="1:3" x14ac:dyDescent="0.2">
      <c r="A851" s="26"/>
      <c r="B851" s="26"/>
      <c r="C851" s="26"/>
    </row>
    <row r="852" spans="1:3" x14ac:dyDescent="0.2">
      <c r="A852" s="26"/>
      <c r="B852" s="26"/>
      <c r="C852" s="26"/>
    </row>
    <row r="853" spans="1:3" x14ac:dyDescent="0.2">
      <c r="A853" s="26"/>
      <c r="B853" s="26"/>
      <c r="C853" s="26"/>
    </row>
    <row r="854" spans="1:3" x14ac:dyDescent="0.2">
      <c r="A854" s="26"/>
      <c r="B854" s="26"/>
      <c r="C854" s="26"/>
    </row>
    <row r="855" spans="1:3" x14ac:dyDescent="0.2">
      <c r="A855" s="26"/>
      <c r="B855" s="26"/>
      <c r="C855" s="26"/>
    </row>
    <row r="856" spans="1:3" x14ac:dyDescent="0.2">
      <c r="A856" s="26"/>
      <c r="B856" s="26"/>
      <c r="C856" s="26"/>
    </row>
    <row r="857" spans="1:3" x14ac:dyDescent="0.2">
      <c r="A857" s="26"/>
      <c r="B857" s="26"/>
      <c r="C857" s="26"/>
    </row>
    <row r="858" spans="1:3" x14ac:dyDescent="0.2">
      <c r="A858" s="26"/>
      <c r="B858" s="26"/>
      <c r="C858" s="26"/>
    </row>
    <row r="859" spans="1:3" x14ac:dyDescent="0.2">
      <c r="A859" s="26"/>
      <c r="B859" s="26"/>
      <c r="C859" s="26"/>
    </row>
    <row r="860" spans="1:3" x14ac:dyDescent="0.2">
      <c r="A860" s="26"/>
      <c r="B860" s="26"/>
      <c r="C860" s="26"/>
    </row>
    <row r="861" spans="1:3" x14ac:dyDescent="0.2">
      <c r="A861" s="26"/>
      <c r="B861" s="26"/>
      <c r="C861" s="26"/>
    </row>
    <row r="862" spans="1:3" x14ac:dyDescent="0.2">
      <c r="A862" s="26"/>
      <c r="B862" s="26"/>
      <c r="C862" s="26"/>
    </row>
    <row r="863" spans="1:3" x14ac:dyDescent="0.2">
      <c r="A863" s="26"/>
      <c r="B863" s="26"/>
      <c r="C863" s="26"/>
    </row>
    <row r="864" spans="1:3" x14ac:dyDescent="0.2">
      <c r="A864" s="26"/>
      <c r="B864" s="26"/>
      <c r="C864" s="26"/>
    </row>
    <row r="865" spans="1:3" x14ac:dyDescent="0.2">
      <c r="A865" s="26"/>
      <c r="B865" s="26"/>
      <c r="C865" s="26"/>
    </row>
    <row r="866" spans="1:3" x14ac:dyDescent="0.2">
      <c r="A866" s="26"/>
      <c r="B866" s="26"/>
      <c r="C866" s="26"/>
    </row>
    <row r="867" spans="1:3" x14ac:dyDescent="0.2">
      <c r="A867" s="26"/>
      <c r="B867" s="26"/>
      <c r="C867" s="26"/>
    </row>
    <row r="868" spans="1:3" x14ac:dyDescent="0.2">
      <c r="A868" s="26"/>
      <c r="B868" s="26"/>
      <c r="C868" s="26"/>
    </row>
    <row r="869" spans="1:3" x14ac:dyDescent="0.2">
      <c r="A869" s="26"/>
      <c r="B869" s="26"/>
      <c r="C869" s="26"/>
    </row>
    <row r="870" spans="1:3" x14ac:dyDescent="0.2">
      <c r="A870" s="26"/>
      <c r="B870" s="26"/>
      <c r="C870" s="26"/>
    </row>
    <row r="871" spans="1:3" x14ac:dyDescent="0.2">
      <c r="A871" s="26"/>
      <c r="B871" s="26"/>
      <c r="C871" s="26"/>
    </row>
    <row r="872" spans="1:3" x14ac:dyDescent="0.2">
      <c r="A872" s="26"/>
      <c r="B872" s="26"/>
      <c r="C872" s="26"/>
    </row>
    <row r="873" spans="1:3" x14ac:dyDescent="0.2">
      <c r="A873" s="26"/>
      <c r="B873" s="26"/>
      <c r="C873" s="26"/>
    </row>
    <row r="874" spans="1:3" x14ac:dyDescent="0.2">
      <c r="A874" s="26"/>
      <c r="B874" s="26"/>
      <c r="C874" s="26"/>
    </row>
    <row r="875" spans="1:3" x14ac:dyDescent="0.2">
      <c r="A875" s="26"/>
      <c r="B875" s="26"/>
      <c r="C875" s="26"/>
    </row>
    <row r="876" spans="1:3" x14ac:dyDescent="0.2">
      <c r="A876" s="26"/>
      <c r="B876" s="26"/>
      <c r="C876" s="26"/>
    </row>
    <row r="877" spans="1:3" x14ac:dyDescent="0.2">
      <c r="A877" s="26"/>
      <c r="B877" s="26"/>
      <c r="C877" s="26"/>
    </row>
    <row r="878" spans="1:3" x14ac:dyDescent="0.2">
      <c r="A878" s="26"/>
      <c r="B878" s="26"/>
      <c r="C878" s="26"/>
    </row>
    <row r="879" spans="1:3" x14ac:dyDescent="0.2">
      <c r="A879" s="26"/>
      <c r="B879" s="26"/>
      <c r="C879" s="26"/>
    </row>
    <row r="880" spans="1:3" x14ac:dyDescent="0.2">
      <c r="A880" s="26"/>
      <c r="B880" s="26"/>
      <c r="C880" s="26"/>
    </row>
    <row r="881" spans="1:3" x14ac:dyDescent="0.2">
      <c r="A881" s="26"/>
      <c r="B881" s="26"/>
      <c r="C881" s="26"/>
    </row>
    <row r="882" spans="1:3" x14ac:dyDescent="0.2">
      <c r="A882" s="26"/>
      <c r="B882" s="26"/>
      <c r="C882" s="26"/>
    </row>
    <row r="883" spans="1:3" x14ac:dyDescent="0.2">
      <c r="A883" s="26"/>
      <c r="B883" s="26"/>
      <c r="C883" s="26"/>
    </row>
    <row r="884" spans="1:3" x14ac:dyDescent="0.2">
      <c r="A884" s="26"/>
      <c r="B884" s="26"/>
      <c r="C884" s="26"/>
    </row>
    <row r="885" spans="1:3" x14ac:dyDescent="0.2">
      <c r="A885" s="26"/>
      <c r="B885" s="26"/>
      <c r="C885" s="26"/>
    </row>
    <row r="886" spans="1:3" x14ac:dyDescent="0.2">
      <c r="A886" s="26"/>
      <c r="B886" s="26"/>
      <c r="C886" s="26"/>
    </row>
    <row r="887" spans="1:3" x14ac:dyDescent="0.2">
      <c r="A887" s="26"/>
      <c r="B887" s="26"/>
      <c r="C887" s="26"/>
    </row>
    <row r="888" spans="1:3" x14ac:dyDescent="0.2">
      <c r="A888" s="26"/>
      <c r="B888" s="26"/>
      <c r="C888" s="26"/>
    </row>
    <row r="889" spans="1:3" x14ac:dyDescent="0.2">
      <c r="A889" s="26"/>
      <c r="B889" s="26"/>
      <c r="C889" s="26"/>
    </row>
    <row r="890" spans="1:3" x14ac:dyDescent="0.2">
      <c r="A890" s="26"/>
      <c r="B890" s="26"/>
      <c r="C890" s="26"/>
    </row>
    <row r="891" spans="1:3" x14ac:dyDescent="0.2">
      <c r="A891" s="26"/>
      <c r="B891" s="26"/>
      <c r="C891" s="26"/>
    </row>
    <row r="892" spans="1:3" x14ac:dyDescent="0.2">
      <c r="A892" s="26"/>
      <c r="B892" s="26"/>
      <c r="C892" s="26"/>
    </row>
    <row r="893" spans="1:3" x14ac:dyDescent="0.2">
      <c r="A893" s="26"/>
      <c r="B893" s="26"/>
      <c r="C893" s="26"/>
    </row>
    <row r="894" spans="1:3" x14ac:dyDescent="0.2">
      <c r="A894" s="26"/>
      <c r="B894" s="26"/>
      <c r="C894" s="26"/>
    </row>
    <row r="895" spans="1:3" x14ac:dyDescent="0.2">
      <c r="A895" s="26"/>
      <c r="B895" s="26"/>
      <c r="C895" s="26"/>
    </row>
    <row r="896" spans="1:3" x14ac:dyDescent="0.2">
      <c r="A896" s="26"/>
      <c r="B896" s="26"/>
      <c r="C896" s="26"/>
    </row>
    <row r="897" spans="1:3" x14ac:dyDescent="0.2">
      <c r="A897" s="26"/>
      <c r="B897" s="26"/>
      <c r="C897" s="26"/>
    </row>
    <row r="898" spans="1:3" x14ac:dyDescent="0.2">
      <c r="A898" s="26"/>
      <c r="B898" s="26"/>
      <c r="C898" s="26"/>
    </row>
    <row r="899" spans="1:3" x14ac:dyDescent="0.2">
      <c r="A899" s="26"/>
      <c r="B899" s="26"/>
      <c r="C899" s="26"/>
    </row>
    <row r="900" spans="1:3" x14ac:dyDescent="0.2">
      <c r="A900" s="26"/>
      <c r="B900" s="26"/>
      <c r="C900" s="26"/>
    </row>
    <row r="901" spans="1:3" x14ac:dyDescent="0.2">
      <c r="A901" s="26"/>
      <c r="B901" s="26"/>
      <c r="C901" s="26"/>
    </row>
    <row r="902" spans="1:3" x14ac:dyDescent="0.2">
      <c r="A902" s="26"/>
      <c r="B902" s="26"/>
      <c r="C902" s="26"/>
    </row>
    <row r="903" spans="1:3" x14ac:dyDescent="0.2">
      <c r="A903" s="26"/>
      <c r="B903" s="26"/>
      <c r="C903" s="26"/>
    </row>
    <row r="904" spans="1:3" x14ac:dyDescent="0.2">
      <c r="A904" s="26"/>
      <c r="B904" s="26"/>
      <c r="C904" s="26"/>
    </row>
    <row r="905" spans="1:3" x14ac:dyDescent="0.2">
      <c r="A905" s="26"/>
      <c r="B905" s="26"/>
      <c r="C905" s="26"/>
    </row>
    <row r="906" spans="1:3" x14ac:dyDescent="0.2">
      <c r="A906" s="26"/>
      <c r="B906" s="26"/>
      <c r="C906" s="26"/>
    </row>
    <row r="907" spans="1:3" x14ac:dyDescent="0.2">
      <c r="A907" s="26"/>
      <c r="B907" s="26"/>
      <c r="C907" s="26"/>
    </row>
    <row r="908" spans="1:3" x14ac:dyDescent="0.2">
      <c r="A908" s="26"/>
      <c r="B908" s="26"/>
      <c r="C908" s="26"/>
    </row>
    <row r="909" spans="1:3" x14ac:dyDescent="0.2">
      <c r="A909" s="26"/>
      <c r="B909" s="26"/>
      <c r="C909" s="26"/>
    </row>
    <row r="910" spans="1:3" x14ac:dyDescent="0.2">
      <c r="A910" s="26"/>
      <c r="B910" s="26"/>
      <c r="C910" s="26"/>
    </row>
    <row r="911" spans="1:3" x14ac:dyDescent="0.2">
      <c r="A911" s="26"/>
      <c r="B911" s="26"/>
      <c r="C911" s="26"/>
    </row>
    <row r="912" spans="1:3" x14ac:dyDescent="0.2">
      <c r="A912" s="26"/>
      <c r="B912" s="26"/>
      <c r="C912" s="26"/>
    </row>
    <row r="913" spans="1:3" x14ac:dyDescent="0.2">
      <c r="A913" s="26"/>
      <c r="B913" s="26"/>
      <c r="C913" s="26"/>
    </row>
    <row r="914" spans="1:3" x14ac:dyDescent="0.2">
      <c r="A914" s="26"/>
      <c r="B914" s="26"/>
      <c r="C914" s="26"/>
    </row>
    <row r="915" spans="1:3" x14ac:dyDescent="0.2">
      <c r="A915" s="26"/>
      <c r="B915" s="26"/>
      <c r="C915" s="26"/>
    </row>
    <row r="916" spans="1:3" x14ac:dyDescent="0.2">
      <c r="A916" s="26"/>
      <c r="B916" s="26"/>
      <c r="C916" s="26"/>
    </row>
    <row r="917" spans="1:3" x14ac:dyDescent="0.2">
      <c r="A917" s="26"/>
      <c r="B917" s="26"/>
      <c r="C917" s="26"/>
    </row>
    <row r="918" spans="1:3" x14ac:dyDescent="0.2">
      <c r="A918" s="26"/>
      <c r="B918" s="26"/>
      <c r="C918" s="26"/>
    </row>
    <row r="919" spans="1:3" x14ac:dyDescent="0.2">
      <c r="A919" s="26"/>
      <c r="B919" s="26"/>
      <c r="C919" s="26"/>
    </row>
    <row r="920" spans="1:3" x14ac:dyDescent="0.2">
      <c r="A920" s="26"/>
      <c r="B920" s="26"/>
      <c r="C920" s="26"/>
    </row>
    <row r="921" spans="1:3" x14ac:dyDescent="0.2">
      <c r="A921" s="26"/>
      <c r="B921" s="26"/>
      <c r="C921" s="26"/>
    </row>
    <row r="922" spans="1:3" x14ac:dyDescent="0.2">
      <c r="A922" s="26"/>
      <c r="B922" s="26"/>
      <c r="C922" s="26"/>
    </row>
    <row r="923" spans="1:3" x14ac:dyDescent="0.2">
      <c r="A923" s="26"/>
      <c r="B923" s="26"/>
      <c r="C923" s="26"/>
    </row>
    <row r="924" spans="1:3" x14ac:dyDescent="0.2">
      <c r="A924" s="26"/>
      <c r="B924" s="26"/>
      <c r="C924" s="26"/>
    </row>
    <row r="925" spans="1:3" x14ac:dyDescent="0.2">
      <c r="A925" s="26"/>
      <c r="B925" s="26"/>
      <c r="C925" s="26"/>
    </row>
    <row r="926" spans="1:3" x14ac:dyDescent="0.2">
      <c r="A926" s="26"/>
      <c r="B926" s="26"/>
      <c r="C926" s="26"/>
    </row>
    <row r="927" spans="1:3" x14ac:dyDescent="0.2">
      <c r="A927" s="26"/>
      <c r="B927" s="26"/>
      <c r="C927" s="26"/>
    </row>
    <row r="928" spans="1:3" x14ac:dyDescent="0.2">
      <c r="A928" s="26"/>
      <c r="B928" s="26"/>
      <c r="C928" s="26"/>
    </row>
    <row r="929" spans="1:3" x14ac:dyDescent="0.2">
      <c r="A929" s="26"/>
      <c r="B929" s="26"/>
      <c r="C929" s="26"/>
    </row>
    <row r="930" spans="1:3" x14ac:dyDescent="0.2">
      <c r="A930" s="26"/>
      <c r="B930" s="26"/>
      <c r="C930" s="26"/>
    </row>
    <row r="931" spans="1:3" x14ac:dyDescent="0.2">
      <c r="A931" s="26"/>
      <c r="B931" s="26"/>
      <c r="C931" s="26"/>
    </row>
    <row r="932" spans="1:3" x14ac:dyDescent="0.2">
      <c r="A932" s="26"/>
      <c r="B932" s="26"/>
      <c r="C932" s="26"/>
    </row>
    <row r="933" spans="1:3" x14ac:dyDescent="0.2">
      <c r="A933" s="26"/>
      <c r="B933" s="26"/>
      <c r="C933" s="26"/>
    </row>
    <row r="934" spans="1:3" x14ac:dyDescent="0.2">
      <c r="A934" s="26"/>
      <c r="B934" s="26"/>
      <c r="C934" s="26"/>
    </row>
    <row r="935" spans="1:3" x14ac:dyDescent="0.2">
      <c r="A935" s="26"/>
      <c r="B935" s="26"/>
      <c r="C935" s="26"/>
    </row>
    <row r="936" spans="1:3" x14ac:dyDescent="0.2">
      <c r="A936" s="26"/>
      <c r="B936" s="26"/>
      <c r="C936" s="26"/>
    </row>
    <row r="937" spans="1:3" x14ac:dyDescent="0.2">
      <c r="A937" s="26"/>
      <c r="B937" s="26"/>
      <c r="C937" s="26"/>
    </row>
    <row r="938" spans="1:3" x14ac:dyDescent="0.2">
      <c r="A938" s="26"/>
      <c r="B938" s="26"/>
      <c r="C938" s="26"/>
    </row>
    <row r="939" spans="1:3" x14ac:dyDescent="0.2">
      <c r="A939" s="26"/>
      <c r="B939" s="26"/>
      <c r="C939" s="26"/>
    </row>
    <row r="940" spans="1:3" x14ac:dyDescent="0.2">
      <c r="A940" s="26"/>
      <c r="B940" s="26"/>
      <c r="C940" s="26"/>
    </row>
    <row r="941" spans="1:3" x14ac:dyDescent="0.2">
      <c r="A941" s="26"/>
      <c r="B941" s="26"/>
      <c r="C941" s="26"/>
    </row>
    <row r="942" spans="1:3" x14ac:dyDescent="0.2">
      <c r="A942" s="26"/>
      <c r="B942" s="26"/>
      <c r="C942" s="26"/>
    </row>
    <row r="943" spans="1:3" x14ac:dyDescent="0.2">
      <c r="A943" s="26"/>
      <c r="B943" s="26"/>
      <c r="C943" s="26"/>
    </row>
    <row r="944" spans="1:3" x14ac:dyDescent="0.2">
      <c r="A944" s="26"/>
      <c r="B944" s="26"/>
      <c r="C944" s="26"/>
    </row>
    <row r="945" spans="1:3" x14ac:dyDescent="0.2">
      <c r="A945" s="26"/>
      <c r="B945" s="26"/>
      <c r="C945" s="26"/>
    </row>
    <row r="946" spans="1:3" x14ac:dyDescent="0.2">
      <c r="A946" s="26"/>
      <c r="B946" s="26"/>
      <c r="C946" s="26"/>
    </row>
    <row r="947" spans="1:3" x14ac:dyDescent="0.2">
      <c r="A947" s="26"/>
      <c r="B947" s="26"/>
      <c r="C947" s="26"/>
    </row>
    <row r="948" spans="1:3" x14ac:dyDescent="0.2">
      <c r="A948" s="26"/>
      <c r="B948" s="26"/>
      <c r="C948" s="26"/>
    </row>
    <row r="949" spans="1:3" x14ac:dyDescent="0.2">
      <c r="A949" s="26"/>
      <c r="B949" s="26"/>
      <c r="C949" s="26"/>
    </row>
    <row r="950" spans="1:3" x14ac:dyDescent="0.2">
      <c r="A950" s="26"/>
      <c r="B950" s="26"/>
      <c r="C950" s="26"/>
    </row>
    <row r="951" spans="1:3" x14ac:dyDescent="0.2">
      <c r="A951" s="26"/>
      <c r="B951" s="26"/>
      <c r="C951" s="26"/>
    </row>
    <row r="952" spans="1:3" x14ac:dyDescent="0.2">
      <c r="A952" s="26"/>
      <c r="B952" s="26"/>
      <c r="C952" s="26"/>
    </row>
    <row r="953" spans="1:3" x14ac:dyDescent="0.2">
      <c r="A953" s="26"/>
      <c r="B953" s="26"/>
      <c r="C953" s="26"/>
    </row>
    <row r="954" spans="1:3" x14ac:dyDescent="0.2">
      <c r="A954" s="26"/>
      <c r="B954" s="26"/>
      <c r="C954" s="26"/>
    </row>
    <row r="955" spans="1:3" x14ac:dyDescent="0.2">
      <c r="A955" s="26"/>
      <c r="B955" s="26"/>
      <c r="C955" s="26"/>
    </row>
    <row r="956" spans="1:3" x14ac:dyDescent="0.2">
      <c r="A956" s="26"/>
      <c r="B956" s="26"/>
      <c r="C956" s="26"/>
    </row>
    <row r="957" spans="1:3" x14ac:dyDescent="0.2">
      <c r="A957" s="26"/>
      <c r="B957" s="26"/>
      <c r="C957" s="26"/>
    </row>
    <row r="958" spans="1:3" x14ac:dyDescent="0.2">
      <c r="A958" s="26"/>
      <c r="B958" s="26"/>
      <c r="C958" s="26"/>
    </row>
    <row r="959" spans="1:3" x14ac:dyDescent="0.2">
      <c r="A959" s="26"/>
      <c r="B959" s="26"/>
      <c r="C959" s="26"/>
    </row>
    <row r="960" spans="1:3" x14ac:dyDescent="0.2">
      <c r="A960" s="26"/>
      <c r="B960" s="26"/>
      <c r="C960" s="26"/>
    </row>
    <row r="961" spans="1:3" x14ac:dyDescent="0.2">
      <c r="A961" s="26"/>
      <c r="B961" s="26"/>
      <c r="C961" s="26"/>
    </row>
    <row r="962" spans="1:3" x14ac:dyDescent="0.2">
      <c r="A962" s="26"/>
      <c r="B962" s="26"/>
      <c r="C962" s="26"/>
    </row>
    <row r="963" spans="1:3" x14ac:dyDescent="0.2">
      <c r="A963" s="26"/>
      <c r="B963" s="26"/>
      <c r="C963" s="26"/>
    </row>
    <row r="964" spans="1:3" x14ac:dyDescent="0.2">
      <c r="A964" s="26"/>
      <c r="B964" s="26"/>
      <c r="C964" s="26"/>
    </row>
    <row r="965" spans="1:3" x14ac:dyDescent="0.2">
      <c r="A965" s="26"/>
      <c r="B965" s="26"/>
      <c r="C965" s="26"/>
    </row>
    <row r="966" spans="1:3" x14ac:dyDescent="0.2">
      <c r="A966" s="26"/>
      <c r="B966" s="26"/>
      <c r="C966" s="26"/>
    </row>
    <row r="967" spans="1:3" x14ac:dyDescent="0.2">
      <c r="A967" s="26"/>
      <c r="B967" s="26"/>
      <c r="C967" s="26"/>
    </row>
    <row r="968" spans="1:3" x14ac:dyDescent="0.2">
      <c r="A968" s="26"/>
      <c r="B968" s="26"/>
      <c r="C968" s="26"/>
    </row>
    <row r="969" spans="1:3" x14ac:dyDescent="0.2">
      <c r="A969" s="26"/>
      <c r="B969" s="26"/>
      <c r="C969" s="26"/>
    </row>
    <row r="970" spans="1:3" x14ac:dyDescent="0.2">
      <c r="A970" s="26"/>
      <c r="B970" s="26"/>
      <c r="C970" s="26"/>
    </row>
    <row r="971" spans="1:3" x14ac:dyDescent="0.2">
      <c r="A971" s="26"/>
      <c r="B971" s="26"/>
      <c r="C971" s="26"/>
    </row>
    <row r="972" spans="1:3" x14ac:dyDescent="0.2">
      <c r="A972" s="26"/>
      <c r="B972" s="26"/>
      <c r="C972" s="26"/>
    </row>
    <row r="973" spans="1:3" x14ac:dyDescent="0.2">
      <c r="A973" s="26"/>
      <c r="B973" s="26"/>
      <c r="C973" s="26"/>
    </row>
    <row r="974" spans="1:3" x14ac:dyDescent="0.2">
      <c r="A974" s="26"/>
      <c r="B974" s="26"/>
      <c r="C974" s="26"/>
    </row>
    <row r="975" spans="1:3" x14ac:dyDescent="0.2">
      <c r="A975" s="26"/>
      <c r="B975" s="26"/>
      <c r="C975" s="26"/>
    </row>
    <row r="976" spans="1:3" x14ac:dyDescent="0.2">
      <c r="A976" s="26"/>
      <c r="B976" s="26"/>
      <c r="C976" s="26"/>
    </row>
    <row r="977" spans="1:3" x14ac:dyDescent="0.2">
      <c r="A977" s="26"/>
      <c r="B977" s="26"/>
      <c r="C977" s="26"/>
    </row>
    <row r="978" spans="1:3" x14ac:dyDescent="0.2">
      <c r="A978" s="26"/>
      <c r="B978" s="26"/>
      <c r="C978" s="26"/>
    </row>
    <row r="979" spans="1:3" x14ac:dyDescent="0.2">
      <c r="A979" s="26"/>
      <c r="B979" s="26"/>
      <c r="C979" s="26"/>
    </row>
    <row r="980" spans="1:3" x14ac:dyDescent="0.2">
      <c r="A980" s="26"/>
      <c r="B980" s="26"/>
      <c r="C980" s="26"/>
    </row>
    <row r="981" spans="1:3" x14ac:dyDescent="0.2">
      <c r="A981" s="26"/>
      <c r="B981" s="26"/>
      <c r="C981" s="26"/>
    </row>
    <row r="982" spans="1:3" x14ac:dyDescent="0.2">
      <c r="A982" s="26"/>
      <c r="B982" s="26"/>
      <c r="C982" s="26"/>
    </row>
    <row r="983" spans="1:3" x14ac:dyDescent="0.2">
      <c r="A983" s="26"/>
      <c r="B983" s="26"/>
      <c r="C983" s="26"/>
    </row>
    <row r="984" spans="1:3" x14ac:dyDescent="0.2">
      <c r="A984" s="26"/>
      <c r="B984" s="26"/>
      <c r="C984" s="26"/>
    </row>
    <row r="985" spans="1:3" x14ac:dyDescent="0.2">
      <c r="A985" s="26"/>
      <c r="B985" s="26"/>
      <c r="C985" s="26"/>
    </row>
    <row r="986" spans="1:3" x14ac:dyDescent="0.2">
      <c r="A986" s="26"/>
      <c r="B986" s="26"/>
      <c r="C986" s="26"/>
    </row>
    <row r="987" spans="1:3" x14ac:dyDescent="0.2">
      <c r="A987" s="26"/>
      <c r="B987" s="26"/>
      <c r="C987" s="26"/>
    </row>
    <row r="988" spans="1:3" x14ac:dyDescent="0.2">
      <c r="A988" s="26"/>
      <c r="B988" s="26"/>
      <c r="C988" s="26"/>
    </row>
    <row r="989" spans="1:3" x14ac:dyDescent="0.2">
      <c r="A989" s="26"/>
      <c r="B989" s="26"/>
      <c r="C989" s="26"/>
    </row>
    <row r="990" spans="1:3" x14ac:dyDescent="0.2">
      <c r="A990" s="26"/>
      <c r="B990" s="26"/>
      <c r="C990" s="26"/>
    </row>
    <row r="991" spans="1:3" x14ac:dyDescent="0.2">
      <c r="A991" s="26"/>
      <c r="B991" s="26"/>
      <c r="C991" s="26"/>
    </row>
    <row r="992" spans="1:3" x14ac:dyDescent="0.2">
      <c r="A992" s="26"/>
      <c r="B992" s="26"/>
      <c r="C992" s="26"/>
    </row>
    <row r="993" spans="1:3" x14ac:dyDescent="0.2">
      <c r="A993" s="26"/>
      <c r="B993" s="26"/>
      <c r="C993" s="26"/>
    </row>
    <row r="994" spans="1:3" x14ac:dyDescent="0.2">
      <c r="A994" s="26"/>
      <c r="B994" s="26"/>
      <c r="C994" s="26"/>
    </row>
    <row r="995" spans="1:3" x14ac:dyDescent="0.2">
      <c r="A995" s="26"/>
      <c r="B995" s="26"/>
      <c r="C995" s="26"/>
    </row>
    <row r="996" spans="1:3" x14ac:dyDescent="0.2">
      <c r="A996" s="26"/>
      <c r="B996" s="26"/>
      <c r="C996" s="26"/>
    </row>
    <row r="997" spans="1:3" x14ac:dyDescent="0.2">
      <c r="A997" s="26"/>
      <c r="B997" s="26"/>
      <c r="C997" s="26"/>
    </row>
    <row r="998" spans="1:3" x14ac:dyDescent="0.2">
      <c r="A998" s="26"/>
      <c r="B998" s="26"/>
      <c r="C998" s="26"/>
    </row>
    <row r="999" spans="1:3" x14ac:dyDescent="0.2">
      <c r="A999" s="26"/>
      <c r="B999" s="26"/>
      <c r="C999" s="26"/>
    </row>
    <row r="1000" spans="1:3" x14ac:dyDescent="0.2">
      <c r="A1000" s="26"/>
      <c r="B1000" s="26"/>
      <c r="C1000" s="26"/>
    </row>
    <row r="1001" spans="1:3" x14ac:dyDescent="0.2">
      <c r="A1001" s="26"/>
      <c r="B1001" s="26"/>
      <c r="C1001" s="26"/>
    </row>
    <row r="1002" spans="1:3" x14ac:dyDescent="0.2">
      <c r="A1002" s="26"/>
      <c r="B1002" s="26"/>
      <c r="C1002" s="26"/>
    </row>
    <row r="1003" spans="1:3" x14ac:dyDescent="0.2">
      <c r="A1003" s="26"/>
      <c r="B1003" s="26"/>
      <c r="C1003" s="26"/>
    </row>
    <row r="1004" spans="1:3" x14ac:dyDescent="0.2">
      <c r="A1004" s="26"/>
      <c r="B1004" s="26"/>
      <c r="C1004" s="26"/>
    </row>
    <row r="1005" spans="1:3" x14ac:dyDescent="0.2">
      <c r="A1005" s="26"/>
      <c r="B1005" s="26"/>
      <c r="C1005" s="26"/>
    </row>
    <row r="1006" spans="1:3" x14ac:dyDescent="0.2">
      <c r="A1006" s="26"/>
      <c r="B1006" s="26"/>
      <c r="C1006" s="26"/>
    </row>
    <row r="1007" spans="1:3" x14ac:dyDescent="0.2">
      <c r="A1007" s="26"/>
      <c r="B1007" s="26"/>
      <c r="C1007" s="26"/>
    </row>
    <row r="1008" spans="1:3" x14ac:dyDescent="0.2">
      <c r="A1008" s="26"/>
      <c r="B1008" s="26"/>
      <c r="C1008" s="26"/>
    </row>
    <row r="1009" spans="1:3" x14ac:dyDescent="0.2">
      <c r="A1009" s="26"/>
      <c r="B1009" s="26"/>
      <c r="C1009" s="26"/>
    </row>
    <row r="1010" spans="1:3" x14ac:dyDescent="0.2">
      <c r="A1010" s="26"/>
      <c r="B1010" s="26"/>
      <c r="C1010" s="26"/>
    </row>
    <row r="1011" spans="1:3" x14ac:dyDescent="0.2">
      <c r="A1011" s="26"/>
      <c r="B1011" s="26"/>
      <c r="C1011" s="26"/>
    </row>
    <row r="1012" spans="1:3" x14ac:dyDescent="0.2">
      <c r="A1012" s="26"/>
      <c r="B1012" s="26"/>
      <c r="C1012" s="26"/>
    </row>
    <row r="1013" spans="1:3" x14ac:dyDescent="0.2">
      <c r="A1013" s="26"/>
      <c r="B1013" s="26"/>
      <c r="C1013" s="26"/>
    </row>
    <row r="1014" spans="1:3" x14ac:dyDescent="0.2">
      <c r="A1014" s="26"/>
      <c r="B1014" s="26"/>
      <c r="C1014" s="26"/>
    </row>
    <row r="1015" spans="1:3" x14ac:dyDescent="0.2">
      <c r="A1015" s="26"/>
      <c r="B1015" s="26"/>
      <c r="C1015" s="26"/>
    </row>
    <row r="1016" spans="1:3" x14ac:dyDescent="0.2">
      <c r="A1016" s="26"/>
      <c r="B1016" s="26"/>
      <c r="C1016" s="26"/>
    </row>
    <row r="1017" spans="1:3" x14ac:dyDescent="0.2">
      <c r="A1017" s="26"/>
      <c r="B1017" s="26"/>
      <c r="C1017" s="26"/>
    </row>
    <row r="1018" spans="1:3" x14ac:dyDescent="0.2">
      <c r="A1018" s="26"/>
      <c r="B1018" s="26"/>
      <c r="C1018" s="26"/>
    </row>
    <row r="1019" spans="1:3" x14ac:dyDescent="0.2">
      <c r="A1019" s="26"/>
      <c r="B1019" s="26"/>
      <c r="C1019" s="26"/>
    </row>
    <row r="1020" spans="1:3" x14ac:dyDescent="0.2">
      <c r="A1020" s="26"/>
      <c r="B1020" s="26"/>
      <c r="C1020" s="26"/>
    </row>
    <row r="1021" spans="1:3" x14ac:dyDescent="0.2">
      <c r="A1021" s="26"/>
      <c r="B1021" s="26"/>
      <c r="C1021" s="26"/>
    </row>
    <row r="1022" spans="1:3" x14ac:dyDescent="0.2">
      <c r="A1022" s="26"/>
      <c r="B1022" s="26"/>
      <c r="C1022" s="26"/>
    </row>
    <row r="1023" spans="1:3" x14ac:dyDescent="0.2">
      <c r="A1023" s="26"/>
      <c r="B1023" s="26"/>
      <c r="C1023" s="26"/>
    </row>
    <row r="1024" spans="1:3" x14ac:dyDescent="0.2">
      <c r="A1024" s="26"/>
      <c r="B1024" s="26"/>
      <c r="C1024" s="26"/>
    </row>
    <row r="1025" spans="1:3" x14ac:dyDescent="0.2">
      <c r="A1025" s="26"/>
      <c r="B1025" s="26"/>
      <c r="C1025" s="26"/>
    </row>
    <row r="1026" spans="1:3" x14ac:dyDescent="0.2">
      <c r="A1026" s="26"/>
      <c r="B1026" s="26"/>
      <c r="C1026" s="26"/>
    </row>
    <row r="1027" spans="1:3" x14ac:dyDescent="0.2">
      <c r="A1027" s="26"/>
      <c r="B1027" s="26"/>
      <c r="C1027" s="26"/>
    </row>
    <row r="1028" spans="1:3" x14ac:dyDescent="0.2">
      <c r="A1028" s="26"/>
      <c r="B1028" s="26"/>
      <c r="C1028" s="26"/>
    </row>
    <row r="1029" spans="1:3" x14ac:dyDescent="0.2">
      <c r="A1029" s="26"/>
      <c r="B1029" s="26"/>
      <c r="C1029" s="26"/>
    </row>
    <row r="1030" spans="1:3" x14ac:dyDescent="0.2">
      <c r="A1030" s="26"/>
      <c r="B1030" s="26"/>
      <c r="C1030" s="26"/>
    </row>
    <row r="1031" spans="1:3" x14ac:dyDescent="0.2">
      <c r="A1031" s="26"/>
      <c r="B1031" s="26"/>
      <c r="C1031" s="26"/>
    </row>
    <row r="1032" spans="1:3" x14ac:dyDescent="0.2">
      <c r="A1032" s="26"/>
      <c r="B1032" s="26"/>
      <c r="C1032" s="26"/>
    </row>
    <row r="1033" spans="1:3" x14ac:dyDescent="0.2">
      <c r="A1033" s="26"/>
      <c r="B1033" s="26"/>
      <c r="C1033" s="26"/>
    </row>
    <row r="1034" spans="1:3" x14ac:dyDescent="0.2">
      <c r="A1034" s="26"/>
      <c r="B1034" s="26"/>
      <c r="C1034" s="26"/>
    </row>
    <row r="1035" spans="1:3" x14ac:dyDescent="0.2">
      <c r="A1035" s="26"/>
      <c r="B1035" s="26"/>
      <c r="C1035" s="26"/>
    </row>
    <row r="1036" spans="1:3" x14ac:dyDescent="0.2">
      <c r="A1036" s="26"/>
      <c r="B1036" s="26"/>
      <c r="C1036" s="26"/>
    </row>
    <row r="1037" spans="1:3" x14ac:dyDescent="0.2">
      <c r="A1037" s="26"/>
      <c r="B1037" s="26"/>
      <c r="C1037" s="26"/>
    </row>
    <row r="1038" spans="1:3" x14ac:dyDescent="0.2">
      <c r="A1038" s="26"/>
      <c r="B1038" s="26"/>
      <c r="C1038" s="26"/>
    </row>
    <row r="1039" spans="1:3" x14ac:dyDescent="0.2">
      <c r="A1039" s="26"/>
      <c r="B1039" s="26"/>
      <c r="C1039" s="26"/>
    </row>
    <row r="1040" spans="1:3" x14ac:dyDescent="0.2">
      <c r="A1040" s="26"/>
      <c r="B1040" s="26"/>
      <c r="C1040" s="26"/>
    </row>
    <row r="1041" spans="1:3" x14ac:dyDescent="0.2">
      <c r="A1041" s="26"/>
      <c r="B1041" s="26"/>
      <c r="C1041" s="26"/>
    </row>
    <row r="1042" spans="1:3" x14ac:dyDescent="0.2">
      <c r="A1042" s="26"/>
      <c r="B1042" s="26"/>
      <c r="C1042" s="26"/>
    </row>
    <row r="1043" spans="1:3" x14ac:dyDescent="0.2">
      <c r="A1043" s="26"/>
      <c r="B1043" s="26"/>
      <c r="C1043" s="26"/>
    </row>
    <row r="1044" spans="1:3" x14ac:dyDescent="0.2">
      <c r="A1044" s="26"/>
      <c r="B1044" s="26"/>
      <c r="C1044" s="26"/>
    </row>
    <row r="1045" spans="1:3" x14ac:dyDescent="0.2">
      <c r="A1045" s="26"/>
      <c r="B1045" s="26"/>
      <c r="C1045" s="26"/>
    </row>
    <row r="1046" spans="1:3" x14ac:dyDescent="0.2">
      <c r="A1046" s="26"/>
      <c r="B1046" s="26"/>
      <c r="C1046" s="26"/>
    </row>
    <row r="1047" spans="1:3" x14ac:dyDescent="0.2">
      <c r="A1047" s="26"/>
      <c r="B1047" s="26"/>
      <c r="C1047" s="26"/>
    </row>
    <row r="1048" spans="1:3" x14ac:dyDescent="0.2">
      <c r="A1048" s="26"/>
      <c r="B1048" s="26"/>
      <c r="C1048" s="26"/>
    </row>
    <row r="1049" spans="1:3" x14ac:dyDescent="0.2">
      <c r="A1049" s="26"/>
      <c r="B1049" s="26"/>
      <c r="C1049" s="26"/>
    </row>
    <row r="1050" spans="1:3" x14ac:dyDescent="0.2">
      <c r="A1050" s="26"/>
      <c r="B1050" s="26"/>
      <c r="C1050" s="26"/>
    </row>
    <row r="1051" spans="1:3" x14ac:dyDescent="0.2">
      <c r="A1051" s="26"/>
      <c r="B1051" s="26"/>
      <c r="C1051" s="26"/>
    </row>
    <row r="1052" spans="1:3" x14ac:dyDescent="0.2">
      <c r="A1052" s="26"/>
      <c r="B1052" s="26"/>
      <c r="C1052" s="26"/>
    </row>
    <row r="1053" spans="1:3" x14ac:dyDescent="0.2">
      <c r="A1053" s="26"/>
      <c r="B1053" s="26"/>
      <c r="C1053" s="26"/>
    </row>
    <row r="1054" spans="1:3" x14ac:dyDescent="0.2">
      <c r="A1054" s="26"/>
      <c r="B1054" s="26"/>
      <c r="C1054" s="26"/>
    </row>
    <row r="1055" spans="1:3" x14ac:dyDescent="0.2">
      <c r="A1055" s="26"/>
      <c r="B1055" s="26"/>
      <c r="C1055" s="26"/>
    </row>
    <row r="1056" spans="1:3" x14ac:dyDescent="0.2">
      <c r="A1056" s="26"/>
      <c r="B1056" s="26"/>
      <c r="C1056" s="26"/>
    </row>
    <row r="1057" spans="1:3" x14ac:dyDescent="0.2">
      <c r="A1057" s="26"/>
      <c r="B1057" s="26"/>
      <c r="C1057" s="26"/>
    </row>
    <row r="1058" spans="1:3" x14ac:dyDescent="0.2">
      <c r="A1058" s="26"/>
      <c r="B1058" s="26"/>
      <c r="C1058" s="26"/>
    </row>
    <row r="1059" spans="1:3" x14ac:dyDescent="0.2">
      <c r="A1059" s="26"/>
      <c r="B1059" s="26"/>
      <c r="C1059" s="26"/>
    </row>
    <row r="1060" spans="1:3" x14ac:dyDescent="0.2">
      <c r="A1060" s="26"/>
      <c r="B1060" s="26"/>
      <c r="C1060" s="26"/>
    </row>
    <row r="1061" spans="1:3" x14ac:dyDescent="0.2">
      <c r="A1061" s="26"/>
      <c r="B1061" s="26"/>
      <c r="C1061" s="26"/>
    </row>
    <row r="1062" spans="1:3" x14ac:dyDescent="0.2">
      <c r="A1062" s="26"/>
      <c r="B1062" s="26"/>
      <c r="C1062" s="26"/>
    </row>
    <row r="1063" spans="1:3" x14ac:dyDescent="0.2">
      <c r="A1063" s="26"/>
      <c r="B1063" s="26"/>
      <c r="C1063" s="26"/>
    </row>
    <row r="1064" spans="1:3" x14ac:dyDescent="0.2">
      <c r="A1064" s="26"/>
      <c r="B1064" s="26"/>
      <c r="C1064" s="26"/>
    </row>
    <row r="1065" spans="1:3" x14ac:dyDescent="0.2">
      <c r="A1065" s="26"/>
      <c r="B1065" s="26"/>
      <c r="C1065" s="26"/>
    </row>
    <row r="1066" spans="1:3" x14ac:dyDescent="0.2">
      <c r="A1066" s="26"/>
      <c r="B1066" s="26"/>
      <c r="C1066" s="26"/>
    </row>
    <row r="1067" spans="1:3" x14ac:dyDescent="0.2">
      <c r="A1067" s="26"/>
      <c r="B1067" s="26"/>
      <c r="C1067" s="26"/>
    </row>
    <row r="1068" spans="1:3" x14ac:dyDescent="0.2">
      <c r="A1068" s="26"/>
      <c r="B1068" s="26"/>
      <c r="C1068" s="26"/>
    </row>
    <row r="1069" spans="1:3" x14ac:dyDescent="0.2">
      <c r="A1069" s="26"/>
      <c r="B1069" s="26"/>
      <c r="C1069" s="26"/>
    </row>
    <row r="1070" spans="1:3" x14ac:dyDescent="0.2">
      <c r="A1070" s="26"/>
      <c r="B1070" s="26"/>
      <c r="C1070" s="26"/>
    </row>
    <row r="1071" spans="1:3" x14ac:dyDescent="0.2">
      <c r="A1071" s="26"/>
      <c r="B1071" s="26"/>
      <c r="C1071" s="26"/>
    </row>
    <row r="1072" spans="1:3" x14ac:dyDescent="0.2">
      <c r="A1072" s="26"/>
      <c r="B1072" s="26"/>
      <c r="C1072" s="26"/>
    </row>
    <row r="1073" spans="1:3" x14ac:dyDescent="0.2">
      <c r="A1073" s="26"/>
      <c r="B1073" s="26"/>
      <c r="C1073" s="26"/>
    </row>
    <row r="1074" spans="1:3" x14ac:dyDescent="0.2">
      <c r="A1074" s="26"/>
      <c r="B1074" s="26"/>
      <c r="C1074" s="26"/>
    </row>
    <row r="1075" spans="1:3" x14ac:dyDescent="0.2">
      <c r="A1075" s="26"/>
      <c r="B1075" s="26"/>
      <c r="C1075" s="26"/>
    </row>
    <row r="1076" spans="1:3" x14ac:dyDescent="0.2">
      <c r="A1076" s="26"/>
      <c r="B1076" s="26"/>
      <c r="C1076" s="26"/>
    </row>
    <row r="1077" spans="1:3" x14ac:dyDescent="0.2">
      <c r="A1077" s="26"/>
      <c r="B1077" s="26"/>
      <c r="C1077" s="26"/>
    </row>
    <row r="1078" spans="1:3" x14ac:dyDescent="0.2">
      <c r="A1078" s="26"/>
      <c r="B1078" s="26"/>
      <c r="C1078" s="26"/>
    </row>
    <row r="1079" spans="1:3" x14ac:dyDescent="0.2">
      <c r="A1079" s="26"/>
      <c r="B1079" s="26"/>
      <c r="C1079" s="26"/>
    </row>
    <row r="1080" spans="1:3" x14ac:dyDescent="0.2">
      <c r="A1080" s="26"/>
      <c r="B1080" s="26"/>
      <c r="C1080" s="26"/>
    </row>
    <row r="1081" spans="1:3" x14ac:dyDescent="0.2">
      <c r="A1081" s="26"/>
      <c r="B1081" s="26"/>
      <c r="C1081" s="26"/>
    </row>
    <row r="1082" spans="1:3" x14ac:dyDescent="0.2">
      <c r="A1082" s="26"/>
      <c r="B1082" s="26"/>
      <c r="C1082" s="26"/>
    </row>
    <row r="1083" spans="1:3" x14ac:dyDescent="0.2">
      <c r="A1083" s="26"/>
      <c r="B1083" s="26"/>
      <c r="C1083" s="26"/>
    </row>
    <row r="1084" spans="1:3" x14ac:dyDescent="0.2">
      <c r="A1084" s="26"/>
      <c r="B1084" s="26"/>
      <c r="C1084" s="26"/>
    </row>
    <row r="1085" spans="1:3" x14ac:dyDescent="0.2">
      <c r="A1085" s="26"/>
      <c r="B1085" s="26"/>
      <c r="C1085" s="26"/>
    </row>
    <row r="1086" spans="1:3" x14ac:dyDescent="0.2">
      <c r="A1086" s="26"/>
      <c r="B1086" s="26"/>
      <c r="C1086" s="26"/>
    </row>
    <row r="1087" spans="1:3" x14ac:dyDescent="0.2">
      <c r="A1087" s="26"/>
      <c r="B1087" s="26"/>
      <c r="C1087" s="26"/>
    </row>
    <row r="1088" spans="1:3" x14ac:dyDescent="0.2">
      <c r="A1088" s="26"/>
      <c r="B1088" s="26"/>
      <c r="C1088" s="26"/>
    </row>
    <row r="1089" spans="1:3" x14ac:dyDescent="0.2">
      <c r="A1089" s="26"/>
      <c r="B1089" s="26"/>
      <c r="C1089" s="26"/>
    </row>
    <row r="1090" spans="1:3" x14ac:dyDescent="0.2">
      <c r="A1090" s="26"/>
      <c r="B1090" s="26"/>
      <c r="C1090" s="26"/>
    </row>
    <row r="1091" spans="1:3" x14ac:dyDescent="0.2">
      <c r="A1091" s="26"/>
      <c r="B1091" s="26"/>
      <c r="C1091" s="26"/>
    </row>
    <row r="1092" spans="1:3" x14ac:dyDescent="0.2">
      <c r="A1092" s="26"/>
      <c r="B1092" s="26"/>
      <c r="C1092" s="26"/>
    </row>
    <row r="1093" spans="1:3" x14ac:dyDescent="0.2">
      <c r="A1093" s="26"/>
      <c r="B1093" s="26"/>
      <c r="C1093" s="26"/>
    </row>
    <row r="1094" spans="1:3" x14ac:dyDescent="0.2">
      <c r="A1094" s="26"/>
      <c r="B1094" s="26"/>
      <c r="C1094" s="26"/>
    </row>
    <row r="1095" spans="1:3" x14ac:dyDescent="0.2">
      <c r="A1095" s="26"/>
      <c r="B1095" s="26"/>
      <c r="C1095" s="26"/>
    </row>
    <row r="1096" spans="1:3" x14ac:dyDescent="0.2">
      <c r="A1096" s="26"/>
      <c r="B1096" s="26"/>
      <c r="C1096" s="26"/>
    </row>
    <row r="1097" spans="1:3" x14ac:dyDescent="0.2">
      <c r="A1097" s="26"/>
      <c r="B1097" s="26"/>
      <c r="C1097" s="26"/>
    </row>
    <row r="1098" spans="1:3" x14ac:dyDescent="0.2">
      <c r="A1098" s="26"/>
      <c r="B1098" s="26"/>
      <c r="C1098" s="26"/>
    </row>
    <row r="1099" spans="1:3" x14ac:dyDescent="0.2">
      <c r="A1099" s="26"/>
      <c r="B1099" s="26"/>
      <c r="C1099" s="26"/>
    </row>
    <row r="1100" spans="1:3" x14ac:dyDescent="0.2">
      <c r="A1100" s="26"/>
      <c r="B1100" s="26"/>
      <c r="C1100" s="26"/>
    </row>
    <row r="1101" spans="1:3" x14ac:dyDescent="0.2">
      <c r="A1101" s="26"/>
      <c r="B1101" s="26"/>
      <c r="C1101" s="26"/>
    </row>
    <row r="1102" spans="1:3" x14ac:dyDescent="0.2">
      <c r="A1102" s="26"/>
      <c r="B1102" s="26"/>
      <c r="C1102" s="26"/>
    </row>
    <row r="1103" spans="1:3" x14ac:dyDescent="0.2">
      <c r="A1103" s="26"/>
      <c r="B1103" s="26"/>
      <c r="C1103" s="26"/>
    </row>
    <row r="1104" spans="1:3" x14ac:dyDescent="0.2">
      <c r="A1104" s="26"/>
      <c r="B1104" s="26"/>
      <c r="C1104" s="26"/>
    </row>
    <row r="1105" spans="1:3" x14ac:dyDescent="0.2">
      <c r="A1105" s="26"/>
      <c r="B1105" s="26"/>
      <c r="C1105" s="26"/>
    </row>
    <row r="1106" spans="1:3" x14ac:dyDescent="0.2">
      <c r="A1106" s="26"/>
      <c r="B1106" s="26"/>
      <c r="C1106" s="26"/>
    </row>
    <row r="1107" spans="1:3" x14ac:dyDescent="0.2">
      <c r="A1107" s="26"/>
      <c r="B1107" s="26"/>
      <c r="C1107" s="26"/>
    </row>
    <row r="1108" spans="1:3" x14ac:dyDescent="0.2">
      <c r="A1108" s="26"/>
      <c r="B1108" s="26"/>
      <c r="C1108" s="26"/>
    </row>
    <row r="1109" spans="1:3" x14ac:dyDescent="0.2">
      <c r="A1109" s="26"/>
      <c r="B1109" s="26"/>
      <c r="C1109" s="26"/>
    </row>
    <row r="1110" spans="1:3" x14ac:dyDescent="0.2">
      <c r="A1110" s="26"/>
      <c r="B1110" s="26"/>
      <c r="C1110" s="26"/>
    </row>
    <row r="1111" spans="1:3" x14ac:dyDescent="0.2">
      <c r="A1111" s="26"/>
      <c r="B1111" s="26"/>
      <c r="C1111" s="26"/>
    </row>
    <row r="1112" spans="1:3" x14ac:dyDescent="0.2">
      <c r="A1112" s="26"/>
      <c r="B1112" s="26"/>
      <c r="C1112" s="26"/>
    </row>
    <row r="1113" spans="1:3" x14ac:dyDescent="0.2">
      <c r="A1113" s="26"/>
      <c r="B1113" s="26"/>
      <c r="C1113" s="26"/>
    </row>
    <row r="1114" spans="1:3" x14ac:dyDescent="0.2">
      <c r="A1114" s="26"/>
      <c r="B1114" s="26"/>
      <c r="C1114" s="26"/>
    </row>
    <row r="1115" spans="1:3" x14ac:dyDescent="0.2">
      <c r="A1115" s="26"/>
      <c r="B1115" s="26"/>
      <c r="C1115" s="26"/>
    </row>
    <row r="1116" spans="1:3" x14ac:dyDescent="0.2">
      <c r="A1116" s="26"/>
      <c r="B1116" s="26"/>
      <c r="C1116" s="26"/>
    </row>
    <row r="1117" spans="1:3" x14ac:dyDescent="0.2">
      <c r="A1117" s="26"/>
      <c r="B1117" s="26"/>
      <c r="C1117" s="26"/>
    </row>
    <row r="1118" spans="1:3" x14ac:dyDescent="0.2">
      <c r="A1118" s="26"/>
      <c r="B1118" s="26"/>
      <c r="C1118" s="26"/>
    </row>
    <row r="1119" spans="1:3" x14ac:dyDescent="0.2">
      <c r="A1119" s="26"/>
      <c r="B1119" s="26"/>
      <c r="C1119" s="26"/>
    </row>
    <row r="1120" spans="1:3" x14ac:dyDescent="0.2">
      <c r="A1120" s="26"/>
      <c r="B1120" s="26"/>
      <c r="C1120" s="26"/>
    </row>
    <row r="1121" spans="1:3" x14ac:dyDescent="0.2">
      <c r="A1121" s="26"/>
      <c r="B1121" s="26"/>
      <c r="C1121" s="26"/>
    </row>
    <row r="1122" spans="1:3" x14ac:dyDescent="0.2">
      <c r="A1122" s="26"/>
      <c r="B1122" s="26"/>
      <c r="C1122" s="26"/>
    </row>
    <row r="1123" spans="1:3" x14ac:dyDescent="0.2">
      <c r="A1123" s="26"/>
      <c r="B1123" s="26"/>
      <c r="C1123" s="26"/>
    </row>
    <row r="1124" spans="1:3" x14ac:dyDescent="0.2">
      <c r="A1124" s="26"/>
      <c r="B1124" s="26"/>
      <c r="C1124" s="26"/>
    </row>
    <row r="1125" spans="1:3" x14ac:dyDescent="0.2">
      <c r="A1125" s="26"/>
      <c r="B1125" s="26"/>
      <c r="C1125" s="26"/>
    </row>
    <row r="1126" spans="1:3" x14ac:dyDescent="0.2">
      <c r="A1126" s="26"/>
      <c r="B1126" s="26"/>
      <c r="C1126" s="26"/>
    </row>
    <row r="1127" spans="1:3" x14ac:dyDescent="0.2">
      <c r="A1127" s="26"/>
      <c r="B1127" s="26"/>
      <c r="C1127" s="26"/>
    </row>
    <row r="1128" spans="1:3" x14ac:dyDescent="0.2">
      <c r="A1128" s="26"/>
      <c r="B1128" s="26"/>
      <c r="C1128" s="26"/>
    </row>
    <row r="1129" spans="1:3" x14ac:dyDescent="0.2">
      <c r="A1129" s="26"/>
      <c r="B1129" s="26"/>
      <c r="C1129" s="26"/>
    </row>
    <row r="1130" spans="1:3" x14ac:dyDescent="0.2">
      <c r="A1130" s="26"/>
      <c r="B1130" s="26"/>
      <c r="C1130" s="26"/>
    </row>
    <row r="1131" spans="1:3" x14ac:dyDescent="0.2">
      <c r="A1131" s="26"/>
      <c r="B1131" s="26"/>
      <c r="C1131" s="26"/>
    </row>
    <row r="1132" spans="1:3" x14ac:dyDescent="0.2">
      <c r="A1132" s="26"/>
      <c r="B1132" s="26"/>
      <c r="C1132" s="26"/>
    </row>
    <row r="1133" spans="1:3" x14ac:dyDescent="0.2">
      <c r="A1133" s="26"/>
      <c r="B1133" s="26"/>
      <c r="C1133" s="26"/>
    </row>
    <row r="1134" spans="1:3" x14ac:dyDescent="0.2">
      <c r="A1134" s="26"/>
      <c r="B1134" s="26"/>
      <c r="C1134" s="26"/>
    </row>
    <row r="1135" spans="1:3" x14ac:dyDescent="0.2">
      <c r="A1135" s="26"/>
      <c r="B1135" s="26"/>
      <c r="C1135" s="26"/>
    </row>
    <row r="1136" spans="1:3" x14ac:dyDescent="0.2">
      <c r="A1136" s="26"/>
      <c r="B1136" s="26"/>
      <c r="C1136" s="26"/>
    </row>
    <row r="1137" spans="1:3" x14ac:dyDescent="0.2">
      <c r="A1137" s="26"/>
      <c r="B1137" s="26"/>
      <c r="C1137" s="26"/>
    </row>
    <row r="1138" spans="1:3" x14ac:dyDescent="0.2">
      <c r="A1138" s="26"/>
      <c r="B1138" s="26"/>
      <c r="C1138" s="26"/>
    </row>
    <row r="1139" spans="1:3" x14ac:dyDescent="0.2">
      <c r="A1139" s="26"/>
      <c r="B1139" s="26"/>
      <c r="C1139" s="26"/>
    </row>
    <row r="1140" spans="1:3" x14ac:dyDescent="0.2">
      <c r="A1140" s="26"/>
      <c r="B1140" s="26"/>
      <c r="C1140" s="26"/>
    </row>
    <row r="1141" spans="1:3" x14ac:dyDescent="0.2">
      <c r="A1141" s="26"/>
      <c r="B1141" s="26"/>
      <c r="C1141" s="26"/>
    </row>
    <row r="1142" spans="1:3" x14ac:dyDescent="0.2">
      <c r="A1142" s="26"/>
      <c r="B1142" s="26"/>
      <c r="C1142" s="26"/>
    </row>
    <row r="1143" spans="1:3" x14ac:dyDescent="0.2">
      <c r="A1143" s="26"/>
      <c r="B1143" s="26"/>
      <c r="C1143" s="26"/>
    </row>
    <row r="1144" spans="1:3" x14ac:dyDescent="0.2">
      <c r="A1144" s="26"/>
      <c r="B1144" s="26"/>
      <c r="C1144" s="26"/>
    </row>
    <row r="1145" spans="1:3" x14ac:dyDescent="0.2">
      <c r="A1145" s="26"/>
      <c r="B1145" s="26"/>
      <c r="C1145" s="26"/>
    </row>
    <row r="1146" spans="1:3" x14ac:dyDescent="0.2">
      <c r="A1146" s="26"/>
      <c r="B1146" s="26"/>
      <c r="C1146" s="26"/>
    </row>
    <row r="1147" spans="1:3" x14ac:dyDescent="0.2">
      <c r="A1147" s="26"/>
      <c r="B1147" s="26"/>
      <c r="C1147" s="26"/>
    </row>
    <row r="1148" spans="1:3" x14ac:dyDescent="0.2">
      <c r="A1148" s="26"/>
      <c r="B1148" s="26"/>
      <c r="C1148" s="26"/>
    </row>
    <row r="1149" spans="1:3" x14ac:dyDescent="0.2">
      <c r="A1149" s="26"/>
      <c r="B1149" s="26"/>
      <c r="C1149" s="26"/>
    </row>
    <row r="1150" spans="1:3" x14ac:dyDescent="0.2">
      <c r="A1150" s="26"/>
      <c r="B1150" s="26"/>
      <c r="C1150" s="26"/>
    </row>
    <row r="1151" spans="1:3" x14ac:dyDescent="0.2">
      <c r="A1151" s="26"/>
      <c r="B1151" s="26"/>
      <c r="C1151" s="26"/>
    </row>
    <row r="1152" spans="1:3" x14ac:dyDescent="0.2">
      <c r="A1152" s="26"/>
      <c r="B1152" s="26"/>
      <c r="C1152" s="26"/>
    </row>
    <row r="1153" spans="1:3" x14ac:dyDescent="0.2">
      <c r="A1153" s="26"/>
      <c r="B1153" s="26"/>
      <c r="C1153" s="26"/>
    </row>
    <row r="1154" spans="1:3" x14ac:dyDescent="0.2">
      <c r="A1154" s="26"/>
      <c r="B1154" s="26"/>
      <c r="C1154" s="26"/>
    </row>
    <row r="1155" spans="1:3" x14ac:dyDescent="0.2">
      <c r="A1155" s="26"/>
      <c r="B1155" s="26"/>
      <c r="C1155" s="26"/>
    </row>
    <row r="1156" spans="1:3" x14ac:dyDescent="0.2">
      <c r="A1156" s="26"/>
      <c r="B1156" s="26"/>
      <c r="C1156" s="26"/>
    </row>
    <row r="1157" spans="1:3" x14ac:dyDescent="0.2">
      <c r="A1157" s="26"/>
      <c r="B1157" s="26"/>
      <c r="C1157" s="26"/>
    </row>
    <row r="1158" spans="1:3" x14ac:dyDescent="0.2">
      <c r="A1158" s="26"/>
      <c r="B1158" s="26"/>
      <c r="C1158" s="26"/>
    </row>
    <row r="1159" spans="1:3" x14ac:dyDescent="0.2">
      <c r="A1159" s="26"/>
      <c r="B1159" s="26"/>
      <c r="C1159" s="26"/>
    </row>
    <row r="1160" spans="1:3" x14ac:dyDescent="0.2">
      <c r="A1160" s="26"/>
      <c r="B1160" s="26"/>
      <c r="C1160" s="26"/>
    </row>
    <row r="1161" spans="1:3" x14ac:dyDescent="0.2">
      <c r="A1161" s="26"/>
      <c r="B1161" s="26"/>
      <c r="C1161" s="26"/>
    </row>
    <row r="1162" spans="1:3" x14ac:dyDescent="0.2">
      <c r="A1162" s="26"/>
      <c r="B1162" s="26"/>
      <c r="C1162" s="26"/>
    </row>
    <row r="1163" spans="1:3" x14ac:dyDescent="0.2">
      <c r="A1163" s="26"/>
      <c r="B1163" s="26"/>
      <c r="C1163" s="26"/>
    </row>
    <row r="1164" spans="1:3" x14ac:dyDescent="0.2">
      <c r="A1164" s="26"/>
      <c r="B1164" s="26"/>
      <c r="C1164" s="26"/>
    </row>
    <row r="1165" spans="1:3" x14ac:dyDescent="0.2">
      <c r="A1165" s="26"/>
      <c r="B1165" s="26"/>
      <c r="C1165" s="26"/>
    </row>
    <row r="1166" spans="1:3" x14ac:dyDescent="0.2">
      <c r="A1166" s="26"/>
      <c r="B1166" s="26"/>
      <c r="C1166" s="26"/>
    </row>
    <row r="1167" spans="1:3" x14ac:dyDescent="0.2">
      <c r="A1167" s="26"/>
      <c r="B1167" s="26"/>
      <c r="C1167" s="26"/>
    </row>
    <row r="1168" spans="1:3" x14ac:dyDescent="0.2">
      <c r="A1168" s="26"/>
      <c r="B1168" s="26"/>
      <c r="C1168" s="26"/>
    </row>
    <row r="1169" spans="1:3" x14ac:dyDescent="0.2">
      <c r="A1169" s="26"/>
      <c r="B1169" s="26"/>
      <c r="C1169" s="26"/>
    </row>
    <row r="1170" spans="1:3" x14ac:dyDescent="0.2">
      <c r="A1170" s="26"/>
      <c r="B1170" s="26"/>
      <c r="C1170" s="26"/>
    </row>
    <row r="1171" spans="1:3" x14ac:dyDescent="0.2">
      <c r="A1171" s="26"/>
      <c r="B1171" s="26"/>
      <c r="C1171" s="26"/>
    </row>
    <row r="1172" spans="1:3" x14ac:dyDescent="0.2">
      <c r="A1172" s="26"/>
      <c r="B1172" s="26"/>
      <c r="C1172" s="26"/>
    </row>
    <row r="1173" spans="1:3" x14ac:dyDescent="0.2">
      <c r="A1173" s="26"/>
      <c r="B1173" s="26"/>
      <c r="C1173" s="26"/>
    </row>
    <row r="1174" spans="1:3" x14ac:dyDescent="0.2">
      <c r="A1174" s="26"/>
      <c r="B1174" s="26"/>
      <c r="C1174" s="26"/>
    </row>
    <row r="1175" spans="1:3" x14ac:dyDescent="0.2">
      <c r="A1175" s="26"/>
      <c r="B1175" s="26"/>
      <c r="C1175" s="26"/>
    </row>
    <row r="1176" spans="1:3" x14ac:dyDescent="0.2">
      <c r="A1176" s="26"/>
      <c r="B1176" s="26"/>
      <c r="C1176" s="26"/>
    </row>
    <row r="1177" spans="1:3" x14ac:dyDescent="0.2">
      <c r="A1177" s="26"/>
      <c r="B1177" s="26"/>
      <c r="C1177" s="26"/>
    </row>
    <row r="1178" spans="1:3" x14ac:dyDescent="0.2">
      <c r="A1178" s="26"/>
      <c r="B1178" s="26"/>
      <c r="C1178" s="26"/>
    </row>
    <row r="1179" spans="1:3" x14ac:dyDescent="0.2">
      <c r="A1179" s="26"/>
      <c r="B1179" s="26"/>
      <c r="C1179" s="26"/>
    </row>
    <row r="1180" spans="1:3" x14ac:dyDescent="0.2">
      <c r="A1180" s="26"/>
      <c r="B1180" s="26"/>
      <c r="C1180" s="26"/>
    </row>
    <row r="1181" spans="1:3" x14ac:dyDescent="0.2">
      <c r="A1181" s="26"/>
      <c r="B1181" s="26"/>
      <c r="C1181" s="26"/>
    </row>
    <row r="1182" spans="1:3" x14ac:dyDescent="0.2">
      <c r="A1182" s="26"/>
      <c r="B1182" s="26"/>
      <c r="C1182" s="26"/>
    </row>
    <row r="1183" spans="1:3" x14ac:dyDescent="0.2">
      <c r="A1183" s="26"/>
      <c r="B1183" s="26"/>
      <c r="C1183" s="26"/>
    </row>
    <row r="1184" spans="1:3" x14ac:dyDescent="0.2">
      <c r="A1184" s="26"/>
      <c r="B1184" s="26"/>
      <c r="C1184" s="26"/>
    </row>
    <row r="1185" spans="1:3" x14ac:dyDescent="0.2">
      <c r="A1185" s="26"/>
      <c r="B1185" s="26"/>
      <c r="C1185" s="26"/>
    </row>
    <row r="1186" spans="1:3" x14ac:dyDescent="0.2">
      <c r="A1186" s="26"/>
      <c r="B1186" s="26"/>
      <c r="C1186" s="26"/>
    </row>
    <row r="1187" spans="1:3" x14ac:dyDescent="0.2">
      <c r="A1187" s="26"/>
      <c r="B1187" s="26"/>
      <c r="C1187" s="26"/>
    </row>
    <row r="1188" spans="1:3" x14ac:dyDescent="0.2">
      <c r="A1188" s="26"/>
      <c r="B1188" s="26"/>
      <c r="C1188" s="26"/>
    </row>
    <row r="1189" spans="1:3" x14ac:dyDescent="0.2">
      <c r="A1189" s="26"/>
      <c r="B1189" s="26"/>
      <c r="C1189" s="26"/>
    </row>
    <row r="1190" spans="1:3" x14ac:dyDescent="0.2">
      <c r="A1190" s="26"/>
      <c r="B1190" s="26"/>
      <c r="C1190" s="26"/>
    </row>
    <row r="1191" spans="1:3" x14ac:dyDescent="0.2">
      <c r="A1191" s="26"/>
      <c r="B1191" s="26"/>
      <c r="C1191" s="26"/>
    </row>
    <row r="1192" spans="1:3" x14ac:dyDescent="0.2">
      <c r="A1192" s="26"/>
      <c r="B1192" s="26"/>
      <c r="C1192" s="26"/>
    </row>
    <row r="1193" spans="1:3" x14ac:dyDescent="0.2">
      <c r="A1193" s="26"/>
      <c r="B1193" s="26"/>
      <c r="C1193" s="26"/>
    </row>
    <row r="1194" spans="1:3" x14ac:dyDescent="0.2">
      <c r="A1194" s="26"/>
      <c r="B1194" s="26"/>
      <c r="C1194" s="26"/>
    </row>
    <row r="1195" spans="1:3" x14ac:dyDescent="0.2">
      <c r="A1195" s="26"/>
      <c r="B1195" s="26"/>
      <c r="C1195" s="26"/>
    </row>
    <row r="1196" spans="1:3" x14ac:dyDescent="0.2">
      <c r="A1196" s="26"/>
      <c r="B1196" s="26"/>
      <c r="C1196" s="26"/>
    </row>
    <row r="1197" spans="1:3" x14ac:dyDescent="0.2">
      <c r="A1197" s="26"/>
      <c r="B1197" s="26"/>
      <c r="C1197" s="26"/>
    </row>
    <row r="1198" spans="1:3" x14ac:dyDescent="0.2">
      <c r="A1198" s="26"/>
      <c r="B1198" s="26"/>
      <c r="C1198" s="26"/>
    </row>
    <row r="1199" spans="1:3" x14ac:dyDescent="0.2">
      <c r="A1199" s="26"/>
      <c r="B1199" s="26"/>
      <c r="C1199" s="26"/>
    </row>
    <row r="1200" spans="1:3" x14ac:dyDescent="0.2">
      <c r="A1200" s="26"/>
      <c r="B1200" s="26"/>
      <c r="C1200" s="26"/>
    </row>
    <row r="1201" spans="1:3" x14ac:dyDescent="0.2">
      <c r="A1201" s="26"/>
      <c r="B1201" s="26"/>
      <c r="C1201" s="26"/>
    </row>
    <row r="1202" spans="1:3" x14ac:dyDescent="0.2">
      <c r="A1202" s="26"/>
      <c r="B1202" s="26"/>
      <c r="C1202" s="26"/>
    </row>
    <row r="1203" spans="1:3" x14ac:dyDescent="0.2">
      <c r="A1203" s="26"/>
      <c r="B1203" s="26"/>
      <c r="C1203" s="26"/>
    </row>
    <row r="1204" spans="1:3" x14ac:dyDescent="0.2">
      <c r="A1204" s="26"/>
      <c r="B1204" s="26"/>
      <c r="C1204" s="26"/>
    </row>
    <row r="1205" spans="1:3" x14ac:dyDescent="0.2">
      <c r="A1205" s="26"/>
      <c r="B1205" s="26"/>
      <c r="C1205" s="26"/>
    </row>
    <row r="1206" spans="1:3" x14ac:dyDescent="0.2">
      <c r="A1206" s="26"/>
      <c r="B1206" s="26"/>
      <c r="C1206" s="26"/>
    </row>
    <row r="1207" spans="1:3" x14ac:dyDescent="0.2">
      <c r="A1207" s="26"/>
      <c r="B1207" s="26"/>
      <c r="C1207" s="26"/>
    </row>
    <row r="1208" spans="1:3" x14ac:dyDescent="0.2">
      <c r="A1208" s="26"/>
      <c r="B1208" s="26"/>
      <c r="C1208" s="26"/>
    </row>
    <row r="1209" spans="1:3" x14ac:dyDescent="0.2">
      <c r="A1209" s="26"/>
      <c r="B1209" s="26"/>
      <c r="C1209" s="26"/>
    </row>
    <row r="1210" spans="1:3" x14ac:dyDescent="0.2">
      <c r="A1210" s="26"/>
      <c r="B1210" s="26"/>
      <c r="C1210" s="26"/>
    </row>
    <row r="1211" spans="1:3" x14ac:dyDescent="0.2">
      <c r="A1211" s="26"/>
      <c r="B1211" s="26"/>
      <c r="C1211" s="26"/>
    </row>
    <row r="1212" spans="1:3" x14ac:dyDescent="0.2">
      <c r="A1212" s="26"/>
      <c r="B1212" s="26"/>
      <c r="C1212" s="26"/>
    </row>
    <row r="1213" spans="1:3" x14ac:dyDescent="0.2">
      <c r="A1213" s="26"/>
      <c r="B1213" s="26"/>
      <c r="C1213" s="26"/>
    </row>
    <row r="1214" spans="1:3" x14ac:dyDescent="0.2">
      <c r="A1214" s="26"/>
      <c r="B1214" s="26"/>
      <c r="C1214" s="26"/>
    </row>
    <row r="1215" spans="1:3" x14ac:dyDescent="0.2">
      <c r="A1215" s="26"/>
      <c r="B1215" s="26"/>
      <c r="C1215" s="26"/>
    </row>
    <row r="1216" spans="1:3" x14ac:dyDescent="0.2">
      <c r="A1216" s="26"/>
      <c r="B1216" s="26"/>
      <c r="C1216" s="26"/>
    </row>
    <row r="1217" spans="1:3" x14ac:dyDescent="0.2">
      <c r="A1217" s="26"/>
      <c r="B1217" s="26"/>
      <c r="C1217" s="26"/>
    </row>
    <row r="1218" spans="1:3" x14ac:dyDescent="0.2">
      <c r="A1218" s="26"/>
      <c r="B1218" s="26"/>
      <c r="C1218" s="26"/>
    </row>
    <row r="1219" spans="1:3" x14ac:dyDescent="0.2">
      <c r="A1219" s="26"/>
      <c r="B1219" s="26"/>
      <c r="C1219" s="26"/>
    </row>
    <row r="1220" spans="1:3" x14ac:dyDescent="0.2">
      <c r="A1220" s="26"/>
      <c r="B1220" s="26"/>
      <c r="C1220" s="26"/>
    </row>
    <row r="1221" spans="1:3" x14ac:dyDescent="0.2">
      <c r="A1221" s="26"/>
      <c r="B1221" s="26"/>
      <c r="C1221" s="26"/>
    </row>
    <row r="1222" spans="1:3" x14ac:dyDescent="0.2">
      <c r="A1222" s="26"/>
      <c r="B1222" s="26"/>
      <c r="C1222" s="26"/>
    </row>
    <row r="1223" spans="1:3" x14ac:dyDescent="0.2">
      <c r="A1223" s="26"/>
      <c r="B1223" s="26"/>
      <c r="C1223" s="26"/>
    </row>
    <row r="1224" spans="1:3" x14ac:dyDescent="0.2">
      <c r="A1224" s="26"/>
      <c r="B1224" s="26"/>
      <c r="C1224" s="26"/>
    </row>
    <row r="1225" spans="1:3" x14ac:dyDescent="0.2">
      <c r="A1225" s="26"/>
      <c r="B1225" s="26"/>
      <c r="C1225" s="26"/>
    </row>
    <row r="1226" spans="1:3" x14ac:dyDescent="0.2">
      <c r="A1226" s="26"/>
      <c r="B1226" s="26"/>
      <c r="C1226" s="26"/>
    </row>
    <row r="1227" spans="1:3" x14ac:dyDescent="0.2">
      <c r="A1227" s="26"/>
      <c r="B1227" s="26"/>
      <c r="C1227" s="26"/>
    </row>
    <row r="1228" spans="1:3" x14ac:dyDescent="0.2">
      <c r="A1228" s="26"/>
      <c r="B1228" s="26"/>
      <c r="C1228" s="26"/>
    </row>
    <row r="1229" spans="1:3" x14ac:dyDescent="0.2">
      <c r="A1229" s="26"/>
      <c r="B1229" s="26"/>
      <c r="C1229" s="26"/>
    </row>
    <row r="1230" spans="1:3" x14ac:dyDescent="0.2">
      <c r="A1230" s="26"/>
      <c r="B1230" s="26"/>
      <c r="C1230" s="26"/>
    </row>
    <row r="1231" spans="1:3" x14ac:dyDescent="0.2">
      <c r="A1231" s="26"/>
      <c r="B1231" s="26"/>
      <c r="C1231" s="26"/>
    </row>
    <row r="1232" spans="1:3" x14ac:dyDescent="0.2">
      <c r="A1232" s="26"/>
      <c r="B1232" s="26"/>
      <c r="C1232" s="26"/>
    </row>
    <row r="1233" spans="1:3" x14ac:dyDescent="0.2">
      <c r="A1233" s="26"/>
      <c r="B1233" s="26"/>
      <c r="C1233" s="26"/>
    </row>
    <row r="1234" spans="1:3" x14ac:dyDescent="0.2">
      <c r="A1234" s="26"/>
      <c r="B1234" s="26"/>
      <c r="C1234" s="26"/>
    </row>
    <row r="1235" spans="1:3" x14ac:dyDescent="0.2">
      <c r="A1235" s="26"/>
      <c r="B1235" s="26"/>
      <c r="C1235" s="26"/>
    </row>
    <row r="1236" spans="1:3" x14ac:dyDescent="0.2">
      <c r="A1236" s="26"/>
      <c r="B1236" s="26"/>
      <c r="C1236" s="26"/>
    </row>
    <row r="1237" spans="1:3" x14ac:dyDescent="0.2">
      <c r="A1237" s="26"/>
      <c r="B1237" s="26"/>
      <c r="C1237" s="26"/>
    </row>
    <row r="1238" spans="1:3" x14ac:dyDescent="0.2">
      <c r="A1238" s="26"/>
      <c r="B1238" s="26"/>
      <c r="C1238" s="26"/>
    </row>
    <row r="1239" spans="1:3" x14ac:dyDescent="0.2">
      <c r="A1239" s="26"/>
      <c r="B1239" s="26"/>
      <c r="C1239" s="26"/>
    </row>
    <row r="1240" spans="1:3" x14ac:dyDescent="0.2">
      <c r="A1240" s="26"/>
      <c r="B1240" s="26"/>
      <c r="C1240" s="26"/>
    </row>
    <row r="1241" spans="1:3" x14ac:dyDescent="0.2">
      <c r="A1241" s="26"/>
      <c r="B1241" s="26"/>
      <c r="C1241" s="26"/>
    </row>
    <row r="1242" spans="1:3" x14ac:dyDescent="0.2">
      <c r="A1242" s="26"/>
      <c r="B1242" s="26"/>
      <c r="C1242" s="26"/>
    </row>
    <row r="1243" spans="1:3" x14ac:dyDescent="0.2">
      <c r="A1243" s="26"/>
      <c r="B1243" s="26"/>
      <c r="C1243" s="26"/>
    </row>
    <row r="1244" spans="1:3" x14ac:dyDescent="0.2">
      <c r="A1244" s="26"/>
      <c r="B1244" s="26"/>
      <c r="C1244" s="26"/>
    </row>
    <row r="1245" spans="1:3" x14ac:dyDescent="0.2">
      <c r="A1245" s="26"/>
      <c r="B1245" s="26"/>
      <c r="C1245" s="26"/>
    </row>
    <row r="1246" spans="1:3" x14ac:dyDescent="0.2">
      <c r="A1246" s="26"/>
      <c r="B1246" s="26"/>
      <c r="C1246" s="26"/>
    </row>
    <row r="1247" spans="1:3" x14ac:dyDescent="0.2">
      <c r="A1247" s="26"/>
      <c r="B1247" s="26"/>
      <c r="C1247" s="26"/>
    </row>
    <row r="1248" spans="1:3" x14ac:dyDescent="0.2">
      <c r="A1248" s="26"/>
      <c r="B1248" s="26"/>
      <c r="C1248" s="26"/>
    </row>
    <row r="1249" spans="1:3" x14ac:dyDescent="0.2">
      <c r="A1249" s="26"/>
      <c r="B1249" s="26"/>
      <c r="C1249" s="26"/>
    </row>
    <row r="1250" spans="1:3" x14ac:dyDescent="0.2">
      <c r="A1250" s="26"/>
      <c r="B1250" s="26"/>
      <c r="C1250" s="26"/>
    </row>
    <row r="1251" spans="1:3" x14ac:dyDescent="0.2">
      <c r="A1251" s="26"/>
      <c r="B1251" s="26"/>
      <c r="C1251" s="26"/>
    </row>
    <row r="1252" spans="1:3" x14ac:dyDescent="0.2">
      <c r="A1252" s="26"/>
      <c r="B1252" s="26"/>
      <c r="C1252" s="26"/>
    </row>
    <row r="1253" spans="1:3" x14ac:dyDescent="0.2">
      <c r="A1253" s="26"/>
      <c r="B1253" s="26"/>
      <c r="C1253" s="26"/>
    </row>
    <row r="1254" spans="1:3" x14ac:dyDescent="0.2">
      <c r="A1254" s="26"/>
      <c r="B1254" s="26"/>
      <c r="C1254" s="26"/>
    </row>
    <row r="1255" spans="1:3" x14ac:dyDescent="0.2">
      <c r="A1255" s="26"/>
      <c r="B1255" s="26"/>
      <c r="C1255" s="26"/>
    </row>
    <row r="1256" spans="1:3" x14ac:dyDescent="0.2">
      <c r="A1256" s="26"/>
      <c r="B1256" s="26"/>
      <c r="C1256" s="26"/>
    </row>
    <row r="1257" spans="1:3" x14ac:dyDescent="0.2">
      <c r="A1257" s="26"/>
      <c r="B1257" s="26"/>
      <c r="C1257" s="26"/>
    </row>
    <row r="1258" spans="1:3" x14ac:dyDescent="0.2">
      <c r="A1258" s="26"/>
      <c r="B1258" s="26"/>
      <c r="C1258" s="26"/>
    </row>
    <row r="1259" spans="1:3" x14ac:dyDescent="0.2">
      <c r="A1259" s="26"/>
      <c r="B1259" s="26"/>
      <c r="C1259" s="26"/>
    </row>
    <row r="1260" spans="1:3" x14ac:dyDescent="0.2">
      <c r="A1260" s="26"/>
      <c r="B1260" s="26"/>
      <c r="C1260" s="26"/>
    </row>
    <row r="1261" spans="1:3" x14ac:dyDescent="0.2">
      <c r="A1261" s="26"/>
      <c r="B1261" s="26"/>
      <c r="C1261" s="26"/>
    </row>
    <row r="1262" spans="1:3" x14ac:dyDescent="0.2">
      <c r="A1262" s="26"/>
      <c r="B1262" s="26"/>
      <c r="C1262" s="26"/>
    </row>
    <row r="1263" spans="1:3" x14ac:dyDescent="0.2">
      <c r="A1263" s="26"/>
      <c r="B1263" s="26"/>
      <c r="C1263" s="26"/>
    </row>
    <row r="1264" spans="1:3" x14ac:dyDescent="0.2">
      <c r="A1264" s="26"/>
      <c r="B1264" s="26"/>
      <c r="C1264" s="26"/>
    </row>
    <row r="1265" spans="1:3" x14ac:dyDescent="0.2">
      <c r="A1265" s="26"/>
      <c r="B1265" s="26"/>
      <c r="C1265" s="26"/>
    </row>
    <row r="1266" spans="1:3" x14ac:dyDescent="0.2">
      <c r="A1266" s="26"/>
      <c r="B1266" s="26"/>
      <c r="C1266" s="26"/>
    </row>
    <row r="1267" spans="1:3" x14ac:dyDescent="0.2">
      <c r="A1267" s="26"/>
      <c r="B1267" s="26"/>
      <c r="C1267" s="26"/>
    </row>
    <row r="1268" spans="1:3" x14ac:dyDescent="0.2">
      <c r="A1268" s="26"/>
      <c r="B1268" s="26"/>
      <c r="C1268" s="26"/>
    </row>
    <row r="1269" spans="1:3" x14ac:dyDescent="0.2">
      <c r="A1269" s="26"/>
      <c r="B1269" s="26"/>
      <c r="C1269" s="26"/>
    </row>
    <row r="1270" spans="1:3" x14ac:dyDescent="0.2">
      <c r="A1270" s="26"/>
      <c r="B1270" s="26"/>
      <c r="C1270" s="26"/>
    </row>
    <row r="1271" spans="1:3" x14ac:dyDescent="0.2">
      <c r="A1271" s="26"/>
      <c r="B1271" s="26"/>
      <c r="C1271" s="26"/>
    </row>
    <row r="1272" spans="1:3" x14ac:dyDescent="0.2">
      <c r="A1272" s="26"/>
      <c r="B1272" s="26"/>
      <c r="C1272" s="26"/>
    </row>
    <row r="1273" spans="1:3" x14ac:dyDescent="0.2">
      <c r="A1273" s="26"/>
      <c r="B1273" s="26"/>
      <c r="C1273" s="26"/>
    </row>
    <row r="1274" spans="1:3" x14ac:dyDescent="0.2">
      <c r="A1274" s="26"/>
      <c r="B1274" s="26"/>
      <c r="C1274" s="26"/>
    </row>
    <row r="1275" spans="1:3" x14ac:dyDescent="0.2">
      <c r="A1275" s="26"/>
      <c r="B1275" s="26"/>
      <c r="C1275" s="26"/>
    </row>
    <row r="1276" spans="1:3" x14ac:dyDescent="0.2">
      <c r="A1276" s="26"/>
      <c r="B1276" s="26"/>
      <c r="C1276" s="26"/>
    </row>
    <row r="1277" spans="1:3" x14ac:dyDescent="0.2">
      <c r="A1277" s="26"/>
      <c r="B1277" s="26"/>
      <c r="C1277" s="26"/>
    </row>
    <row r="1278" spans="1:3" x14ac:dyDescent="0.2">
      <c r="A1278" s="26"/>
      <c r="B1278" s="26"/>
      <c r="C1278" s="26"/>
    </row>
    <row r="1279" spans="1:3" x14ac:dyDescent="0.2">
      <c r="A1279" s="26"/>
      <c r="B1279" s="26"/>
      <c r="C1279" s="26"/>
    </row>
    <row r="1280" spans="1:3" x14ac:dyDescent="0.2">
      <c r="A1280" s="26"/>
      <c r="B1280" s="26"/>
      <c r="C1280" s="26"/>
    </row>
    <row r="1281" spans="1:3" x14ac:dyDescent="0.2">
      <c r="A1281" s="26"/>
      <c r="B1281" s="26"/>
      <c r="C1281" s="26"/>
    </row>
    <row r="1282" spans="1:3" x14ac:dyDescent="0.2">
      <c r="A1282" s="26"/>
      <c r="B1282" s="26"/>
      <c r="C1282" s="26"/>
    </row>
    <row r="1283" spans="1:3" x14ac:dyDescent="0.2">
      <c r="A1283" s="26"/>
      <c r="B1283" s="26"/>
      <c r="C1283" s="26"/>
    </row>
    <row r="1284" spans="1:3" x14ac:dyDescent="0.2">
      <c r="A1284" s="26"/>
      <c r="B1284" s="26"/>
      <c r="C1284" s="26"/>
    </row>
    <row r="1285" spans="1:3" x14ac:dyDescent="0.2">
      <c r="A1285" s="26"/>
      <c r="B1285" s="26"/>
      <c r="C1285" s="26"/>
    </row>
    <row r="1286" spans="1:3" x14ac:dyDescent="0.2">
      <c r="A1286" s="26"/>
      <c r="B1286" s="26"/>
      <c r="C1286" s="26"/>
    </row>
    <row r="1287" spans="1:3" x14ac:dyDescent="0.2">
      <c r="A1287" s="26"/>
      <c r="B1287" s="26"/>
      <c r="C1287" s="26"/>
    </row>
    <row r="1288" spans="1:3" x14ac:dyDescent="0.2">
      <c r="A1288" s="26"/>
      <c r="B1288" s="26"/>
      <c r="C1288" s="26"/>
    </row>
    <row r="1289" spans="1:3" x14ac:dyDescent="0.2">
      <c r="A1289" s="26"/>
      <c r="B1289" s="26"/>
      <c r="C1289" s="26"/>
    </row>
    <row r="1290" spans="1:3" x14ac:dyDescent="0.2">
      <c r="A1290" s="26"/>
      <c r="B1290" s="26"/>
      <c r="C1290" s="26"/>
    </row>
    <row r="1291" spans="1:3" x14ac:dyDescent="0.2">
      <c r="A1291" s="26"/>
      <c r="B1291" s="26"/>
      <c r="C1291" s="26"/>
    </row>
    <row r="1292" spans="1:3" x14ac:dyDescent="0.2">
      <c r="A1292" s="26"/>
      <c r="B1292" s="26"/>
      <c r="C1292" s="26"/>
    </row>
    <row r="1293" spans="1:3" x14ac:dyDescent="0.2">
      <c r="A1293" s="26"/>
      <c r="B1293" s="26"/>
      <c r="C1293" s="26"/>
    </row>
    <row r="1294" spans="1:3" x14ac:dyDescent="0.2">
      <c r="A1294" s="26"/>
      <c r="B1294" s="26"/>
      <c r="C1294" s="26"/>
    </row>
    <row r="1295" spans="1:3" x14ac:dyDescent="0.2">
      <c r="A1295" s="26"/>
      <c r="B1295" s="26"/>
      <c r="C1295" s="26"/>
    </row>
    <row r="1296" spans="1:3" x14ac:dyDescent="0.2">
      <c r="A1296" s="26"/>
      <c r="B1296" s="26"/>
      <c r="C1296" s="26"/>
    </row>
    <row r="1297" spans="1:3" x14ac:dyDescent="0.2">
      <c r="A1297" s="26"/>
      <c r="B1297" s="26"/>
      <c r="C1297" s="26"/>
    </row>
    <row r="1298" spans="1:3" x14ac:dyDescent="0.2">
      <c r="A1298" s="26"/>
      <c r="B1298" s="26"/>
      <c r="C1298" s="26"/>
    </row>
    <row r="1299" spans="1:3" x14ac:dyDescent="0.2">
      <c r="A1299" s="26"/>
      <c r="B1299" s="26"/>
      <c r="C1299" s="26"/>
    </row>
    <row r="1300" spans="1:3" x14ac:dyDescent="0.2">
      <c r="A1300" s="26"/>
      <c r="B1300" s="26"/>
      <c r="C1300" s="26"/>
    </row>
    <row r="1301" spans="1:3" x14ac:dyDescent="0.2">
      <c r="A1301" s="26"/>
      <c r="B1301" s="26"/>
      <c r="C1301" s="26"/>
    </row>
    <row r="1302" spans="1:3" x14ac:dyDescent="0.2">
      <c r="A1302" s="26"/>
      <c r="B1302" s="26"/>
      <c r="C1302" s="26"/>
    </row>
    <row r="1303" spans="1:3" x14ac:dyDescent="0.2">
      <c r="A1303" s="26"/>
      <c r="B1303" s="26"/>
      <c r="C1303" s="26"/>
    </row>
    <row r="1304" spans="1:3" x14ac:dyDescent="0.2">
      <c r="A1304" s="26"/>
      <c r="B1304" s="26"/>
      <c r="C1304" s="26"/>
    </row>
    <row r="1305" spans="1:3" x14ac:dyDescent="0.2">
      <c r="A1305" s="26"/>
      <c r="B1305" s="26"/>
      <c r="C1305" s="26"/>
    </row>
    <row r="1306" spans="1:3" x14ac:dyDescent="0.2">
      <c r="A1306" s="26"/>
      <c r="B1306" s="26"/>
      <c r="C1306" s="26"/>
    </row>
    <row r="1307" spans="1:3" x14ac:dyDescent="0.2">
      <c r="A1307" s="26"/>
      <c r="B1307" s="26"/>
      <c r="C1307" s="26"/>
    </row>
    <row r="1308" spans="1:3" x14ac:dyDescent="0.2">
      <c r="A1308" s="26"/>
      <c r="B1308" s="26"/>
      <c r="C1308" s="26"/>
    </row>
    <row r="1309" spans="1:3" x14ac:dyDescent="0.2">
      <c r="A1309" s="26"/>
      <c r="B1309" s="26"/>
      <c r="C1309" s="26"/>
    </row>
    <row r="1310" spans="1:3" x14ac:dyDescent="0.2">
      <c r="A1310" s="26"/>
      <c r="B1310" s="26"/>
      <c r="C1310" s="26"/>
    </row>
    <row r="1311" spans="1:3" x14ac:dyDescent="0.2">
      <c r="A1311" s="26"/>
      <c r="B1311" s="26"/>
      <c r="C1311" s="26"/>
    </row>
    <row r="1312" spans="1:3" x14ac:dyDescent="0.2">
      <c r="A1312" s="26"/>
      <c r="B1312" s="26"/>
      <c r="C1312" s="26"/>
    </row>
    <row r="1313" spans="1:3" x14ac:dyDescent="0.2">
      <c r="A1313" s="26"/>
      <c r="B1313" s="26"/>
      <c r="C1313" s="26"/>
    </row>
    <row r="1314" spans="1:3" x14ac:dyDescent="0.2">
      <c r="A1314" s="26"/>
      <c r="B1314" s="26"/>
      <c r="C1314" s="26"/>
    </row>
    <row r="1315" spans="1:3" x14ac:dyDescent="0.2">
      <c r="A1315" s="26"/>
      <c r="B1315" s="26"/>
      <c r="C1315" s="26"/>
    </row>
    <row r="1316" spans="1:3" x14ac:dyDescent="0.2">
      <c r="A1316" s="26"/>
      <c r="B1316" s="26"/>
      <c r="C1316" s="26"/>
    </row>
    <row r="1317" spans="1:3" x14ac:dyDescent="0.2">
      <c r="A1317" s="26"/>
      <c r="B1317" s="26"/>
      <c r="C1317" s="26"/>
    </row>
    <row r="1318" spans="1:3" x14ac:dyDescent="0.2">
      <c r="A1318" s="26"/>
      <c r="B1318" s="26"/>
      <c r="C1318" s="26"/>
    </row>
    <row r="1319" spans="1:3" x14ac:dyDescent="0.2">
      <c r="A1319" s="26"/>
      <c r="B1319" s="26"/>
      <c r="C1319" s="26"/>
    </row>
    <row r="1320" spans="1:3" x14ac:dyDescent="0.2">
      <c r="A1320" s="26"/>
      <c r="B1320" s="26"/>
      <c r="C1320" s="26"/>
    </row>
    <row r="1321" spans="1:3" x14ac:dyDescent="0.2">
      <c r="A1321" s="26"/>
      <c r="B1321" s="26"/>
      <c r="C1321" s="26"/>
    </row>
    <row r="1322" spans="1:3" x14ac:dyDescent="0.2">
      <c r="A1322" s="26"/>
      <c r="B1322" s="26"/>
      <c r="C1322" s="26"/>
    </row>
    <row r="1323" spans="1:3" x14ac:dyDescent="0.2">
      <c r="A1323" s="26"/>
      <c r="B1323" s="26"/>
      <c r="C1323" s="26"/>
    </row>
    <row r="1324" spans="1:3" x14ac:dyDescent="0.2">
      <c r="A1324" s="26"/>
      <c r="B1324" s="26"/>
      <c r="C1324" s="26"/>
    </row>
    <row r="1325" spans="1:3" x14ac:dyDescent="0.2">
      <c r="A1325" s="26"/>
      <c r="B1325" s="26"/>
      <c r="C1325" s="26"/>
    </row>
    <row r="1326" spans="1:3" x14ac:dyDescent="0.2">
      <c r="A1326" s="26"/>
      <c r="B1326" s="26"/>
      <c r="C1326" s="26"/>
    </row>
    <row r="1327" spans="1:3" x14ac:dyDescent="0.2">
      <c r="A1327" s="26"/>
      <c r="B1327" s="26"/>
      <c r="C1327" s="26"/>
    </row>
    <row r="1328" spans="1:3" x14ac:dyDescent="0.2">
      <c r="A1328" s="26"/>
      <c r="B1328" s="26"/>
      <c r="C1328" s="26"/>
    </row>
    <row r="1329" spans="1:3" x14ac:dyDescent="0.2">
      <c r="A1329" s="26"/>
      <c r="B1329" s="26"/>
      <c r="C1329" s="26"/>
    </row>
    <row r="1330" spans="1:3" x14ac:dyDescent="0.2">
      <c r="A1330" s="26"/>
      <c r="B1330" s="26"/>
      <c r="C1330" s="26"/>
    </row>
    <row r="1331" spans="1:3" x14ac:dyDescent="0.2">
      <c r="A1331" s="26"/>
      <c r="B1331" s="26"/>
      <c r="C1331" s="26"/>
    </row>
    <row r="1332" spans="1:3" x14ac:dyDescent="0.2">
      <c r="A1332" s="26"/>
      <c r="B1332" s="26"/>
      <c r="C1332" s="26"/>
    </row>
    <row r="1333" spans="1:3" x14ac:dyDescent="0.2">
      <c r="A1333" s="26"/>
      <c r="B1333" s="26"/>
      <c r="C1333" s="26"/>
    </row>
    <row r="1334" spans="1:3" x14ac:dyDescent="0.2">
      <c r="A1334" s="26"/>
      <c r="B1334" s="26"/>
      <c r="C1334" s="26"/>
    </row>
    <row r="1335" spans="1:3" x14ac:dyDescent="0.2">
      <c r="A1335" s="26"/>
      <c r="B1335" s="26"/>
      <c r="C1335" s="26"/>
    </row>
    <row r="1336" spans="1:3" x14ac:dyDescent="0.2">
      <c r="A1336" s="26"/>
      <c r="B1336" s="26"/>
      <c r="C1336" s="26"/>
    </row>
    <row r="1337" spans="1:3" x14ac:dyDescent="0.2">
      <c r="A1337" s="26"/>
      <c r="B1337" s="26"/>
      <c r="C1337" s="26"/>
    </row>
    <row r="1338" spans="1:3" x14ac:dyDescent="0.2">
      <c r="A1338" s="26"/>
      <c r="B1338" s="26"/>
      <c r="C1338" s="26"/>
    </row>
    <row r="1339" spans="1:3" x14ac:dyDescent="0.2">
      <c r="A1339" s="26"/>
      <c r="B1339" s="26"/>
      <c r="C1339" s="26"/>
    </row>
    <row r="1340" spans="1:3" x14ac:dyDescent="0.2">
      <c r="A1340" s="26"/>
      <c r="B1340" s="26"/>
      <c r="C1340" s="26"/>
    </row>
    <row r="1341" spans="1:3" x14ac:dyDescent="0.2">
      <c r="A1341" s="26"/>
      <c r="B1341" s="26"/>
      <c r="C1341" s="26"/>
    </row>
    <row r="1342" spans="1:3" x14ac:dyDescent="0.2">
      <c r="A1342" s="26"/>
      <c r="B1342" s="26"/>
      <c r="C1342" s="26"/>
    </row>
    <row r="1343" spans="1:3" x14ac:dyDescent="0.2">
      <c r="A1343" s="26"/>
      <c r="B1343" s="26"/>
      <c r="C1343" s="26"/>
    </row>
    <row r="1344" spans="1:3" x14ac:dyDescent="0.2">
      <c r="A1344" s="26"/>
      <c r="B1344" s="26"/>
      <c r="C1344" s="26"/>
    </row>
    <row r="1345" spans="1:3" x14ac:dyDescent="0.2">
      <c r="A1345" s="26"/>
      <c r="B1345" s="26"/>
      <c r="C1345" s="26"/>
    </row>
    <row r="1346" spans="1:3" x14ac:dyDescent="0.2">
      <c r="A1346" s="26"/>
      <c r="B1346" s="26"/>
      <c r="C1346" s="26"/>
    </row>
    <row r="1347" spans="1:3" x14ac:dyDescent="0.2">
      <c r="A1347" s="26"/>
      <c r="B1347" s="26"/>
      <c r="C1347" s="26"/>
    </row>
    <row r="1348" spans="1:3" x14ac:dyDescent="0.2">
      <c r="A1348" s="26"/>
      <c r="B1348" s="26"/>
      <c r="C1348" s="26"/>
    </row>
    <row r="1349" spans="1:3" x14ac:dyDescent="0.2">
      <c r="A1349" s="26"/>
      <c r="B1349" s="26"/>
      <c r="C1349" s="26"/>
    </row>
    <row r="1350" spans="1:3" x14ac:dyDescent="0.2">
      <c r="A1350" s="26"/>
      <c r="B1350" s="26"/>
      <c r="C1350" s="26"/>
    </row>
    <row r="1351" spans="1:3" x14ac:dyDescent="0.2">
      <c r="A1351" s="26"/>
      <c r="B1351" s="26"/>
      <c r="C1351" s="26"/>
    </row>
    <row r="1352" spans="1:3" x14ac:dyDescent="0.2">
      <c r="A1352" s="26"/>
      <c r="B1352" s="26"/>
      <c r="C1352" s="26"/>
    </row>
    <row r="1353" spans="1:3" x14ac:dyDescent="0.2">
      <c r="A1353" s="26"/>
      <c r="B1353" s="26"/>
      <c r="C1353" s="26"/>
    </row>
    <row r="1354" spans="1:3" x14ac:dyDescent="0.2">
      <c r="A1354" s="26"/>
      <c r="B1354" s="26"/>
      <c r="C1354" s="26"/>
    </row>
    <row r="1355" spans="1:3" x14ac:dyDescent="0.2">
      <c r="A1355" s="26"/>
      <c r="B1355" s="26"/>
      <c r="C1355" s="26"/>
    </row>
    <row r="1356" spans="1:3" x14ac:dyDescent="0.2">
      <c r="A1356" s="26"/>
      <c r="B1356" s="26"/>
      <c r="C1356" s="26"/>
    </row>
    <row r="1357" spans="1:3" x14ac:dyDescent="0.2">
      <c r="A1357" s="26"/>
      <c r="B1357" s="26"/>
      <c r="C1357" s="26"/>
    </row>
    <row r="1358" spans="1:3" x14ac:dyDescent="0.2">
      <c r="A1358" s="26"/>
      <c r="B1358" s="26"/>
      <c r="C1358" s="26"/>
    </row>
    <row r="1359" spans="1:3" x14ac:dyDescent="0.2">
      <c r="A1359" s="26"/>
      <c r="B1359" s="26"/>
      <c r="C1359" s="26"/>
    </row>
    <row r="1360" spans="1:3" x14ac:dyDescent="0.2">
      <c r="A1360" s="26"/>
      <c r="B1360" s="26"/>
      <c r="C1360" s="26"/>
    </row>
    <row r="1361" spans="1:3" x14ac:dyDescent="0.2">
      <c r="A1361" s="26"/>
      <c r="B1361" s="26"/>
      <c r="C1361" s="26"/>
    </row>
    <row r="1362" spans="1:3" x14ac:dyDescent="0.2">
      <c r="A1362" s="26"/>
      <c r="B1362" s="26"/>
      <c r="C1362" s="26"/>
    </row>
    <row r="1363" spans="1:3" x14ac:dyDescent="0.2">
      <c r="A1363" s="26"/>
      <c r="B1363" s="26"/>
      <c r="C1363" s="26"/>
    </row>
    <row r="1364" spans="1:3" x14ac:dyDescent="0.2">
      <c r="A1364" s="26"/>
      <c r="B1364" s="26"/>
      <c r="C1364" s="26"/>
    </row>
    <row r="1365" spans="1:3" x14ac:dyDescent="0.2">
      <c r="A1365" s="26"/>
      <c r="B1365" s="26"/>
      <c r="C1365" s="26"/>
    </row>
    <row r="1366" spans="1:3" x14ac:dyDescent="0.2">
      <c r="A1366" s="26"/>
      <c r="B1366" s="26"/>
      <c r="C1366" s="26"/>
    </row>
    <row r="1367" spans="1:3" x14ac:dyDescent="0.2">
      <c r="A1367" s="26"/>
      <c r="B1367" s="26"/>
      <c r="C1367" s="26"/>
    </row>
    <row r="1368" spans="1:3" x14ac:dyDescent="0.2">
      <c r="A1368" s="26"/>
      <c r="B1368" s="26"/>
      <c r="C1368" s="26"/>
    </row>
    <row r="1369" spans="1:3" x14ac:dyDescent="0.2">
      <c r="A1369" s="26"/>
      <c r="B1369" s="26"/>
      <c r="C1369" s="26"/>
    </row>
    <row r="1370" spans="1:3" x14ac:dyDescent="0.2">
      <c r="A1370" s="26"/>
      <c r="B1370" s="26"/>
      <c r="C1370" s="26"/>
    </row>
    <row r="1371" spans="1:3" x14ac:dyDescent="0.2">
      <c r="A1371" s="26"/>
      <c r="B1371" s="26"/>
      <c r="C1371" s="26"/>
    </row>
    <row r="1372" spans="1:3" x14ac:dyDescent="0.2">
      <c r="A1372" s="26"/>
      <c r="B1372" s="26"/>
      <c r="C1372" s="26"/>
    </row>
    <row r="1373" spans="1:3" x14ac:dyDescent="0.2">
      <c r="A1373" s="26"/>
      <c r="B1373" s="26"/>
      <c r="C1373" s="26"/>
    </row>
    <row r="1374" spans="1:3" x14ac:dyDescent="0.2">
      <c r="A1374" s="26"/>
      <c r="B1374" s="26"/>
      <c r="C1374" s="26"/>
    </row>
    <row r="1375" spans="1:3" x14ac:dyDescent="0.2">
      <c r="A1375" s="26"/>
      <c r="B1375" s="26"/>
      <c r="C1375" s="26"/>
    </row>
    <row r="1376" spans="1:3" x14ac:dyDescent="0.2">
      <c r="A1376" s="26"/>
      <c r="B1376" s="26"/>
      <c r="C1376" s="26"/>
    </row>
    <row r="1377" spans="1:3" x14ac:dyDescent="0.2">
      <c r="A1377" s="26"/>
      <c r="B1377" s="26"/>
      <c r="C1377" s="26"/>
    </row>
    <row r="1378" spans="1:3" x14ac:dyDescent="0.2">
      <c r="A1378" s="26"/>
      <c r="B1378" s="26"/>
      <c r="C1378" s="26"/>
    </row>
    <row r="1379" spans="1:3" x14ac:dyDescent="0.2">
      <c r="A1379" s="26"/>
      <c r="B1379" s="26"/>
      <c r="C1379" s="26"/>
    </row>
    <row r="1380" spans="1:3" x14ac:dyDescent="0.2">
      <c r="A1380" s="26"/>
      <c r="B1380" s="26"/>
      <c r="C1380" s="26"/>
    </row>
    <row r="1381" spans="1:3" x14ac:dyDescent="0.2">
      <c r="A1381" s="26"/>
      <c r="B1381" s="26"/>
      <c r="C1381" s="26"/>
    </row>
    <row r="1382" spans="1:3" x14ac:dyDescent="0.2">
      <c r="A1382" s="26"/>
      <c r="B1382" s="26"/>
      <c r="C1382" s="26"/>
    </row>
    <row r="1383" spans="1:3" x14ac:dyDescent="0.2">
      <c r="A1383" s="26"/>
      <c r="B1383" s="26"/>
      <c r="C1383" s="26"/>
    </row>
    <row r="1384" spans="1:3" x14ac:dyDescent="0.2">
      <c r="A1384" s="26"/>
      <c r="B1384" s="26"/>
      <c r="C1384" s="26"/>
    </row>
    <row r="1385" spans="1:3" x14ac:dyDescent="0.2">
      <c r="A1385" s="26"/>
      <c r="B1385" s="26"/>
      <c r="C1385" s="26"/>
    </row>
    <row r="1386" spans="1:3" x14ac:dyDescent="0.2">
      <c r="A1386" s="26"/>
      <c r="B1386" s="26"/>
      <c r="C1386" s="26"/>
    </row>
    <row r="1387" spans="1:3" x14ac:dyDescent="0.2">
      <c r="A1387" s="26"/>
      <c r="B1387" s="26"/>
      <c r="C1387" s="26"/>
    </row>
    <row r="1388" spans="1:3" x14ac:dyDescent="0.2">
      <c r="A1388" s="26"/>
      <c r="B1388" s="26"/>
      <c r="C1388" s="26"/>
    </row>
    <row r="1389" spans="1:3" x14ac:dyDescent="0.2">
      <c r="A1389" s="26"/>
      <c r="B1389" s="26"/>
      <c r="C1389" s="26"/>
    </row>
    <row r="1390" spans="1:3" x14ac:dyDescent="0.2">
      <c r="A1390" s="26"/>
      <c r="B1390" s="26"/>
      <c r="C1390" s="26"/>
    </row>
    <row r="1391" spans="1:3" x14ac:dyDescent="0.2">
      <c r="A1391" s="26"/>
      <c r="B1391" s="26"/>
      <c r="C1391" s="26"/>
    </row>
    <row r="1392" spans="1:3" x14ac:dyDescent="0.2">
      <c r="A1392" s="26"/>
      <c r="B1392" s="26"/>
      <c r="C1392" s="26"/>
    </row>
    <row r="1393" spans="1:3" x14ac:dyDescent="0.2">
      <c r="A1393" s="26"/>
      <c r="B1393" s="26"/>
      <c r="C1393" s="26"/>
    </row>
    <row r="1394" spans="1:3" x14ac:dyDescent="0.2">
      <c r="A1394" s="26"/>
      <c r="B1394" s="26"/>
      <c r="C1394" s="26"/>
    </row>
    <row r="1395" spans="1:3" x14ac:dyDescent="0.2">
      <c r="A1395" s="26"/>
      <c r="B1395" s="26"/>
      <c r="C1395" s="26"/>
    </row>
    <row r="1396" spans="1:3" x14ac:dyDescent="0.2">
      <c r="A1396" s="26"/>
      <c r="B1396" s="26"/>
      <c r="C1396" s="26"/>
    </row>
    <row r="1397" spans="1:3" x14ac:dyDescent="0.2">
      <c r="A1397" s="26"/>
      <c r="B1397" s="26"/>
      <c r="C1397" s="26"/>
    </row>
    <row r="1398" spans="1:3" x14ac:dyDescent="0.2">
      <c r="A1398" s="26"/>
      <c r="B1398" s="26"/>
      <c r="C1398" s="26"/>
    </row>
    <row r="1399" spans="1:3" x14ac:dyDescent="0.2">
      <c r="A1399" s="26"/>
      <c r="B1399" s="26"/>
      <c r="C1399" s="26"/>
    </row>
    <row r="1400" spans="1:3" x14ac:dyDescent="0.2">
      <c r="A1400" s="26"/>
      <c r="B1400" s="26"/>
      <c r="C1400" s="26"/>
    </row>
    <row r="1401" spans="1:3" x14ac:dyDescent="0.2">
      <c r="A1401" s="26"/>
      <c r="B1401" s="26"/>
      <c r="C1401" s="26"/>
    </row>
    <row r="1402" spans="1:3" x14ac:dyDescent="0.2">
      <c r="A1402" s="26"/>
      <c r="B1402" s="26"/>
      <c r="C1402" s="26"/>
    </row>
    <row r="1403" spans="1:3" x14ac:dyDescent="0.2">
      <c r="A1403" s="26"/>
      <c r="B1403" s="26"/>
      <c r="C1403" s="26"/>
    </row>
    <row r="1404" spans="1:3" x14ac:dyDescent="0.2">
      <c r="A1404" s="26"/>
      <c r="B1404" s="26"/>
      <c r="C1404" s="26"/>
    </row>
    <row r="1405" spans="1:3" x14ac:dyDescent="0.2">
      <c r="A1405" s="26"/>
      <c r="B1405" s="26"/>
      <c r="C1405" s="26"/>
    </row>
    <row r="1406" spans="1:3" x14ac:dyDescent="0.2">
      <c r="A1406" s="26"/>
      <c r="B1406" s="26"/>
      <c r="C1406" s="26"/>
    </row>
    <row r="1407" spans="1:3" x14ac:dyDescent="0.2">
      <c r="A1407" s="26"/>
      <c r="B1407" s="26"/>
      <c r="C1407" s="26"/>
    </row>
    <row r="1408" spans="1:3" x14ac:dyDescent="0.2">
      <c r="A1408" s="26"/>
      <c r="B1408" s="26"/>
      <c r="C1408" s="26"/>
    </row>
    <row r="1409" spans="1:3" x14ac:dyDescent="0.2">
      <c r="A1409" s="26"/>
      <c r="B1409" s="26"/>
      <c r="C1409" s="26"/>
    </row>
    <row r="1410" spans="1:3" x14ac:dyDescent="0.2">
      <c r="A1410" s="26"/>
      <c r="B1410" s="26"/>
      <c r="C1410" s="26"/>
    </row>
    <row r="1411" spans="1:3" x14ac:dyDescent="0.2">
      <c r="A1411" s="26"/>
      <c r="B1411" s="26"/>
      <c r="C1411" s="26"/>
    </row>
    <row r="1412" spans="1:3" x14ac:dyDescent="0.2">
      <c r="A1412" s="26"/>
      <c r="B1412" s="26"/>
      <c r="C1412" s="26"/>
    </row>
    <row r="1413" spans="1:3" x14ac:dyDescent="0.2">
      <c r="A1413" s="26"/>
      <c r="B1413" s="26"/>
      <c r="C1413" s="26"/>
    </row>
    <row r="1414" spans="1:3" x14ac:dyDescent="0.2">
      <c r="A1414" s="26"/>
      <c r="B1414" s="26"/>
      <c r="C1414" s="26"/>
    </row>
    <row r="1415" spans="1:3" x14ac:dyDescent="0.2">
      <c r="A1415" s="26"/>
      <c r="B1415" s="26"/>
      <c r="C1415" s="26"/>
    </row>
    <row r="1416" spans="1:3" x14ac:dyDescent="0.2">
      <c r="A1416" s="26"/>
      <c r="B1416" s="26"/>
      <c r="C1416" s="26"/>
    </row>
    <row r="1417" spans="1:3" x14ac:dyDescent="0.2">
      <c r="A1417" s="26"/>
      <c r="B1417" s="26"/>
      <c r="C1417" s="26"/>
    </row>
    <row r="1418" spans="1:3" x14ac:dyDescent="0.2">
      <c r="A1418" s="26"/>
      <c r="B1418" s="26"/>
      <c r="C1418" s="26"/>
    </row>
    <row r="1419" spans="1:3" x14ac:dyDescent="0.2">
      <c r="A1419" s="26"/>
      <c r="B1419" s="26"/>
      <c r="C1419" s="26"/>
    </row>
    <row r="1420" spans="1:3" x14ac:dyDescent="0.2">
      <c r="A1420" s="26"/>
      <c r="B1420" s="26"/>
      <c r="C1420" s="26"/>
    </row>
    <row r="1421" spans="1:3" x14ac:dyDescent="0.2">
      <c r="A1421" s="26"/>
      <c r="B1421" s="26"/>
      <c r="C1421" s="26"/>
    </row>
    <row r="1422" spans="1:3" x14ac:dyDescent="0.2">
      <c r="A1422" s="26"/>
      <c r="B1422" s="26"/>
      <c r="C1422" s="26"/>
    </row>
    <row r="1423" spans="1:3" x14ac:dyDescent="0.2">
      <c r="A1423" s="26"/>
      <c r="B1423" s="26"/>
      <c r="C1423" s="26"/>
    </row>
    <row r="1424" spans="1:3" x14ac:dyDescent="0.2">
      <c r="A1424" s="26"/>
      <c r="B1424" s="26"/>
      <c r="C1424" s="26"/>
    </row>
    <row r="1425" spans="1:3" x14ac:dyDescent="0.2">
      <c r="A1425" s="26"/>
      <c r="B1425" s="26"/>
      <c r="C1425" s="26"/>
    </row>
    <row r="1426" spans="1:3" x14ac:dyDescent="0.2">
      <c r="A1426" s="26"/>
      <c r="B1426" s="26"/>
      <c r="C1426" s="26"/>
    </row>
    <row r="1427" spans="1:3" x14ac:dyDescent="0.2">
      <c r="A1427" s="26"/>
      <c r="B1427" s="26"/>
      <c r="C1427" s="26"/>
    </row>
    <row r="1428" spans="1:3" x14ac:dyDescent="0.2">
      <c r="A1428" s="26"/>
      <c r="B1428" s="26"/>
      <c r="C1428" s="26"/>
    </row>
    <row r="1429" spans="1:3" x14ac:dyDescent="0.2">
      <c r="A1429" s="26"/>
      <c r="B1429" s="26"/>
      <c r="C1429" s="26"/>
    </row>
    <row r="1430" spans="1:3" x14ac:dyDescent="0.2">
      <c r="A1430" s="26"/>
      <c r="B1430" s="26"/>
      <c r="C1430" s="26"/>
    </row>
    <row r="1431" spans="1:3" x14ac:dyDescent="0.2">
      <c r="A1431" s="26"/>
      <c r="B1431" s="26"/>
      <c r="C1431" s="26"/>
    </row>
    <row r="1432" spans="1:3" x14ac:dyDescent="0.2">
      <c r="A1432" s="26"/>
      <c r="B1432" s="26"/>
      <c r="C1432" s="26"/>
    </row>
    <row r="1433" spans="1:3" x14ac:dyDescent="0.2">
      <c r="A1433" s="26"/>
      <c r="B1433" s="26"/>
      <c r="C1433" s="26"/>
    </row>
    <row r="1434" spans="1:3" x14ac:dyDescent="0.2">
      <c r="A1434" s="26"/>
      <c r="B1434" s="26"/>
      <c r="C1434" s="26"/>
    </row>
    <row r="1435" spans="1:3" x14ac:dyDescent="0.2">
      <c r="A1435" s="26"/>
      <c r="B1435" s="26"/>
      <c r="C1435" s="26"/>
    </row>
    <row r="1436" spans="1:3" x14ac:dyDescent="0.2">
      <c r="A1436" s="26"/>
      <c r="B1436" s="26"/>
      <c r="C1436" s="26"/>
    </row>
    <row r="1437" spans="1:3" x14ac:dyDescent="0.2">
      <c r="A1437" s="26"/>
      <c r="B1437" s="26"/>
      <c r="C1437" s="26"/>
    </row>
    <row r="1438" spans="1:3" x14ac:dyDescent="0.2">
      <c r="A1438" s="26"/>
      <c r="B1438" s="26"/>
      <c r="C1438" s="26"/>
    </row>
    <row r="1439" spans="1:3" x14ac:dyDescent="0.2">
      <c r="A1439" s="26"/>
      <c r="B1439" s="26"/>
      <c r="C1439" s="26"/>
    </row>
    <row r="1440" spans="1:3" x14ac:dyDescent="0.2">
      <c r="A1440" s="26"/>
      <c r="B1440" s="26"/>
      <c r="C1440" s="26"/>
    </row>
    <row r="1441" spans="1:3" x14ac:dyDescent="0.2">
      <c r="A1441" s="26"/>
      <c r="B1441" s="26"/>
      <c r="C1441" s="26"/>
    </row>
    <row r="1442" spans="1:3" x14ac:dyDescent="0.2">
      <c r="A1442" s="26"/>
      <c r="B1442" s="26"/>
      <c r="C1442" s="26"/>
    </row>
    <row r="1443" spans="1:3" x14ac:dyDescent="0.2">
      <c r="A1443" s="26"/>
      <c r="B1443" s="26"/>
      <c r="C1443" s="26"/>
    </row>
    <row r="1444" spans="1:3" x14ac:dyDescent="0.2">
      <c r="A1444" s="26"/>
      <c r="B1444" s="26"/>
      <c r="C1444" s="26"/>
    </row>
    <row r="1445" spans="1:3" x14ac:dyDescent="0.2">
      <c r="A1445" s="26"/>
      <c r="B1445" s="26"/>
      <c r="C1445" s="26"/>
    </row>
    <row r="1446" spans="1:3" x14ac:dyDescent="0.2">
      <c r="A1446" s="26"/>
      <c r="B1446" s="26"/>
      <c r="C1446" s="26"/>
    </row>
    <row r="1447" spans="1:3" x14ac:dyDescent="0.2">
      <c r="A1447" s="26"/>
      <c r="B1447" s="26"/>
      <c r="C1447" s="26"/>
    </row>
    <row r="1448" spans="1:3" x14ac:dyDescent="0.2">
      <c r="A1448" s="26"/>
      <c r="B1448" s="26"/>
      <c r="C1448" s="26"/>
    </row>
    <row r="1449" spans="1:3" x14ac:dyDescent="0.2">
      <c r="A1449" s="26"/>
      <c r="B1449" s="26"/>
      <c r="C1449" s="26"/>
    </row>
    <row r="1450" spans="1:3" x14ac:dyDescent="0.2">
      <c r="A1450" s="26"/>
      <c r="B1450" s="26"/>
      <c r="C1450" s="26"/>
    </row>
    <row r="1451" spans="1:3" x14ac:dyDescent="0.2">
      <c r="A1451" s="26"/>
      <c r="B1451" s="26"/>
      <c r="C1451" s="26"/>
    </row>
    <row r="1452" spans="1:3" x14ac:dyDescent="0.2">
      <c r="A1452" s="26"/>
      <c r="B1452" s="26"/>
      <c r="C1452" s="26"/>
    </row>
    <row r="1453" spans="1:3" x14ac:dyDescent="0.2">
      <c r="A1453" s="26"/>
      <c r="B1453" s="26"/>
      <c r="C1453" s="26"/>
    </row>
    <row r="1454" spans="1:3" x14ac:dyDescent="0.2">
      <c r="A1454" s="26"/>
      <c r="B1454" s="26"/>
      <c r="C1454" s="26"/>
    </row>
    <row r="1455" spans="1:3" x14ac:dyDescent="0.2">
      <c r="A1455" s="26"/>
      <c r="B1455" s="26"/>
      <c r="C1455" s="26"/>
    </row>
    <row r="1456" spans="1:3" x14ac:dyDescent="0.2">
      <c r="A1456" s="26"/>
      <c r="B1456" s="26"/>
      <c r="C1456" s="26"/>
    </row>
    <row r="1457" spans="1:3" x14ac:dyDescent="0.2">
      <c r="A1457" s="26"/>
      <c r="B1457" s="26"/>
      <c r="C1457" s="26"/>
    </row>
    <row r="1458" spans="1:3" x14ac:dyDescent="0.2">
      <c r="A1458" s="26"/>
      <c r="B1458" s="26"/>
      <c r="C1458" s="26"/>
    </row>
    <row r="1459" spans="1:3" x14ac:dyDescent="0.2">
      <c r="A1459" s="26"/>
      <c r="B1459" s="26"/>
      <c r="C1459" s="26"/>
    </row>
    <row r="1460" spans="1:3" x14ac:dyDescent="0.2">
      <c r="A1460" s="26"/>
      <c r="B1460" s="26"/>
      <c r="C1460" s="26"/>
    </row>
    <row r="1461" spans="1:3" x14ac:dyDescent="0.2">
      <c r="A1461" s="26"/>
      <c r="B1461" s="26"/>
      <c r="C1461" s="26"/>
    </row>
    <row r="1462" spans="1:3" x14ac:dyDescent="0.2">
      <c r="A1462" s="26"/>
      <c r="B1462" s="26"/>
      <c r="C1462" s="26"/>
    </row>
    <row r="1463" spans="1:3" x14ac:dyDescent="0.2">
      <c r="A1463" s="26"/>
      <c r="B1463" s="26"/>
      <c r="C1463" s="26"/>
    </row>
    <row r="1464" spans="1:3" x14ac:dyDescent="0.2">
      <c r="A1464" s="26"/>
      <c r="B1464" s="26"/>
      <c r="C1464" s="26"/>
    </row>
    <row r="1465" spans="1:3" x14ac:dyDescent="0.2">
      <c r="A1465" s="26"/>
      <c r="B1465" s="26"/>
      <c r="C1465" s="26"/>
    </row>
    <row r="1466" spans="1:3" x14ac:dyDescent="0.2">
      <c r="A1466" s="26"/>
      <c r="B1466" s="26"/>
      <c r="C1466" s="26"/>
    </row>
    <row r="1467" spans="1:3" x14ac:dyDescent="0.2">
      <c r="A1467" s="26"/>
      <c r="B1467" s="26"/>
      <c r="C1467" s="26"/>
    </row>
    <row r="1468" spans="1:3" x14ac:dyDescent="0.2">
      <c r="A1468" s="26"/>
      <c r="B1468" s="26"/>
      <c r="C1468" s="26"/>
    </row>
    <row r="1469" spans="1:3" x14ac:dyDescent="0.2">
      <c r="A1469" s="26"/>
      <c r="B1469" s="26"/>
      <c r="C1469" s="26"/>
    </row>
    <row r="1470" spans="1:3" x14ac:dyDescent="0.2">
      <c r="A1470" s="26"/>
      <c r="B1470" s="26"/>
      <c r="C1470" s="26"/>
    </row>
    <row r="1471" spans="1:3" x14ac:dyDescent="0.2">
      <c r="A1471" s="26"/>
      <c r="B1471" s="26"/>
      <c r="C1471" s="26"/>
    </row>
    <row r="1472" spans="1:3" x14ac:dyDescent="0.2">
      <c r="A1472" s="26"/>
      <c r="B1472" s="26"/>
      <c r="C1472" s="26"/>
    </row>
    <row r="1473" spans="1:3" x14ac:dyDescent="0.2">
      <c r="A1473" s="26"/>
      <c r="B1473" s="26"/>
      <c r="C1473" s="26"/>
    </row>
    <row r="1474" spans="1:3" x14ac:dyDescent="0.2">
      <c r="A1474" s="26"/>
      <c r="B1474" s="26"/>
      <c r="C1474" s="26"/>
    </row>
    <row r="1475" spans="1:3" x14ac:dyDescent="0.2">
      <c r="A1475" s="26"/>
      <c r="B1475" s="26"/>
      <c r="C1475" s="26"/>
    </row>
    <row r="1476" spans="1:3" x14ac:dyDescent="0.2">
      <c r="A1476" s="26"/>
      <c r="B1476" s="26"/>
      <c r="C1476" s="26"/>
    </row>
    <row r="1477" spans="1:3" x14ac:dyDescent="0.2">
      <c r="A1477" s="26"/>
      <c r="B1477" s="26"/>
      <c r="C1477" s="26"/>
    </row>
    <row r="1478" spans="1:3" x14ac:dyDescent="0.2">
      <c r="A1478" s="26"/>
      <c r="B1478" s="26"/>
      <c r="C1478" s="26"/>
    </row>
    <row r="1479" spans="1:3" x14ac:dyDescent="0.2">
      <c r="A1479" s="26"/>
      <c r="B1479" s="26"/>
      <c r="C1479" s="26"/>
    </row>
    <row r="1480" spans="1:3" x14ac:dyDescent="0.2">
      <c r="A1480" s="26"/>
      <c r="B1480" s="26"/>
      <c r="C1480" s="26"/>
    </row>
    <row r="1481" spans="1:3" x14ac:dyDescent="0.2">
      <c r="A1481" s="26"/>
      <c r="B1481" s="26"/>
      <c r="C1481" s="26"/>
    </row>
    <row r="1482" spans="1:3" x14ac:dyDescent="0.2">
      <c r="A1482" s="26"/>
      <c r="B1482" s="26"/>
      <c r="C1482" s="26"/>
    </row>
    <row r="1483" spans="1:3" x14ac:dyDescent="0.2">
      <c r="A1483" s="26"/>
      <c r="B1483" s="26"/>
      <c r="C1483" s="26"/>
    </row>
    <row r="1484" spans="1:3" x14ac:dyDescent="0.2">
      <c r="A1484" s="26"/>
      <c r="B1484" s="26"/>
      <c r="C1484" s="26"/>
    </row>
    <row r="1485" spans="1:3" x14ac:dyDescent="0.2">
      <c r="A1485" s="26"/>
      <c r="B1485" s="26"/>
      <c r="C1485" s="26"/>
    </row>
    <row r="1486" spans="1:3" x14ac:dyDescent="0.2">
      <c r="A1486" s="26"/>
      <c r="B1486" s="26"/>
      <c r="C1486" s="26"/>
    </row>
    <row r="1487" spans="1:3" x14ac:dyDescent="0.2">
      <c r="A1487" s="26"/>
      <c r="B1487" s="26"/>
      <c r="C1487" s="26"/>
    </row>
    <row r="1488" spans="1:3" x14ac:dyDescent="0.2">
      <c r="A1488" s="26"/>
      <c r="B1488" s="26"/>
      <c r="C1488" s="26"/>
    </row>
    <row r="1489" spans="1:3" x14ac:dyDescent="0.2">
      <c r="A1489" s="26"/>
      <c r="B1489" s="26"/>
      <c r="C1489" s="26"/>
    </row>
    <row r="1490" spans="1:3" x14ac:dyDescent="0.2">
      <c r="A1490" s="26"/>
      <c r="B1490" s="26"/>
      <c r="C1490" s="26"/>
    </row>
    <row r="1491" spans="1:3" x14ac:dyDescent="0.2">
      <c r="A1491" s="26"/>
      <c r="B1491" s="26"/>
      <c r="C1491" s="26"/>
    </row>
    <row r="1492" spans="1:3" x14ac:dyDescent="0.2">
      <c r="A1492" s="26"/>
      <c r="B1492" s="26"/>
      <c r="C1492" s="26"/>
    </row>
    <row r="1493" spans="1:3" x14ac:dyDescent="0.2">
      <c r="A1493" s="26"/>
      <c r="B1493" s="26"/>
      <c r="C1493" s="26"/>
    </row>
    <row r="1494" spans="1:3" x14ac:dyDescent="0.2">
      <c r="A1494" s="26"/>
      <c r="B1494" s="26"/>
      <c r="C1494" s="26"/>
    </row>
    <row r="1495" spans="1:3" x14ac:dyDescent="0.2">
      <c r="A1495" s="26"/>
      <c r="B1495" s="26"/>
      <c r="C1495" s="26"/>
    </row>
    <row r="1496" spans="1:3" x14ac:dyDescent="0.2">
      <c r="A1496" s="26"/>
      <c r="B1496" s="26"/>
      <c r="C1496" s="26"/>
    </row>
    <row r="1497" spans="1:3" x14ac:dyDescent="0.2">
      <c r="A1497" s="26"/>
      <c r="B1497" s="26"/>
      <c r="C1497" s="26"/>
    </row>
    <row r="1498" spans="1:3" x14ac:dyDescent="0.2">
      <c r="A1498" s="26"/>
      <c r="B1498" s="26"/>
      <c r="C1498" s="26"/>
    </row>
    <row r="1499" spans="1:3" x14ac:dyDescent="0.2">
      <c r="A1499" s="26"/>
      <c r="B1499" s="26"/>
      <c r="C1499" s="26"/>
    </row>
    <row r="1500" spans="1:3" x14ac:dyDescent="0.2">
      <c r="A1500" s="26"/>
      <c r="B1500" s="26"/>
      <c r="C1500" s="26"/>
    </row>
    <row r="1501" spans="1:3" x14ac:dyDescent="0.2">
      <c r="A1501" s="26"/>
      <c r="B1501" s="26"/>
      <c r="C1501" s="26"/>
    </row>
    <row r="1502" spans="1:3" x14ac:dyDescent="0.2">
      <c r="A1502" s="26"/>
      <c r="B1502" s="26"/>
      <c r="C1502" s="26"/>
    </row>
    <row r="1503" spans="1:3" x14ac:dyDescent="0.2">
      <c r="A1503" s="26"/>
      <c r="B1503" s="26"/>
      <c r="C1503" s="26"/>
    </row>
    <row r="1504" spans="1:3" x14ac:dyDescent="0.2">
      <c r="A1504" s="26"/>
      <c r="B1504" s="26"/>
      <c r="C1504" s="26"/>
    </row>
    <row r="1505" spans="1:3" x14ac:dyDescent="0.2">
      <c r="A1505" s="26"/>
      <c r="B1505" s="26"/>
      <c r="C1505" s="26"/>
    </row>
    <row r="1506" spans="1:3" x14ac:dyDescent="0.2">
      <c r="A1506" s="26"/>
      <c r="B1506" s="26"/>
      <c r="C1506" s="26"/>
    </row>
    <row r="1507" spans="1:3" x14ac:dyDescent="0.2">
      <c r="A1507" s="26"/>
      <c r="B1507" s="26"/>
      <c r="C1507" s="26"/>
    </row>
    <row r="1508" spans="1:3" x14ac:dyDescent="0.2">
      <c r="A1508" s="26"/>
      <c r="B1508" s="26"/>
      <c r="C1508" s="26"/>
    </row>
    <row r="1509" spans="1:3" x14ac:dyDescent="0.2">
      <c r="A1509" s="26"/>
      <c r="B1509" s="26"/>
      <c r="C1509" s="26"/>
    </row>
    <row r="1510" spans="1:3" x14ac:dyDescent="0.2">
      <c r="A1510" s="26"/>
      <c r="B1510" s="26"/>
      <c r="C1510" s="26"/>
    </row>
    <row r="1511" spans="1:3" x14ac:dyDescent="0.2">
      <c r="A1511" s="26"/>
      <c r="B1511" s="26"/>
      <c r="C1511" s="26"/>
    </row>
    <row r="1512" spans="1:3" x14ac:dyDescent="0.2">
      <c r="A1512" s="26"/>
      <c r="B1512" s="26"/>
      <c r="C1512" s="26"/>
    </row>
    <row r="1513" spans="1:3" x14ac:dyDescent="0.2">
      <c r="A1513" s="26"/>
      <c r="B1513" s="26"/>
      <c r="C1513" s="26"/>
    </row>
    <row r="1514" spans="1:3" x14ac:dyDescent="0.2">
      <c r="A1514" s="26"/>
      <c r="B1514" s="26"/>
      <c r="C1514" s="26"/>
    </row>
    <row r="1515" spans="1:3" x14ac:dyDescent="0.2">
      <c r="A1515" s="26"/>
      <c r="B1515" s="26"/>
      <c r="C1515" s="26"/>
    </row>
    <row r="1516" spans="1:3" x14ac:dyDescent="0.2">
      <c r="A1516" s="26"/>
      <c r="B1516" s="26"/>
      <c r="C1516" s="26"/>
    </row>
    <row r="1517" spans="1:3" x14ac:dyDescent="0.2">
      <c r="A1517" s="26"/>
      <c r="B1517" s="26"/>
      <c r="C1517" s="26"/>
    </row>
    <row r="1518" spans="1:3" x14ac:dyDescent="0.2">
      <c r="A1518" s="26"/>
      <c r="B1518" s="26"/>
      <c r="C1518" s="26"/>
    </row>
    <row r="1519" spans="1:3" x14ac:dyDescent="0.2">
      <c r="A1519" s="26"/>
      <c r="B1519" s="26"/>
      <c r="C1519" s="26"/>
    </row>
    <row r="1520" spans="1:3" x14ac:dyDescent="0.2">
      <c r="A1520" s="26"/>
      <c r="B1520" s="26"/>
      <c r="C1520" s="26"/>
    </row>
    <row r="1521" spans="1:3" x14ac:dyDescent="0.2">
      <c r="A1521" s="26"/>
      <c r="B1521" s="26"/>
      <c r="C1521" s="26"/>
    </row>
    <row r="1522" spans="1:3" x14ac:dyDescent="0.2">
      <c r="A1522" s="26"/>
      <c r="B1522" s="26"/>
      <c r="C1522" s="26"/>
    </row>
    <row r="1523" spans="1:3" x14ac:dyDescent="0.2">
      <c r="A1523" s="26"/>
      <c r="B1523" s="26"/>
      <c r="C1523" s="26"/>
    </row>
    <row r="1524" spans="1:3" x14ac:dyDescent="0.2">
      <c r="A1524" s="26"/>
      <c r="B1524" s="26"/>
      <c r="C1524" s="26"/>
    </row>
    <row r="1525" spans="1:3" x14ac:dyDescent="0.2">
      <c r="A1525" s="26"/>
      <c r="B1525" s="26"/>
      <c r="C1525" s="26"/>
    </row>
    <row r="1526" spans="1:3" x14ac:dyDescent="0.2">
      <c r="A1526" s="26"/>
      <c r="B1526" s="26"/>
      <c r="C1526" s="26"/>
    </row>
    <row r="1527" spans="1:3" x14ac:dyDescent="0.2">
      <c r="A1527" s="26"/>
      <c r="B1527" s="26"/>
      <c r="C1527" s="26"/>
    </row>
    <row r="1528" spans="1:3" x14ac:dyDescent="0.2">
      <c r="A1528" s="26"/>
      <c r="B1528" s="26"/>
      <c r="C1528" s="26"/>
    </row>
    <row r="1529" spans="1:3" x14ac:dyDescent="0.2">
      <c r="A1529" s="26"/>
      <c r="B1529" s="26"/>
      <c r="C1529" s="26"/>
    </row>
    <row r="1530" spans="1:3" x14ac:dyDescent="0.2">
      <c r="A1530" s="26"/>
      <c r="B1530" s="26"/>
      <c r="C1530" s="26"/>
    </row>
    <row r="1531" spans="1:3" x14ac:dyDescent="0.2">
      <c r="A1531" s="26"/>
      <c r="B1531" s="26"/>
      <c r="C1531" s="26"/>
    </row>
    <row r="1532" spans="1:3" x14ac:dyDescent="0.2">
      <c r="A1532" s="26"/>
      <c r="B1532" s="26"/>
      <c r="C1532" s="26"/>
    </row>
    <row r="1533" spans="1:3" x14ac:dyDescent="0.2">
      <c r="A1533" s="26"/>
      <c r="B1533" s="26"/>
      <c r="C1533" s="26"/>
    </row>
    <row r="1534" spans="1:3" x14ac:dyDescent="0.2">
      <c r="A1534" s="26"/>
      <c r="B1534" s="26"/>
      <c r="C1534" s="26"/>
    </row>
    <row r="1535" spans="1:3" x14ac:dyDescent="0.2">
      <c r="A1535" s="26"/>
      <c r="B1535" s="26"/>
      <c r="C1535" s="26"/>
    </row>
    <row r="1536" spans="1:3" x14ac:dyDescent="0.2">
      <c r="A1536" s="26"/>
      <c r="B1536" s="26"/>
      <c r="C1536" s="26"/>
    </row>
    <row r="1537" spans="1:3" x14ac:dyDescent="0.2">
      <c r="A1537" s="26"/>
      <c r="B1537" s="26"/>
      <c r="C1537" s="26"/>
    </row>
    <row r="1538" spans="1:3" x14ac:dyDescent="0.2">
      <c r="A1538" s="26"/>
      <c r="B1538" s="26"/>
      <c r="C1538" s="26"/>
    </row>
    <row r="1539" spans="1:3" x14ac:dyDescent="0.2">
      <c r="A1539" s="26"/>
      <c r="B1539" s="26"/>
      <c r="C1539" s="26"/>
    </row>
    <row r="1540" spans="1:3" x14ac:dyDescent="0.2">
      <c r="A1540" s="26"/>
      <c r="B1540" s="26"/>
      <c r="C1540" s="26"/>
    </row>
    <row r="1541" spans="1:3" x14ac:dyDescent="0.2">
      <c r="A1541" s="26"/>
      <c r="B1541" s="26"/>
      <c r="C1541" s="26"/>
    </row>
    <row r="1542" spans="1:3" x14ac:dyDescent="0.2">
      <c r="A1542" s="26"/>
      <c r="B1542" s="26"/>
      <c r="C1542" s="26"/>
    </row>
    <row r="1543" spans="1:3" x14ac:dyDescent="0.2">
      <c r="A1543" s="26"/>
      <c r="B1543" s="26"/>
      <c r="C1543" s="26"/>
    </row>
    <row r="1544" spans="1:3" x14ac:dyDescent="0.2">
      <c r="A1544" s="26"/>
      <c r="B1544" s="26"/>
      <c r="C1544" s="26"/>
    </row>
    <row r="1545" spans="1:3" x14ac:dyDescent="0.2">
      <c r="A1545" s="26"/>
      <c r="B1545" s="26"/>
      <c r="C1545" s="26"/>
    </row>
    <row r="1546" spans="1:3" x14ac:dyDescent="0.2">
      <c r="A1546" s="26"/>
      <c r="B1546" s="26"/>
      <c r="C1546" s="26"/>
    </row>
    <row r="1547" spans="1:3" x14ac:dyDescent="0.2">
      <c r="A1547" s="26"/>
      <c r="B1547" s="26"/>
      <c r="C1547" s="26"/>
    </row>
    <row r="1548" spans="1:3" x14ac:dyDescent="0.2">
      <c r="A1548" s="26"/>
      <c r="B1548" s="26"/>
      <c r="C1548" s="26"/>
    </row>
    <row r="1549" spans="1:3" x14ac:dyDescent="0.2">
      <c r="A1549" s="26"/>
      <c r="B1549" s="26"/>
      <c r="C1549" s="26"/>
    </row>
    <row r="1550" spans="1:3" x14ac:dyDescent="0.2">
      <c r="A1550" s="26"/>
      <c r="B1550" s="26"/>
      <c r="C1550" s="26"/>
    </row>
    <row r="1551" spans="1:3" x14ac:dyDescent="0.2">
      <c r="A1551" s="26"/>
      <c r="B1551" s="26"/>
      <c r="C1551" s="26"/>
    </row>
    <row r="1552" spans="1:3" x14ac:dyDescent="0.2">
      <c r="A1552" s="26"/>
      <c r="B1552" s="26"/>
      <c r="C1552" s="26"/>
    </row>
    <row r="1553" spans="1:3" x14ac:dyDescent="0.2">
      <c r="A1553" s="26"/>
      <c r="B1553" s="26"/>
      <c r="C1553" s="26"/>
    </row>
    <row r="1554" spans="1:3" x14ac:dyDescent="0.2">
      <c r="A1554" s="26"/>
      <c r="B1554" s="26"/>
      <c r="C1554" s="26"/>
    </row>
    <row r="1555" spans="1:3" x14ac:dyDescent="0.2">
      <c r="A1555" s="26"/>
      <c r="B1555" s="26"/>
      <c r="C1555" s="26"/>
    </row>
    <row r="1556" spans="1:3" x14ac:dyDescent="0.2">
      <c r="A1556" s="26"/>
      <c r="B1556" s="26"/>
      <c r="C1556" s="26"/>
    </row>
    <row r="1557" spans="1:3" x14ac:dyDescent="0.2">
      <c r="A1557" s="26"/>
      <c r="B1557" s="26"/>
      <c r="C1557" s="26"/>
    </row>
    <row r="1558" spans="1:3" x14ac:dyDescent="0.2">
      <c r="A1558" s="26"/>
      <c r="B1558" s="26"/>
      <c r="C1558" s="26"/>
    </row>
    <row r="1559" spans="1:3" x14ac:dyDescent="0.2">
      <c r="A1559" s="26"/>
      <c r="B1559" s="26"/>
      <c r="C1559" s="26"/>
    </row>
    <row r="1560" spans="1:3" x14ac:dyDescent="0.2">
      <c r="A1560" s="26"/>
      <c r="B1560" s="26"/>
      <c r="C1560" s="26"/>
    </row>
    <row r="1561" spans="1:3" x14ac:dyDescent="0.2">
      <c r="A1561" s="26"/>
      <c r="B1561" s="26"/>
      <c r="C1561" s="26"/>
    </row>
    <row r="1562" spans="1:3" x14ac:dyDescent="0.2">
      <c r="A1562" s="26"/>
      <c r="B1562" s="26"/>
      <c r="C1562" s="26"/>
    </row>
    <row r="1563" spans="1:3" x14ac:dyDescent="0.2">
      <c r="A1563" s="26"/>
      <c r="B1563" s="26"/>
      <c r="C1563" s="26"/>
    </row>
    <row r="1564" spans="1:3" x14ac:dyDescent="0.2">
      <c r="A1564" s="26"/>
      <c r="B1564" s="26"/>
      <c r="C1564" s="26"/>
    </row>
    <row r="1565" spans="1:3" x14ac:dyDescent="0.2">
      <c r="A1565" s="26"/>
      <c r="B1565" s="26"/>
      <c r="C1565" s="26"/>
    </row>
    <row r="1566" spans="1:3" x14ac:dyDescent="0.2">
      <c r="A1566" s="26"/>
      <c r="B1566" s="26"/>
      <c r="C1566" s="26"/>
    </row>
    <row r="1567" spans="1:3" x14ac:dyDescent="0.2">
      <c r="A1567" s="26"/>
      <c r="B1567" s="26"/>
      <c r="C1567" s="26"/>
    </row>
    <row r="1568" spans="1:3" x14ac:dyDescent="0.2">
      <c r="A1568" s="26"/>
      <c r="B1568" s="26"/>
      <c r="C1568" s="26"/>
    </row>
    <row r="1569" spans="1:3" x14ac:dyDescent="0.2">
      <c r="A1569" s="26"/>
      <c r="B1569" s="26"/>
      <c r="C1569" s="26"/>
    </row>
    <row r="1570" spans="1:3" x14ac:dyDescent="0.2">
      <c r="A1570" s="26"/>
      <c r="B1570" s="26"/>
      <c r="C1570" s="26"/>
    </row>
    <row r="1571" spans="1:3" x14ac:dyDescent="0.2">
      <c r="A1571" s="26"/>
      <c r="B1571" s="26"/>
      <c r="C1571" s="26"/>
    </row>
    <row r="1572" spans="1:3" x14ac:dyDescent="0.2">
      <c r="A1572" s="26"/>
      <c r="B1572" s="26"/>
      <c r="C1572" s="26"/>
    </row>
    <row r="1573" spans="1:3" x14ac:dyDescent="0.2">
      <c r="A1573" s="26"/>
      <c r="B1573" s="26"/>
      <c r="C1573" s="26"/>
    </row>
    <row r="1574" spans="1:3" x14ac:dyDescent="0.2">
      <c r="A1574" s="26"/>
      <c r="B1574" s="26"/>
      <c r="C1574" s="26"/>
    </row>
    <row r="1575" spans="1:3" x14ac:dyDescent="0.2">
      <c r="A1575" s="26"/>
      <c r="B1575" s="26"/>
      <c r="C1575" s="26"/>
    </row>
    <row r="1576" spans="1:3" x14ac:dyDescent="0.2">
      <c r="A1576" s="26"/>
      <c r="B1576" s="26"/>
      <c r="C1576" s="26"/>
    </row>
    <row r="1577" spans="1:3" x14ac:dyDescent="0.2">
      <c r="A1577" s="26"/>
      <c r="B1577" s="26"/>
      <c r="C1577" s="26"/>
    </row>
    <row r="1578" spans="1:3" x14ac:dyDescent="0.2">
      <c r="A1578" s="26"/>
      <c r="B1578" s="26"/>
      <c r="C1578" s="26"/>
    </row>
    <row r="1579" spans="1:3" x14ac:dyDescent="0.2">
      <c r="A1579" s="26"/>
      <c r="B1579" s="26"/>
      <c r="C1579" s="26"/>
    </row>
    <row r="1580" spans="1:3" x14ac:dyDescent="0.2">
      <c r="A1580" s="26"/>
      <c r="B1580" s="26"/>
      <c r="C1580" s="26"/>
    </row>
    <row r="1581" spans="1:3" x14ac:dyDescent="0.2">
      <c r="A1581" s="26"/>
      <c r="B1581" s="26"/>
      <c r="C1581" s="26"/>
    </row>
    <row r="1582" spans="1:3" x14ac:dyDescent="0.2">
      <c r="A1582" s="26"/>
      <c r="B1582" s="26"/>
      <c r="C1582" s="26"/>
    </row>
    <row r="1583" spans="1:3" x14ac:dyDescent="0.2">
      <c r="A1583" s="26"/>
      <c r="B1583" s="26"/>
      <c r="C1583" s="26"/>
    </row>
    <row r="1584" spans="1:3" x14ac:dyDescent="0.2">
      <c r="A1584" s="26"/>
      <c r="B1584" s="26"/>
      <c r="C1584" s="26"/>
    </row>
    <row r="1585" spans="1:3" x14ac:dyDescent="0.2">
      <c r="A1585" s="26"/>
      <c r="B1585" s="26"/>
      <c r="C1585" s="26"/>
    </row>
    <row r="1586" spans="1:3" x14ac:dyDescent="0.2">
      <c r="A1586" s="26"/>
      <c r="B1586" s="26"/>
      <c r="C1586" s="26"/>
    </row>
    <row r="1587" spans="1:3" x14ac:dyDescent="0.2">
      <c r="A1587" s="26"/>
      <c r="B1587" s="26"/>
      <c r="C1587" s="26"/>
    </row>
    <row r="1588" spans="1:3" x14ac:dyDescent="0.2">
      <c r="A1588" s="26"/>
      <c r="B1588" s="26"/>
      <c r="C1588" s="26"/>
    </row>
    <row r="1589" spans="1:3" x14ac:dyDescent="0.2">
      <c r="A1589" s="26"/>
      <c r="B1589" s="26"/>
      <c r="C1589" s="26"/>
    </row>
    <row r="1590" spans="1:3" x14ac:dyDescent="0.2">
      <c r="A1590" s="26"/>
      <c r="B1590" s="26"/>
      <c r="C1590" s="26"/>
    </row>
    <row r="1591" spans="1:3" x14ac:dyDescent="0.2">
      <c r="A1591" s="26"/>
      <c r="B1591" s="26"/>
      <c r="C1591" s="26"/>
    </row>
    <row r="1592" spans="1:3" x14ac:dyDescent="0.2">
      <c r="A1592" s="26"/>
      <c r="B1592" s="26"/>
      <c r="C1592" s="26"/>
    </row>
    <row r="1593" spans="1:3" x14ac:dyDescent="0.2">
      <c r="A1593" s="26"/>
      <c r="B1593" s="26"/>
      <c r="C1593" s="26"/>
    </row>
    <row r="1594" spans="1:3" x14ac:dyDescent="0.2">
      <c r="A1594" s="26"/>
      <c r="B1594" s="26"/>
      <c r="C1594" s="26"/>
    </row>
    <row r="1595" spans="1:3" x14ac:dyDescent="0.2">
      <c r="A1595" s="26"/>
      <c r="B1595" s="26"/>
      <c r="C1595" s="26"/>
    </row>
    <row r="1596" spans="1:3" x14ac:dyDescent="0.2">
      <c r="A1596" s="26"/>
      <c r="B1596" s="26"/>
      <c r="C1596" s="26"/>
    </row>
    <row r="1597" spans="1:3" x14ac:dyDescent="0.2">
      <c r="A1597" s="26"/>
      <c r="B1597" s="26"/>
      <c r="C1597" s="26"/>
    </row>
    <row r="1598" spans="1:3" x14ac:dyDescent="0.2">
      <c r="A1598" s="26"/>
      <c r="B1598" s="26"/>
      <c r="C1598" s="26"/>
    </row>
    <row r="1599" spans="1:3" x14ac:dyDescent="0.2">
      <c r="A1599" s="26"/>
      <c r="B1599" s="26"/>
      <c r="C1599" s="26"/>
    </row>
    <row r="1600" spans="1:3" x14ac:dyDescent="0.2">
      <c r="A1600" s="26"/>
      <c r="B1600" s="26"/>
      <c r="C1600" s="26"/>
    </row>
    <row r="1601" spans="1:3" x14ac:dyDescent="0.2">
      <c r="A1601" s="26"/>
      <c r="B1601" s="26"/>
      <c r="C1601" s="26"/>
    </row>
    <row r="1602" spans="1:3" x14ac:dyDescent="0.2">
      <c r="A1602" s="26"/>
      <c r="B1602" s="26"/>
      <c r="C1602" s="26"/>
    </row>
    <row r="1603" spans="1:3" x14ac:dyDescent="0.2">
      <c r="A1603" s="26"/>
      <c r="B1603" s="26"/>
      <c r="C1603" s="26"/>
    </row>
    <row r="1604" spans="1:3" x14ac:dyDescent="0.2">
      <c r="A1604" s="26"/>
      <c r="B1604" s="26"/>
      <c r="C1604" s="26"/>
    </row>
    <row r="1605" spans="1:3" x14ac:dyDescent="0.2">
      <c r="A1605" s="26"/>
      <c r="B1605" s="26"/>
      <c r="C1605" s="26"/>
    </row>
    <row r="1606" spans="1:3" x14ac:dyDescent="0.2">
      <c r="A1606" s="26"/>
      <c r="B1606" s="26"/>
      <c r="C1606" s="26"/>
    </row>
    <row r="1607" spans="1:3" x14ac:dyDescent="0.2">
      <c r="A1607" s="26"/>
      <c r="B1607" s="26"/>
      <c r="C1607" s="26"/>
    </row>
    <row r="1608" spans="1:3" x14ac:dyDescent="0.2">
      <c r="A1608" s="26"/>
      <c r="B1608" s="26"/>
      <c r="C1608" s="26"/>
    </row>
    <row r="1609" spans="1:3" x14ac:dyDescent="0.2">
      <c r="A1609" s="26"/>
      <c r="B1609" s="26"/>
      <c r="C1609" s="26"/>
    </row>
    <row r="1610" spans="1:3" x14ac:dyDescent="0.2">
      <c r="A1610" s="26"/>
      <c r="B1610" s="26"/>
      <c r="C1610" s="26"/>
    </row>
    <row r="1611" spans="1:3" x14ac:dyDescent="0.2">
      <c r="A1611" s="26"/>
      <c r="B1611" s="26"/>
      <c r="C1611" s="26"/>
    </row>
    <row r="1612" spans="1:3" x14ac:dyDescent="0.2">
      <c r="A1612" s="26"/>
      <c r="B1612" s="26"/>
      <c r="C1612" s="26"/>
    </row>
    <row r="1613" spans="1:3" x14ac:dyDescent="0.2">
      <c r="A1613" s="26"/>
      <c r="B1613" s="26"/>
      <c r="C1613" s="26"/>
    </row>
    <row r="1614" spans="1:3" x14ac:dyDescent="0.2">
      <c r="A1614" s="26"/>
      <c r="B1614" s="26"/>
      <c r="C1614" s="26"/>
    </row>
    <row r="1615" spans="1:3" x14ac:dyDescent="0.2">
      <c r="A1615" s="26"/>
      <c r="B1615" s="26"/>
      <c r="C1615" s="26"/>
    </row>
    <row r="1616" spans="1:3" x14ac:dyDescent="0.2">
      <c r="A1616" s="26"/>
      <c r="B1616" s="26"/>
      <c r="C1616" s="26"/>
    </row>
    <row r="1617" spans="1:3" x14ac:dyDescent="0.2">
      <c r="A1617" s="26"/>
      <c r="B1617" s="26"/>
      <c r="C1617" s="26"/>
    </row>
    <row r="1618" spans="1:3" x14ac:dyDescent="0.2">
      <c r="A1618" s="26"/>
      <c r="B1618" s="26"/>
      <c r="C1618" s="26"/>
    </row>
    <row r="1619" spans="1:3" x14ac:dyDescent="0.2">
      <c r="A1619" s="26"/>
      <c r="B1619" s="26"/>
      <c r="C1619" s="26"/>
    </row>
    <row r="1620" spans="1:3" x14ac:dyDescent="0.2">
      <c r="A1620" s="26"/>
      <c r="B1620" s="26"/>
      <c r="C1620" s="26"/>
    </row>
    <row r="1621" spans="1:3" x14ac:dyDescent="0.2">
      <c r="A1621" s="26"/>
      <c r="B1621" s="26"/>
      <c r="C1621" s="26"/>
    </row>
    <row r="1622" spans="1:3" x14ac:dyDescent="0.2">
      <c r="A1622" s="26"/>
      <c r="B1622" s="26"/>
      <c r="C1622" s="26"/>
    </row>
    <row r="1623" spans="1:3" x14ac:dyDescent="0.2">
      <c r="A1623" s="26"/>
      <c r="B1623" s="26"/>
      <c r="C1623" s="26"/>
    </row>
    <row r="1624" spans="1:3" x14ac:dyDescent="0.2">
      <c r="A1624" s="26"/>
      <c r="B1624" s="26"/>
      <c r="C1624" s="26"/>
    </row>
    <row r="1625" spans="1:3" x14ac:dyDescent="0.2">
      <c r="A1625" s="26"/>
      <c r="B1625" s="26"/>
      <c r="C1625" s="26"/>
    </row>
    <row r="1626" spans="1:3" x14ac:dyDescent="0.2">
      <c r="A1626" s="26"/>
      <c r="B1626" s="26"/>
      <c r="C1626" s="26"/>
    </row>
    <row r="1627" spans="1:3" x14ac:dyDescent="0.2">
      <c r="A1627" s="26"/>
      <c r="B1627" s="26"/>
      <c r="C1627" s="26"/>
    </row>
    <row r="1628" spans="1:3" x14ac:dyDescent="0.2">
      <c r="A1628" s="26"/>
      <c r="B1628" s="26"/>
      <c r="C1628" s="26"/>
    </row>
    <row r="1629" spans="1:3" x14ac:dyDescent="0.2">
      <c r="A1629" s="26"/>
      <c r="B1629" s="26"/>
      <c r="C1629" s="26"/>
    </row>
    <row r="1630" spans="1:3" x14ac:dyDescent="0.2">
      <c r="A1630" s="26"/>
      <c r="B1630" s="26"/>
      <c r="C1630" s="26"/>
    </row>
    <row r="1631" spans="1:3" x14ac:dyDescent="0.2">
      <c r="A1631" s="26"/>
      <c r="B1631" s="26"/>
      <c r="C1631" s="26"/>
    </row>
    <row r="1632" spans="1:3" x14ac:dyDescent="0.2">
      <c r="A1632" s="26"/>
      <c r="B1632" s="26"/>
      <c r="C1632" s="26"/>
    </row>
    <row r="1633" spans="1:3" x14ac:dyDescent="0.2">
      <c r="A1633" s="26"/>
      <c r="B1633" s="26"/>
      <c r="C1633" s="26"/>
    </row>
    <row r="1634" spans="1:3" x14ac:dyDescent="0.2">
      <c r="A1634" s="26"/>
      <c r="B1634" s="26"/>
      <c r="C1634" s="26"/>
    </row>
    <row r="1635" spans="1:3" x14ac:dyDescent="0.2">
      <c r="A1635" s="26"/>
      <c r="B1635" s="26"/>
      <c r="C1635" s="26"/>
    </row>
    <row r="1636" spans="1:3" x14ac:dyDescent="0.2">
      <c r="A1636" s="26"/>
      <c r="B1636" s="26"/>
      <c r="C1636" s="26"/>
    </row>
    <row r="1637" spans="1:3" x14ac:dyDescent="0.2">
      <c r="A1637" s="26"/>
      <c r="B1637" s="26"/>
      <c r="C1637" s="26"/>
    </row>
    <row r="1638" spans="1:3" x14ac:dyDescent="0.2">
      <c r="A1638" s="26"/>
      <c r="B1638" s="26"/>
      <c r="C1638" s="26"/>
    </row>
    <row r="1639" spans="1:3" x14ac:dyDescent="0.2">
      <c r="A1639" s="26"/>
      <c r="B1639" s="26"/>
      <c r="C1639" s="26"/>
    </row>
    <row r="1640" spans="1:3" x14ac:dyDescent="0.2">
      <c r="A1640" s="26"/>
      <c r="B1640" s="26"/>
      <c r="C1640" s="26"/>
    </row>
    <row r="1641" spans="1:3" x14ac:dyDescent="0.2">
      <c r="A1641" s="26"/>
      <c r="B1641" s="26"/>
      <c r="C1641" s="26"/>
    </row>
    <row r="1642" spans="1:3" x14ac:dyDescent="0.2">
      <c r="A1642" s="26"/>
      <c r="B1642" s="26"/>
      <c r="C1642" s="26"/>
    </row>
    <row r="1643" spans="1:3" x14ac:dyDescent="0.2">
      <c r="A1643" s="26"/>
      <c r="B1643" s="26"/>
      <c r="C1643" s="26"/>
    </row>
    <row r="1644" spans="1:3" x14ac:dyDescent="0.2">
      <c r="A1644" s="26"/>
      <c r="B1644" s="26"/>
      <c r="C1644" s="26"/>
    </row>
    <row r="1645" spans="1:3" x14ac:dyDescent="0.2">
      <c r="A1645" s="26"/>
      <c r="B1645" s="26"/>
      <c r="C1645" s="26"/>
    </row>
    <row r="1646" spans="1:3" x14ac:dyDescent="0.2">
      <c r="A1646" s="26"/>
      <c r="B1646" s="26"/>
      <c r="C1646" s="26"/>
    </row>
    <row r="1647" spans="1:3" x14ac:dyDescent="0.2">
      <c r="A1647" s="26"/>
      <c r="B1647" s="26"/>
      <c r="C1647" s="26"/>
    </row>
    <row r="1648" spans="1:3" x14ac:dyDescent="0.2">
      <c r="A1648" s="26"/>
      <c r="B1648" s="26"/>
      <c r="C1648" s="26"/>
    </row>
    <row r="1649" spans="1:3" x14ac:dyDescent="0.2">
      <c r="A1649" s="26"/>
      <c r="B1649" s="26"/>
      <c r="C1649" s="26"/>
    </row>
    <row r="1650" spans="1:3" x14ac:dyDescent="0.2">
      <c r="A1650" s="26"/>
      <c r="B1650" s="26"/>
      <c r="C1650" s="26"/>
    </row>
    <row r="1651" spans="1:3" x14ac:dyDescent="0.2">
      <c r="A1651" s="26"/>
      <c r="B1651" s="26"/>
      <c r="C1651" s="26"/>
    </row>
    <row r="1652" spans="1:3" x14ac:dyDescent="0.2">
      <c r="A1652" s="26"/>
      <c r="B1652" s="26"/>
      <c r="C1652" s="26"/>
    </row>
    <row r="1653" spans="1:3" x14ac:dyDescent="0.2">
      <c r="A1653" s="26"/>
      <c r="B1653" s="26"/>
      <c r="C1653" s="26"/>
    </row>
    <row r="1654" spans="1:3" x14ac:dyDescent="0.2">
      <c r="A1654" s="26"/>
      <c r="B1654" s="26"/>
      <c r="C1654" s="26"/>
    </row>
    <row r="1655" spans="1:3" x14ac:dyDescent="0.2">
      <c r="A1655" s="26"/>
      <c r="B1655" s="26"/>
      <c r="C1655" s="26"/>
    </row>
    <row r="1656" spans="1:3" x14ac:dyDescent="0.2">
      <c r="A1656" s="26"/>
      <c r="B1656" s="26"/>
      <c r="C1656" s="26"/>
    </row>
    <row r="1657" spans="1:3" x14ac:dyDescent="0.2">
      <c r="A1657" s="26"/>
      <c r="B1657" s="26"/>
      <c r="C1657" s="26"/>
    </row>
    <row r="1658" spans="1:3" x14ac:dyDescent="0.2">
      <c r="A1658" s="26"/>
      <c r="B1658" s="26"/>
      <c r="C1658" s="26"/>
    </row>
    <row r="1659" spans="1:3" x14ac:dyDescent="0.2">
      <c r="A1659" s="26"/>
      <c r="B1659" s="26"/>
      <c r="C1659" s="26"/>
    </row>
    <row r="1660" spans="1:3" x14ac:dyDescent="0.2">
      <c r="A1660" s="26"/>
      <c r="B1660" s="26"/>
      <c r="C1660" s="26"/>
    </row>
    <row r="1661" spans="1:3" x14ac:dyDescent="0.2">
      <c r="A1661" s="26"/>
      <c r="B1661" s="26"/>
      <c r="C1661" s="26"/>
    </row>
    <row r="1662" spans="1:3" x14ac:dyDescent="0.2">
      <c r="A1662" s="26"/>
      <c r="B1662" s="26"/>
      <c r="C1662" s="26"/>
    </row>
    <row r="1663" spans="1:3" x14ac:dyDescent="0.2">
      <c r="A1663" s="26"/>
      <c r="B1663" s="26"/>
      <c r="C1663" s="26"/>
    </row>
    <row r="1664" spans="1:3" x14ac:dyDescent="0.2">
      <c r="A1664" s="26"/>
      <c r="B1664" s="26"/>
      <c r="C1664" s="26"/>
    </row>
    <row r="1665" spans="1:3" x14ac:dyDescent="0.2">
      <c r="A1665" s="26"/>
      <c r="B1665" s="26"/>
      <c r="C1665" s="26"/>
    </row>
    <row r="1666" spans="1:3" x14ac:dyDescent="0.2">
      <c r="A1666" s="26"/>
      <c r="B1666" s="26"/>
      <c r="C1666" s="26"/>
    </row>
    <row r="1667" spans="1:3" x14ac:dyDescent="0.2">
      <c r="A1667" s="26"/>
      <c r="B1667" s="26"/>
      <c r="C1667" s="26"/>
    </row>
    <row r="1668" spans="1:3" x14ac:dyDescent="0.2">
      <c r="A1668" s="26"/>
      <c r="B1668" s="26"/>
      <c r="C1668" s="26"/>
    </row>
    <row r="1669" spans="1:3" x14ac:dyDescent="0.2">
      <c r="A1669" s="26"/>
      <c r="B1669" s="26"/>
      <c r="C1669" s="26"/>
    </row>
    <row r="1670" spans="1:3" x14ac:dyDescent="0.2">
      <c r="A1670" s="26"/>
      <c r="B1670" s="26"/>
      <c r="C1670" s="26"/>
    </row>
    <row r="1671" spans="1:3" x14ac:dyDescent="0.2">
      <c r="A1671" s="26"/>
      <c r="B1671" s="26"/>
      <c r="C1671" s="26"/>
    </row>
    <row r="1672" spans="1:3" x14ac:dyDescent="0.2">
      <c r="A1672" s="26"/>
      <c r="B1672" s="26"/>
      <c r="C1672" s="26"/>
    </row>
    <row r="1673" spans="1:3" x14ac:dyDescent="0.2">
      <c r="A1673" s="26"/>
      <c r="B1673" s="26"/>
      <c r="C1673" s="26"/>
    </row>
    <row r="1674" spans="1:3" x14ac:dyDescent="0.2">
      <c r="A1674" s="26"/>
      <c r="B1674" s="26"/>
      <c r="C1674" s="26"/>
    </row>
    <row r="1675" spans="1:3" x14ac:dyDescent="0.2">
      <c r="A1675" s="26"/>
      <c r="B1675" s="26"/>
      <c r="C1675" s="26"/>
    </row>
    <row r="1676" spans="1:3" x14ac:dyDescent="0.2">
      <c r="A1676" s="26"/>
      <c r="B1676" s="26"/>
      <c r="C1676" s="26"/>
    </row>
    <row r="1677" spans="1:3" x14ac:dyDescent="0.2">
      <c r="A1677" s="26"/>
      <c r="B1677" s="26"/>
      <c r="C1677" s="26"/>
    </row>
    <row r="1678" spans="1:3" x14ac:dyDescent="0.2">
      <c r="A1678" s="26"/>
      <c r="B1678" s="26"/>
      <c r="C1678" s="26"/>
    </row>
    <row r="1679" spans="1:3" x14ac:dyDescent="0.2">
      <c r="A1679" s="26"/>
      <c r="B1679" s="26"/>
      <c r="C1679" s="26"/>
    </row>
    <row r="1680" spans="1:3" x14ac:dyDescent="0.2">
      <c r="A1680" s="26"/>
      <c r="B1680" s="26"/>
      <c r="C1680" s="26"/>
    </row>
    <row r="1681" spans="1:3" x14ac:dyDescent="0.2">
      <c r="A1681" s="26"/>
      <c r="B1681" s="26"/>
      <c r="C1681" s="26"/>
    </row>
    <row r="1682" spans="1:3" x14ac:dyDescent="0.2">
      <c r="A1682" s="26"/>
      <c r="B1682" s="26"/>
      <c r="C1682" s="26"/>
    </row>
    <row r="1683" spans="1:3" x14ac:dyDescent="0.2">
      <c r="A1683" s="26"/>
      <c r="B1683" s="26"/>
      <c r="C1683" s="26"/>
    </row>
    <row r="1684" spans="1:3" x14ac:dyDescent="0.2">
      <c r="A1684" s="26"/>
      <c r="B1684" s="26"/>
      <c r="C1684" s="26"/>
    </row>
    <row r="1685" spans="1:3" x14ac:dyDescent="0.2">
      <c r="A1685" s="26"/>
      <c r="B1685" s="26"/>
      <c r="C1685" s="26"/>
    </row>
    <row r="1686" spans="1:3" x14ac:dyDescent="0.2">
      <c r="A1686" s="26"/>
      <c r="B1686" s="26"/>
      <c r="C1686" s="26"/>
    </row>
    <row r="1687" spans="1:3" x14ac:dyDescent="0.2">
      <c r="A1687" s="26"/>
      <c r="B1687" s="26"/>
      <c r="C1687" s="26"/>
    </row>
    <row r="1688" spans="1:3" x14ac:dyDescent="0.2">
      <c r="A1688" s="26"/>
      <c r="B1688" s="26"/>
      <c r="C1688" s="26"/>
    </row>
    <row r="1689" spans="1:3" x14ac:dyDescent="0.2">
      <c r="A1689" s="26"/>
      <c r="B1689" s="26"/>
      <c r="C1689" s="26"/>
    </row>
    <row r="1690" spans="1:3" x14ac:dyDescent="0.2">
      <c r="A1690" s="26"/>
      <c r="B1690" s="26"/>
      <c r="C1690" s="26"/>
    </row>
    <row r="1691" spans="1:3" x14ac:dyDescent="0.2">
      <c r="A1691" s="26"/>
      <c r="B1691" s="26"/>
      <c r="C1691" s="26"/>
    </row>
    <row r="1692" spans="1:3" x14ac:dyDescent="0.2">
      <c r="A1692" s="26"/>
      <c r="B1692" s="26"/>
      <c r="C1692" s="26"/>
    </row>
    <row r="1693" spans="1:3" x14ac:dyDescent="0.2">
      <c r="A1693" s="26"/>
      <c r="B1693" s="26"/>
      <c r="C1693" s="26"/>
    </row>
    <row r="1694" spans="1:3" x14ac:dyDescent="0.2">
      <c r="A1694" s="26"/>
      <c r="B1694" s="26"/>
      <c r="C1694" s="26"/>
    </row>
    <row r="1695" spans="1:3" x14ac:dyDescent="0.2">
      <c r="A1695" s="26"/>
      <c r="B1695" s="26"/>
      <c r="C1695" s="26"/>
    </row>
    <row r="1696" spans="1:3" x14ac:dyDescent="0.2">
      <c r="A1696" s="26"/>
      <c r="B1696" s="26"/>
      <c r="C1696" s="26"/>
    </row>
    <row r="1697" spans="1:3" x14ac:dyDescent="0.2">
      <c r="A1697" s="26"/>
      <c r="B1697" s="26"/>
      <c r="C1697" s="26"/>
    </row>
    <row r="1698" spans="1:3" x14ac:dyDescent="0.2">
      <c r="A1698" s="26"/>
      <c r="B1698" s="26"/>
      <c r="C1698" s="26"/>
    </row>
    <row r="1699" spans="1:3" x14ac:dyDescent="0.2">
      <c r="A1699" s="26"/>
      <c r="B1699" s="26"/>
      <c r="C1699" s="26"/>
    </row>
    <row r="1700" spans="1:3" x14ac:dyDescent="0.2">
      <c r="A1700" s="26"/>
      <c r="B1700" s="26"/>
      <c r="C1700" s="26"/>
    </row>
    <row r="1701" spans="1:3" x14ac:dyDescent="0.2">
      <c r="A1701" s="26"/>
      <c r="B1701" s="26"/>
      <c r="C1701" s="26"/>
    </row>
    <row r="1702" spans="1:3" x14ac:dyDescent="0.2">
      <c r="A1702" s="26"/>
      <c r="B1702" s="26"/>
      <c r="C1702" s="26"/>
    </row>
    <row r="1703" spans="1:3" x14ac:dyDescent="0.2">
      <c r="A1703" s="26"/>
      <c r="B1703" s="26"/>
      <c r="C1703" s="26"/>
    </row>
    <row r="1704" spans="1:3" x14ac:dyDescent="0.2">
      <c r="A1704" s="26"/>
      <c r="B1704" s="26"/>
      <c r="C1704" s="26"/>
    </row>
    <row r="1705" spans="1:3" x14ac:dyDescent="0.2">
      <c r="A1705" s="26"/>
      <c r="B1705" s="26"/>
      <c r="C1705" s="26"/>
    </row>
    <row r="1706" spans="1:3" x14ac:dyDescent="0.2">
      <c r="A1706" s="26"/>
      <c r="B1706" s="26"/>
      <c r="C1706" s="26"/>
    </row>
    <row r="1707" spans="1:3" x14ac:dyDescent="0.2">
      <c r="A1707" s="26"/>
      <c r="B1707" s="26"/>
      <c r="C1707" s="26"/>
    </row>
    <row r="1708" spans="1:3" x14ac:dyDescent="0.2">
      <c r="A1708" s="26"/>
      <c r="B1708" s="26"/>
      <c r="C1708" s="26"/>
    </row>
    <row r="1709" spans="1:3" x14ac:dyDescent="0.2">
      <c r="A1709" s="26"/>
      <c r="B1709" s="26"/>
      <c r="C1709" s="26"/>
    </row>
    <row r="1710" spans="1:3" x14ac:dyDescent="0.2">
      <c r="A1710" s="26"/>
      <c r="B1710" s="26"/>
      <c r="C1710" s="26"/>
    </row>
    <row r="1711" spans="1:3" x14ac:dyDescent="0.2">
      <c r="A1711" s="26"/>
      <c r="B1711" s="26"/>
      <c r="C1711" s="26"/>
    </row>
    <row r="1712" spans="1:3" x14ac:dyDescent="0.2">
      <c r="A1712" s="26"/>
      <c r="B1712" s="26"/>
      <c r="C1712" s="26"/>
    </row>
    <row r="1713" spans="1:3" x14ac:dyDescent="0.2">
      <c r="A1713" s="26"/>
      <c r="B1713" s="26"/>
      <c r="C1713" s="26"/>
    </row>
    <row r="1714" spans="1:3" x14ac:dyDescent="0.2">
      <c r="A1714" s="26"/>
      <c r="B1714" s="26"/>
      <c r="C1714" s="26"/>
    </row>
    <row r="1715" spans="1:3" x14ac:dyDescent="0.2">
      <c r="A1715" s="26"/>
      <c r="B1715" s="26"/>
      <c r="C1715" s="26"/>
    </row>
    <row r="1716" spans="1:3" x14ac:dyDescent="0.2">
      <c r="A1716" s="26"/>
      <c r="B1716" s="26"/>
      <c r="C1716" s="26"/>
    </row>
    <row r="1717" spans="1:3" x14ac:dyDescent="0.2">
      <c r="A1717" s="26"/>
      <c r="B1717" s="26"/>
      <c r="C1717" s="26"/>
    </row>
    <row r="1718" spans="1:3" x14ac:dyDescent="0.2">
      <c r="A1718" s="26"/>
      <c r="B1718" s="26"/>
      <c r="C1718" s="26"/>
    </row>
    <row r="1719" spans="1:3" x14ac:dyDescent="0.2">
      <c r="A1719" s="26"/>
      <c r="B1719" s="26"/>
      <c r="C1719" s="26"/>
    </row>
    <row r="1720" spans="1:3" x14ac:dyDescent="0.2">
      <c r="A1720" s="26"/>
      <c r="B1720" s="26"/>
      <c r="C1720" s="26"/>
    </row>
    <row r="1721" spans="1:3" x14ac:dyDescent="0.2">
      <c r="A1721" s="26"/>
      <c r="B1721" s="26"/>
      <c r="C1721" s="26"/>
    </row>
    <row r="1722" spans="1:3" x14ac:dyDescent="0.2">
      <c r="A1722" s="26"/>
      <c r="B1722" s="26"/>
      <c r="C1722" s="26"/>
    </row>
    <row r="1723" spans="1:3" x14ac:dyDescent="0.2">
      <c r="A1723" s="26"/>
      <c r="B1723" s="26"/>
      <c r="C1723" s="26"/>
    </row>
    <row r="1724" spans="1:3" x14ac:dyDescent="0.2">
      <c r="A1724" s="26"/>
      <c r="B1724" s="26"/>
      <c r="C1724" s="26"/>
    </row>
    <row r="1725" spans="1:3" x14ac:dyDescent="0.2">
      <c r="A1725" s="26"/>
      <c r="B1725" s="26"/>
      <c r="C1725" s="26"/>
    </row>
    <row r="1726" spans="1:3" x14ac:dyDescent="0.2">
      <c r="A1726" s="26"/>
      <c r="B1726" s="26"/>
      <c r="C1726" s="26"/>
    </row>
    <row r="1727" spans="1:3" x14ac:dyDescent="0.2">
      <c r="A1727" s="26"/>
      <c r="B1727" s="26"/>
      <c r="C1727" s="26"/>
    </row>
    <row r="1728" spans="1:3" x14ac:dyDescent="0.2">
      <c r="A1728" s="26"/>
      <c r="B1728" s="26"/>
      <c r="C1728" s="26"/>
    </row>
    <row r="1729" spans="1:3" x14ac:dyDescent="0.2">
      <c r="A1729" s="26"/>
      <c r="B1729" s="26"/>
      <c r="C1729" s="26"/>
    </row>
    <row r="1730" spans="1:3" x14ac:dyDescent="0.2">
      <c r="A1730" s="26"/>
      <c r="B1730" s="26"/>
      <c r="C1730" s="26"/>
    </row>
    <row r="1731" spans="1:3" x14ac:dyDescent="0.2">
      <c r="A1731" s="26"/>
      <c r="B1731" s="26"/>
      <c r="C1731" s="26"/>
    </row>
    <row r="1732" spans="1:3" x14ac:dyDescent="0.2">
      <c r="A1732" s="26"/>
      <c r="B1732" s="26"/>
      <c r="C1732" s="26"/>
    </row>
    <row r="1733" spans="1:3" x14ac:dyDescent="0.2">
      <c r="A1733" s="26"/>
      <c r="B1733" s="26"/>
      <c r="C1733" s="26"/>
    </row>
    <row r="1734" spans="1:3" x14ac:dyDescent="0.2">
      <c r="A1734" s="26"/>
      <c r="B1734" s="26"/>
      <c r="C1734" s="26"/>
    </row>
    <row r="1735" spans="1:3" x14ac:dyDescent="0.2">
      <c r="A1735" s="26"/>
      <c r="B1735" s="26"/>
      <c r="C1735" s="26"/>
    </row>
    <row r="1736" spans="1:3" x14ac:dyDescent="0.2">
      <c r="A1736" s="26"/>
      <c r="B1736" s="26"/>
      <c r="C1736" s="26"/>
    </row>
    <row r="1737" spans="1:3" x14ac:dyDescent="0.2">
      <c r="A1737" s="26"/>
      <c r="B1737" s="26"/>
      <c r="C1737" s="26"/>
    </row>
    <row r="1738" spans="1:3" x14ac:dyDescent="0.2">
      <c r="A1738" s="26"/>
      <c r="B1738" s="26"/>
      <c r="C1738" s="26"/>
    </row>
    <row r="1739" spans="1:3" x14ac:dyDescent="0.2">
      <c r="A1739" s="26"/>
      <c r="B1739" s="26"/>
      <c r="C1739" s="26"/>
    </row>
    <row r="1740" spans="1:3" x14ac:dyDescent="0.2">
      <c r="A1740" s="26"/>
      <c r="B1740" s="26"/>
      <c r="C1740" s="26"/>
    </row>
    <row r="1741" spans="1:3" x14ac:dyDescent="0.2">
      <c r="A1741" s="26"/>
      <c r="B1741" s="26"/>
      <c r="C1741" s="26"/>
    </row>
    <row r="1742" spans="1:3" x14ac:dyDescent="0.2">
      <c r="A1742" s="26"/>
      <c r="B1742" s="26"/>
      <c r="C1742" s="26"/>
    </row>
    <row r="1743" spans="1:3" x14ac:dyDescent="0.2">
      <c r="A1743" s="26"/>
      <c r="B1743" s="26"/>
      <c r="C1743" s="26"/>
    </row>
    <row r="1744" spans="1:3" x14ac:dyDescent="0.2">
      <c r="A1744" s="26"/>
      <c r="B1744" s="26"/>
      <c r="C1744" s="26"/>
    </row>
    <row r="1745" spans="1:3" x14ac:dyDescent="0.2">
      <c r="A1745" s="26"/>
      <c r="B1745" s="26"/>
      <c r="C1745" s="26"/>
    </row>
    <row r="1746" spans="1:3" x14ac:dyDescent="0.2">
      <c r="A1746" s="26"/>
      <c r="B1746" s="26"/>
      <c r="C1746" s="26"/>
    </row>
    <row r="1747" spans="1:3" x14ac:dyDescent="0.2">
      <c r="A1747" s="26"/>
      <c r="B1747" s="26"/>
      <c r="C1747" s="26"/>
    </row>
    <row r="1748" spans="1:3" x14ac:dyDescent="0.2">
      <c r="A1748" s="26"/>
      <c r="B1748" s="26"/>
      <c r="C1748" s="26"/>
    </row>
    <row r="1749" spans="1:3" x14ac:dyDescent="0.2">
      <c r="A1749" s="26"/>
      <c r="B1749" s="26"/>
      <c r="C1749" s="26"/>
    </row>
    <row r="1750" spans="1:3" x14ac:dyDescent="0.2">
      <c r="A1750" s="26"/>
      <c r="B1750" s="26"/>
      <c r="C1750" s="26"/>
    </row>
    <row r="1751" spans="1:3" x14ac:dyDescent="0.2">
      <c r="A1751" s="26"/>
      <c r="B1751" s="26"/>
      <c r="C1751" s="26"/>
    </row>
    <row r="1752" spans="1:3" x14ac:dyDescent="0.2">
      <c r="A1752" s="26"/>
      <c r="B1752" s="26"/>
      <c r="C1752" s="26"/>
    </row>
    <row r="1753" spans="1:3" x14ac:dyDescent="0.2">
      <c r="A1753" s="26"/>
      <c r="B1753" s="26"/>
      <c r="C1753" s="26"/>
    </row>
    <row r="1754" spans="1:3" x14ac:dyDescent="0.2">
      <c r="A1754" s="26"/>
      <c r="B1754" s="26"/>
      <c r="C1754" s="26"/>
    </row>
    <row r="1755" spans="1:3" x14ac:dyDescent="0.2">
      <c r="A1755" s="26"/>
      <c r="B1755" s="26"/>
      <c r="C1755" s="26"/>
    </row>
    <row r="1756" spans="1:3" x14ac:dyDescent="0.2">
      <c r="A1756" s="26"/>
      <c r="B1756" s="26"/>
      <c r="C1756" s="26"/>
    </row>
    <row r="1757" spans="1:3" x14ac:dyDescent="0.2">
      <c r="A1757" s="26"/>
      <c r="B1757" s="26"/>
      <c r="C1757" s="26"/>
    </row>
    <row r="1758" spans="1:3" x14ac:dyDescent="0.2">
      <c r="A1758" s="26"/>
      <c r="B1758" s="26"/>
      <c r="C1758" s="26"/>
    </row>
    <row r="1759" spans="1:3" x14ac:dyDescent="0.2">
      <c r="A1759" s="26"/>
      <c r="B1759" s="26"/>
      <c r="C1759" s="26"/>
    </row>
    <row r="1760" spans="1:3" x14ac:dyDescent="0.2">
      <c r="A1760" s="26"/>
      <c r="B1760" s="26"/>
      <c r="C1760" s="26"/>
    </row>
    <row r="1761" spans="1:3" x14ac:dyDescent="0.2">
      <c r="A1761" s="26"/>
      <c r="B1761" s="26"/>
      <c r="C1761" s="26"/>
    </row>
    <row r="1762" spans="1:3" x14ac:dyDescent="0.2">
      <c r="A1762" s="26"/>
      <c r="B1762" s="26"/>
      <c r="C1762" s="26"/>
    </row>
    <row r="1763" spans="1:3" x14ac:dyDescent="0.2">
      <c r="A1763" s="26"/>
      <c r="B1763" s="26"/>
      <c r="C1763" s="26"/>
    </row>
    <row r="1764" spans="1:3" x14ac:dyDescent="0.2">
      <c r="A1764" s="26"/>
      <c r="B1764" s="26"/>
      <c r="C1764" s="26"/>
    </row>
    <row r="1765" spans="1:3" x14ac:dyDescent="0.2">
      <c r="A1765" s="26"/>
      <c r="B1765" s="26"/>
      <c r="C1765" s="26"/>
    </row>
    <row r="1766" spans="1:3" x14ac:dyDescent="0.2">
      <c r="A1766" s="26"/>
      <c r="B1766" s="26"/>
      <c r="C1766" s="26"/>
    </row>
    <row r="1767" spans="1:3" x14ac:dyDescent="0.2">
      <c r="A1767" s="26"/>
      <c r="B1767" s="26"/>
      <c r="C1767" s="26"/>
    </row>
    <row r="1768" spans="1:3" x14ac:dyDescent="0.2">
      <c r="A1768" s="26"/>
      <c r="B1768" s="26"/>
      <c r="C1768" s="26"/>
    </row>
    <row r="1769" spans="1:3" x14ac:dyDescent="0.2">
      <c r="A1769" s="26"/>
      <c r="B1769" s="26"/>
      <c r="C1769" s="26"/>
    </row>
    <row r="1770" spans="1:3" x14ac:dyDescent="0.2">
      <c r="A1770" s="26"/>
      <c r="B1770" s="26"/>
      <c r="C1770" s="26"/>
    </row>
    <row r="1771" spans="1:3" x14ac:dyDescent="0.2">
      <c r="A1771" s="26"/>
      <c r="B1771" s="26"/>
      <c r="C1771" s="26"/>
    </row>
    <row r="1772" spans="1:3" x14ac:dyDescent="0.2">
      <c r="A1772" s="26"/>
      <c r="B1772" s="26"/>
      <c r="C1772" s="26"/>
    </row>
    <row r="1773" spans="1:3" x14ac:dyDescent="0.2">
      <c r="A1773" s="26"/>
      <c r="B1773" s="26"/>
      <c r="C1773" s="26"/>
    </row>
    <row r="1774" spans="1:3" x14ac:dyDescent="0.2">
      <c r="A1774" s="26"/>
      <c r="B1774" s="26"/>
      <c r="C1774" s="26"/>
    </row>
    <row r="1775" spans="1:3" x14ac:dyDescent="0.2">
      <c r="A1775" s="26"/>
      <c r="B1775" s="26"/>
      <c r="C1775" s="26"/>
    </row>
    <row r="1776" spans="1:3" x14ac:dyDescent="0.2">
      <c r="A1776" s="26"/>
      <c r="B1776" s="26"/>
      <c r="C1776" s="26"/>
    </row>
    <row r="1777" spans="1:3" x14ac:dyDescent="0.2">
      <c r="A1777" s="26"/>
      <c r="B1777" s="26"/>
      <c r="C1777" s="26"/>
    </row>
    <row r="1778" spans="1:3" x14ac:dyDescent="0.2">
      <c r="A1778" s="26"/>
      <c r="B1778" s="26"/>
      <c r="C1778" s="26"/>
    </row>
    <row r="1779" spans="1:3" x14ac:dyDescent="0.2">
      <c r="A1779" s="26"/>
      <c r="B1779" s="26"/>
      <c r="C1779" s="26"/>
    </row>
  </sheetData>
  <protectedRanges>
    <protectedRange sqref="A192:D194" name="Range1"/>
  </protectedRanges>
  <sortState xmlns:xlrd2="http://schemas.microsoft.com/office/spreadsheetml/2017/richdata2" ref="A21:AH197">
    <sortCondition ref="C21:C197"/>
  </sortState>
  <phoneticPr fontId="8" type="noConversion"/>
  <hyperlinks>
    <hyperlink ref="H2147" r:id="rId1" display="http://vsolj.cetus-net.org/bulletin.html" xr:uid="{00000000-0004-0000-0000-000000000000}"/>
    <hyperlink ref="H64792" r:id="rId2" display="http://vsolj.cetus-net.org/bulletin.html" xr:uid="{00000000-0004-0000-0000-000001000000}"/>
    <hyperlink ref="H64785" r:id="rId3" display="https://www.aavso.org/ejaavso" xr:uid="{00000000-0004-0000-0000-000002000000}"/>
    <hyperlink ref="I64792" r:id="rId4" display="http://vsolj.cetus-net.org/bulletin.html" xr:uid="{00000000-0004-0000-0000-000003000000}"/>
    <hyperlink ref="AQ58443" r:id="rId5" display="http://cdsbib.u-strasbg.fr/cgi-bin/cdsbib?1990RMxAA..21..381G" xr:uid="{00000000-0004-0000-0000-000004000000}"/>
    <hyperlink ref="H64789" r:id="rId6" display="https://www.aavso.org/ejaavso" xr:uid="{00000000-0004-0000-0000-000005000000}"/>
    <hyperlink ref="AP5807" r:id="rId7" display="http://cdsbib.u-strasbg.fr/cgi-bin/cdsbib?1990RMxAA..21..381G" xr:uid="{00000000-0004-0000-0000-000006000000}"/>
    <hyperlink ref="AP5810" r:id="rId8" display="http://cdsbib.u-strasbg.fr/cgi-bin/cdsbib?1990RMxAA..21..381G" xr:uid="{00000000-0004-0000-0000-000007000000}"/>
    <hyperlink ref="AP5808" r:id="rId9" display="http://cdsbib.u-strasbg.fr/cgi-bin/cdsbib?1990RMxAA..21..381G" xr:uid="{00000000-0004-0000-0000-000008000000}"/>
    <hyperlink ref="AP5792" r:id="rId10" display="http://cdsbib.u-strasbg.fr/cgi-bin/cdsbib?1990RMxAA..21..381G" xr:uid="{00000000-0004-0000-0000-000009000000}"/>
    <hyperlink ref="AQ6021" r:id="rId11" display="http://cdsbib.u-strasbg.fr/cgi-bin/cdsbib?1990RMxAA..21..381G" xr:uid="{00000000-0004-0000-0000-00000A000000}"/>
    <hyperlink ref="AQ6025" r:id="rId12" display="http://cdsbib.u-strasbg.fr/cgi-bin/cdsbib?1990RMxAA..21..381G" xr:uid="{00000000-0004-0000-0000-00000B000000}"/>
    <hyperlink ref="AQ171" r:id="rId13" display="http://cdsbib.u-strasbg.fr/cgi-bin/cdsbib?1990RMxAA..21..381G" xr:uid="{00000000-0004-0000-0000-00000C000000}"/>
    <hyperlink ref="I2913" r:id="rId14" display="http://vsolj.cetus-net.org/bulletin.html" xr:uid="{00000000-0004-0000-0000-00000D000000}"/>
    <hyperlink ref="H2913" r:id="rId15" display="http://vsolj.cetus-net.org/bulletin.html" xr:uid="{00000000-0004-0000-0000-00000E000000}"/>
    <hyperlink ref="AQ830" r:id="rId16" display="http://cdsbib.u-strasbg.fr/cgi-bin/cdsbib?1990RMxAA..21..381G" xr:uid="{00000000-0004-0000-0000-00000F000000}"/>
    <hyperlink ref="AQ829" r:id="rId17" display="http://cdsbib.u-strasbg.fr/cgi-bin/cdsbib?1990RMxAA..21..381G" xr:uid="{00000000-0004-0000-0000-000010000000}"/>
    <hyperlink ref="AP4083" r:id="rId18" display="http://cdsbib.u-strasbg.fr/cgi-bin/cdsbib?1990RMxAA..21..381G" xr:uid="{00000000-0004-0000-0000-000011000000}"/>
    <hyperlink ref="AP4101" r:id="rId19" display="http://cdsbib.u-strasbg.fr/cgi-bin/cdsbib?1990RMxAA..21..381G" xr:uid="{00000000-0004-0000-0000-000012000000}"/>
    <hyperlink ref="AP4102" r:id="rId20" display="http://cdsbib.u-strasbg.fr/cgi-bin/cdsbib?1990RMxAA..21..381G" xr:uid="{00000000-0004-0000-0000-000013000000}"/>
    <hyperlink ref="AP4098" r:id="rId21" display="http://cdsbib.u-strasbg.fr/cgi-bin/cdsbib?1990RMxAA..21..381G" xr:uid="{00000000-0004-0000-0000-000014000000}"/>
  </hyperlinks>
  <pageMargins left="0.75" right="0.75" top="1" bottom="1" header="0.5" footer="0.5"/>
  <pageSetup orientation="portrait" horizontalDpi="300" verticalDpi="300" r:id="rId22"/>
  <headerFooter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A9D81-363B-4FAC-BA11-185119DE84B8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78"/>
  <sheetViews>
    <sheetView topLeftCell="A118" workbookViewId="0">
      <selection activeCell="A137" sqref="A137:D165"/>
    </sheetView>
  </sheetViews>
  <sheetFormatPr defaultRowHeight="12.75" x14ac:dyDescent="0.2"/>
  <cols>
    <col min="1" max="1" width="19.7109375" style="15" customWidth="1"/>
    <col min="2" max="2" width="4.42578125" style="35" customWidth="1"/>
    <col min="3" max="3" width="12.7109375" style="15" customWidth="1"/>
    <col min="4" max="4" width="5.42578125" style="35" customWidth="1"/>
    <col min="5" max="5" width="14.85546875" style="35" customWidth="1"/>
    <col min="6" max="6" width="9.140625" style="35"/>
    <col min="7" max="7" width="12" style="35" customWidth="1"/>
    <col min="8" max="8" width="14.140625" style="15" customWidth="1"/>
    <col min="9" max="9" width="22.5703125" style="35" customWidth="1"/>
    <col min="10" max="10" width="25.140625" style="35" customWidth="1"/>
    <col min="11" max="11" width="15.7109375" style="35" customWidth="1"/>
    <col min="12" max="12" width="14.140625" style="35" customWidth="1"/>
    <col min="13" max="13" width="9.5703125" style="35" customWidth="1"/>
    <col min="14" max="14" width="14.140625" style="35" customWidth="1"/>
    <col min="15" max="15" width="23.42578125" style="35" customWidth="1"/>
    <col min="16" max="16" width="16.5703125" style="35" customWidth="1"/>
    <col min="17" max="17" width="41" style="35" customWidth="1"/>
    <col min="18" max="16384" width="9.140625" style="35"/>
  </cols>
  <sheetData>
    <row r="1" spans="1:16" ht="15.75" x14ac:dyDescent="0.25">
      <c r="A1" s="34" t="s">
        <v>132</v>
      </c>
      <c r="I1" s="36" t="s">
        <v>133</v>
      </c>
      <c r="J1" s="37" t="s">
        <v>134</v>
      </c>
    </row>
    <row r="2" spans="1:16" x14ac:dyDescent="0.2">
      <c r="I2" s="38" t="s">
        <v>135</v>
      </c>
      <c r="J2" s="39" t="s">
        <v>127</v>
      </c>
    </row>
    <row r="3" spans="1:16" x14ac:dyDescent="0.2">
      <c r="A3" s="40" t="s">
        <v>136</v>
      </c>
      <c r="I3" s="38" t="s">
        <v>137</v>
      </c>
      <c r="J3" s="39" t="s">
        <v>138</v>
      </c>
    </row>
    <row r="4" spans="1:16" x14ac:dyDescent="0.2">
      <c r="I4" s="38" t="s">
        <v>139</v>
      </c>
      <c r="J4" s="39" t="s">
        <v>138</v>
      </c>
    </row>
    <row r="5" spans="1:16" ht="13.5" thickBot="1" x14ac:dyDescent="0.25">
      <c r="I5" s="41" t="s">
        <v>77</v>
      </c>
      <c r="J5" s="42" t="s">
        <v>120</v>
      </c>
    </row>
    <row r="10" spans="1:16" ht="13.5" thickBot="1" x14ac:dyDescent="0.25"/>
    <row r="11" spans="1:16" ht="12.75" customHeight="1" thickBot="1" x14ac:dyDescent="0.25">
      <c r="A11" s="15" t="str">
        <f t="shared" ref="A11:A42" si="0">P11</f>
        <v>IBVS 795 </v>
      </c>
      <c r="B11" s="43" t="str">
        <f t="shared" ref="B11:B42" si="1">IF(H11=INT(H11),"I","II")</f>
        <v>I</v>
      </c>
      <c r="C11" s="15">
        <f t="shared" ref="C11:C42" si="2">1*G11</f>
        <v>39706.741000000002</v>
      </c>
      <c r="D11" s="35" t="str">
        <f t="shared" ref="D11:D42" si="3">VLOOKUP(F11,I$1:J$5,2,FALSE)</f>
        <v>vis</v>
      </c>
      <c r="E11" s="44">
        <f>VLOOKUP(C11,'Active 1'!C$21:E$966,3,FALSE)</f>
        <v>158.99954302285971</v>
      </c>
      <c r="F11" s="43" t="s">
        <v>77</v>
      </c>
      <c r="G11" s="35" t="str">
        <f t="shared" ref="G11:G42" si="4">MID(I11,3,LEN(I11)-3)</f>
        <v>39706.741</v>
      </c>
      <c r="H11" s="15">
        <f t="shared" ref="H11:H42" si="5">1*K11</f>
        <v>159</v>
      </c>
      <c r="I11" s="45" t="s">
        <v>177</v>
      </c>
      <c r="J11" s="46" t="s">
        <v>178</v>
      </c>
      <c r="K11" s="45">
        <v>159</v>
      </c>
      <c r="L11" s="45" t="s">
        <v>179</v>
      </c>
      <c r="M11" s="46" t="s">
        <v>180</v>
      </c>
      <c r="N11" s="46"/>
      <c r="O11" s="47" t="s">
        <v>181</v>
      </c>
      <c r="P11" s="48" t="s">
        <v>182</v>
      </c>
    </row>
    <row r="12" spans="1:16" ht="12.75" customHeight="1" thickBot="1" x14ac:dyDescent="0.25">
      <c r="A12" s="15" t="str">
        <f t="shared" si="0"/>
        <v>IBVS 817 </v>
      </c>
      <c r="B12" s="43" t="str">
        <f t="shared" si="1"/>
        <v>II</v>
      </c>
      <c r="C12" s="15">
        <f t="shared" si="2"/>
        <v>40882.523000000001</v>
      </c>
      <c r="D12" s="35" t="str">
        <f t="shared" si="3"/>
        <v>vis</v>
      </c>
      <c r="E12" s="44">
        <f>VLOOKUP(C12,'Active 1'!C$21:E$966,3,FALSE)</f>
        <v>424.54540440760462</v>
      </c>
      <c r="F12" s="43" t="s">
        <v>77</v>
      </c>
      <c r="G12" s="35" t="str">
        <f t="shared" si="4"/>
        <v>40882.523</v>
      </c>
      <c r="H12" s="15">
        <f t="shared" si="5"/>
        <v>424.5</v>
      </c>
      <c r="I12" s="45" t="s">
        <v>183</v>
      </c>
      <c r="J12" s="46" t="s">
        <v>184</v>
      </c>
      <c r="K12" s="45">
        <v>424.5</v>
      </c>
      <c r="L12" s="45" t="s">
        <v>185</v>
      </c>
      <c r="M12" s="46" t="s">
        <v>170</v>
      </c>
      <c r="N12" s="46" t="s">
        <v>171</v>
      </c>
      <c r="O12" s="47" t="s">
        <v>186</v>
      </c>
      <c r="P12" s="48" t="s">
        <v>187</v>
      </c>
    </row>
    <row r="13" spans="1:16" ht="12.75" customHeight="1" thickBot="1" x14ac:dyDescent="0.25">
      <c r="A13" s="15" t="str">
        <f t="shared" si="0"/>
        <v> ORI 125 </v>
      </c>
      <c r="B13" s="43" t="str">
        <f t="shared" si="1"/>
        <v>I</v>
      </c>
      <c r="C13" s="15">
        <f t="shared" si="2"/>
        <v>41070.508999999998</v>
      </c>
      <c r="D13" s="35" t="str">
        <f t="shared" si="3"/>
        <v>vis</v>
      </c>
      <c r="E13" s="44">
        <f>VLOOKUP(C13,'Active 1'!C$21:E$966,3,FALSE)</f>
        <v>467.00132251000105</v>
      </c>
      <c r="F13" s="43" t="s">
        <v>77</v>
      </c>
      <c r="G13" s="35" t="str">
        <f t="shared" si="4"/>
        <v>41070.509</v>
      </c>
      <c r="H13" s="15">
        <f t="shared" si="5"/>
        <v>467</v>
      </c>
      <c r="I13" s="45" t="s">
        <v>188</v>
      </c>
      <c r="J13" s="46" t="s">
        <v>189</v>
      </c>
      <c r="K13" s="45">
        <v>467</v>
      </c>
      <c r="L13" s="45" t="s">
        <v>190</v>
      </c>
      <c r="M13" s="46" t="s">
        <v>180</v>
      </c>
      <c r="N13" s="46"/>
      <c r="O13" s="47" t="s">
        <v>191</v>
      </c>
      <c r="P13" s="47" t="s">
        <v>192</v>
      </c>
    </row>
    <row r="14" spans="1:16" ht="12.75" customHeight="1" thickBot="1" x14ac:dyDescent="0.25">
      <c r="A14" s="15" t="str">
        <f t="shared" si="0"/>
        <v> BBS 3 </v>
      </c>
      <c r="B14" s="43" t="str">
        <f t="shared" si="1"/>
        <v>I</v>
      </c>
      <c r="C14" s="15">
        <f t="shared" si="2"/>
        <v>41411.440999999999</v>
      </c>
      <c r="D14" s="35" t="str">
        <f t="shared" si="3"/>
        <v>vis</v>
      </c>
      <c r="E14" s="44">
        <f>VLOOKUP(C14,'Active 1'!C$21:E$966,3,FALSE)</f>
        <v>543.99950892008735</v>
      </c>
      <c r="F14" s="43" t="s">
        <v>77</v>
      </c>
      <c r="G14" s="35" t="str">
        <f t="shared" si="4"/>
        <v>41411.441</v>
      </c>
      <c r="H14" s="15">
        <f t="shared" si="5"/>
        <v>544</v>
      </c>
      <c r="I14" s="45" t="s">
        <v>198</v>
      </c>
      <c r="J14" s="46" t="s">
        <v>199</v>
      </c>
      <c r="K14" s="45">
        <v>544</v>
      </c>
      <c r="L14" s="45" t="s">
        <v>179</v>
      </c>
      <c r="M14" s="46" t="s">
        <v>180</v>
      </c>
      <c r="N14" s="46"/>
      <c r="O14" s="47" t="s">
        <v>200</v>
      </c>
      <c r="P14" s="47" t="s">
        <v>201</v>
      </c>
    </row>
    <row r="15" spans="1:16" ht="12.75" customHeight="1" thickBot="1" x14ac:dyDescent="0.25">
      <c r="A15" s="15" t="str">
        <f t="shared" si="0"/>
        <v> BBS 3 </v>
      </c>
      <c r="B15" s="43" t="str">
        <f t="shared" si="1"/>
        <v>I</v>
      </c>
      <c r="C15" s="15">
        <f t="shared" si="2"/>
        <v>41473.432000000001</v>
      </c>
      <c r="D15" s="35" t="str">
        <f t="shared" si="3"/>
        <v>vis</v>
      </c>
      <c r="E15" s="44">
        <f>VLOOKUP(C15,'Active 1'!C$21:E$966,3,FALSE)</f>
        <v>557.99993884085688</v>
      </c>
      <c r="F15" s="43" t="s">
        <v>77</v>
      </c>
      <c r="G15" s="35" t="str">
        <f t="shared" si="4"/>
        <v>41473.432</v>
      </c>
      <c r="H15" s="15">
        <f t="shared" si="5"/>
        <v>558</v>
      </c>
      <c r="I15" s="45" t="s">
        <v>202</v>
      </c>
      <c r="J15" s="46" t="s">
        <v>203</v>
      </c>
      <c r="K15" s="45">
        <v>558</v>
      </c>
      <c r="L15" s="45" t="s">
        <v>149</v>
      </c>
      <c r="M15" s="46" t="s">
        <v>180</v>
      </c>
      <c r="N15" s="46"/>
      <c r="O15" s="47" t="s">
        <v>200</v>
      </c>
      <c r="P15" s="47" t="s">
        <v>201</v>
      </c>
    </row>
    <row r="16" spans="1:16" ht="12.75" customHeight="1" thickBot="1" x14ac:dyDescent="0.25">
      <c r="A16" s="15" t="str">
        <f t="shared" si="0"/>
        <v> BBS 3 </v>
      </c>
      <c r="B16" s="43" t="str">
        <f t="shared" si="1"/>
        <v>I</v>
      </c>
      <c r="C16" s="15">
        <f t="shared" si="2"/>
        <v>41473.434000000001</v>
      </c>
      <c r="D16" s="35" t="str">
        <f t="shared" si="3"/>
        <v>vis</v>
      </c>
      <c r="E16" s="44">
        <f>VLOOKUP(C16,'Active 1'!C$21:E$966,3,FALSE)</f>
        <v>558.00039053319688</v>
      </c>
      <c r="F16" s="43" t="s">
        <v>77</v>
      </c>
      <c r="G16" s="35" t="str">
        <f t="shared" si="4"/>
        <v>41473.434</v>
      </c>
      <c r="H16" s="15">
        <f t="shared" si="5"/>
        <v>558</v>
      </c>
      <c r="I16" s="45" t="s">
        <v>204</v>
      </c>
      <c r="J16" s="46" t="s">
        <v>205</v>
      </c>
      <c r="K16" s="45">
        <v>558</v>
      </c>
      <c r="L16" s="45" t="s">
        <v>206</v>
      </c>
      <c r="M16" s="46" t="s">
        <v>180</v>
      </c>
      <c r="N16" s="46"/>
      <c r="O16" s="47" t="s">
        <v>191</v>
      </c>
      <c r="P16" s="47" t="s">
        <v>201</v>
      </c>
    </row>
    <row r="17" spans="1:16" ht="12.75" customHeight="1" thickBot="1" x14ac:dyDescent="0.25">
      <c r="A17" s="15" t="str">
        <f t="shared" si="0"/>
        <v> BBS 5 </v>
      </c>
      <c r="B17" s="43" t="str">
        <f t="shared" si="1"/>
        <v>I</v>
      </c>
      <c r="C17" s="15">
        <f t="shared" si="2"/>
        <v>41535.417000000001</v>
      </c>
      <c r="D17" s="35" t="str">
        <f t="shared" si="3"/>
        <v>vis</v>
      </c>
      <c r="E17" s="44">
        <f>VLOOKUP(C17,'Active 1'!C$21:E$966,3,FALSE)</f>
        <v>571.99901368460644</v>
      </c>
      <c r="F17" s="43" t="s">
        <v>77</v>
      </c>
      <c r="G17" s="35" t="str">
        <f t="shared" si="4"/>
        <v>41535.417</v>
      </c>
      <c r="H17" s="15">
        <f t="shared" si="5"/>
        <v>572</v>
      </c>
      <c r="I17" s="45" t="s">
        <v>207</v>
      </c>
      <c r="J17" s="46" t="s">
        <v>208</v>
      </c>
      <c r="K17" s="45">
        <v>572</v>
      </c>
      <c r="L17" s="45" t="s">
        <v>209</v>
      </c>
      <c r="M17" s="46" t="s">
        <v>180</v>
      </c>
      <c r="N17" s="46"/>
      <c r="O17" s="47" t="s">
        <v>210</v>
      </c>
      <c r="P17" s="47" t="s">
        <v>211</v>
      </c>
    </row>
    <row r="18" spans="1:16" ht="12.75" customHeight="1" thickBot="1" x14ac:dyDescent="0.25">
      <c r="A18" s="15" t="str">
        <f t="shared" si="0"/>
        <v> BBS 9 </v>
      </c>
      <c r="B18" s="43" t="str">
        <f t="shared" si="1"/>
        <v>I</v>
      </c>
      <c r="C18" s="15">
        <f t="shared" si="2"/>
        <v>41774.517999999996</v>
      </c>
      <c r="D18" s="35" t="str">
        <f t="shared" si="3"/>
        <v>vis</v>
      </c>
      <c r="E18" s="44">
        <f>VLOOKUP(C18,'Active 1'!C$21:E$966,3,FALSE)</f>
        <v>625.9990587635009</v>
      </c>
      <c r="F18" s="43" t="s">
        <v>77</v>
      </c>
      <c r="G18" s="35" t="str">
        <f t="shared" si="4"/>
        <v>41774.518</v>
      </c>
      <c r="H18" s="15">
        <f t="shared" si="5"/>
        <v>626</v>
      </c>
      <c r="I18" s="45" t="s">
        <v>212</v>
      </c>
      <c r="J18" s="46" t="s">
        <v>213</v>
      </c>
      <c r="K18" s="45">
        <v>626</v>
      </c>
      <c r="L18" s="45" t="s">
        <v>209</v>
      </c>
      <c r="M18" s="46" t="s">
        <v>180</v>
      </c>
      <c r="N18" s="46"/>
      <c r="O18" s="47" t="s">
        <v>214</v>
      </c>
      <c r="P18" s="47" t="s">
        <v>215</v>
      </c>
    </row>
    <row r="19" spans="1:16" ht="12.75" customHeight="1" thickBot="1" x14ac:dyDescent="0.25">
      <c r="A19" s="15" t="str">
        <f t="shared" si="0"/>
        <v> BBS 9 </v>
      </c>
      <c r="B19" s="43" t="str">
        <f t="shared" si="1"/>
        <v>I</v>
      </c>
      <c r="C19" s="15">
        <f t="shared" si="2"/>
        <v>41818.798000000003</v>
      </c>
      <c r="D19" s="35" t="str">
        <f t="shared" si="3"/>
        <v>vis</v>
      </c>
      <c r="E19" s="44">
        <f>VLOOKUP(C19,'Active 1'!C$21:E$966,3,FALSE)</f>
        <v>635.99952716845871</v>
      </c>
      <c r="F19" s="43" t="s">
        <v>77</v>
      </c>
      <c r="G19" s="35" t="str">
        <f t="shared" si="4"/>
        <v>41818.798</v>
      </c>
      <c r="H19" s="15">
        <f t="shared" si="5"/>
        <v>636</v>
      </c>
      <c r="I19" s="45" t="s">
        <v>216</v>
      </c>
      <c r="J19" s="46" t="s">
        <v>217</v>
      </c>
      <c r="K19" s="45">
        <v>636</v>
      </c>
      <c r="L19" s="45" t="s">
        <v>179</v>
      </c>
      <c r="M19" s="46" t="s">
        <v>180</v>
      </c>
      <c r="N19" s="46"/>
      <c r="O19" s="47" t="s">
        <v>218</v>
      </c>
      <c r="P19" s="47" t="s">
        <v>215</v>
      </c>
    </row>
    <row r="20" spans="1:16" ht="12.75" customHeight="1" thickBot="1" x14ac:dyDescent="0.25">
      <c r="A20" s="15" t="str">
        <f t="shared" si="0"/>
        <v> BBS 11 </v>
      </c>
      <c r="B20" s="43" t="str">
        <f t="shared" si="1"/>
        <v>I</v>
      </c>
      <c r="C20" s="15">
        <f t="shared" si="2"/>
        <v>41938.351999999999</v>
      </c>
      <c r="D20" s="35" t="str">
        <f t="shared" si="3"/>
        <v>vis</v>
      </c>
      <c r="E20" s="44">
        <f>VLOOKUP(C20,'Active 1'!C$21:E$966,3,FALSE)</f>
        <v>663.00034016950042</v>
      </c>
      <c r="F20" s="43" t="s">
        <v>77</v>
      </c>
      <c r="G20" s="35" t="str">
        <f t="shared" si="4"/>
        <v>41938.352</v>
      </c>
      <c r="H20" s="15">
        <f t="shared" si="5"/>
        <v>663</v>
      </c>
      <c r="I20" s="45" t="s">
        <v>219</v>
      </c>
      <c r="J20" s="46" t="s">
        <v>220</v>
      </c>
      <c r="K20" s="45">
        <v>663</v>
      </c>
      <c r="L20" s="45" t="s">
        <v>206</v>
      </c>
      <c r="M20" s="46" t="s">
        <v>180</v>
      </c>
      <c r="N20" s="46"/>
      <c r="O20" s="47" t="s">
        <v>191</v>
      </c>
      <c r="P20" s="47" t="s">
        <v>221</v>
      </c>
    </row>
    <row r="21" spans="1:16" ht="12.75" customHeight="1" thickBot="1" x14ac:dyDescent="0.25">
      <c r="A21" s="15" t="str">
        <f t="shared" si="0"/>
        <v> BBS 11 </v>
      </c>
      <c r="B21" s="43" t="str">
        <f t="shared" si="1"/>
        <v>I</v>
      </c>
      <c r="C21" s="15">
        <f t="shared" si="2"/>
        <v>41938.358999999997</v>
      </c>
      <c r="D21" s="35" t="str">
        <f t="shared" si="3"/>
        <v>vis</v>
      </c>
      <c r="E21" s="44">
        <f>VLOOKUP(C21,'Active 1'!C$21:E$966,3,FALSE)</f>
        <v>663.0019210926896</v>
      </c>
      <c r="F21" s="43" t="s">
        <v>77</v>
      </c>
      <c r="G21" s="35" t="str">
        <f t="shared" si="4"/>
        <v>41938.359</v>
      </c>
      <c r="H21" s="15">
        <f t="shared" si="5"/>
        <v>663</v>
      </c>
      <c r="I21" s="45" t="s">
        <v>222</v>
      </c>
      <c r="J21" s="46" t="s">
        <v>223</v>
      </c>
      <c r="K21" s="45">
        <v>663</v>
      </c>
      <c r="L21" s="45" t="s">
        <v>224</v>
      </c>
      <c r="M21" s="46" t="s">
        <v>180</v>
      </c>
      <c r="N21" s="46"/>
      <c r="O21" s="47" t="s">
        <v>200</v>
      </c>
      <c r="P21" s="47" t="s">
        <v>221</v>
      </c>
    </row>
    <row r="22" spans="1:16" ht="12.75" customHeight="1" thickBot="1" x14ac:dyDescent="0.25">
      <c r="A22" s="15" t="str">
        <f t="shared" si="0"/>
        <v>IBVS 954 </v>
      </c>
      <c r="B22" s="43" t="str">
        <f t="shared" si="1"/>
        <v>I</v>
      </c>
      <c r="C22" s="15">
        <f t="shared" si="2"/>
        <v>42314.713000000003</v>
      </c>
      <c r="D22" s="35" t="str">
        <f t="shared" si="3"/>
        <v>vis</v>
      </c>
      <c r="E22" s="44">
        <f>VLOOKUP(C22,'Active 1'!C$21:E$966,3,FALSE)</f>
        <v>748.00003053440253</v>
      </c>
      <c r="F22" s="43" t="s">
        <v>77</v>
      </c>
      <c r="G22" s="35" t="str">
        <f t="shared" si="4"/>
        <v>42314.713</v>
      </c>
      <c r="H22" s="15">
        <f t="shared" si="5"/>
        <v>748</v>
      </c>
      <c r="I22" s="45" t="s">
        <v>230</v>
      </c>
      <c r="J22" s="46" t="s">
        <v>231</v>
      </c>
      <c r="K22" s="45">
        <v>748</v>
      </c>
      <c r="L22" s="45" t="s">
        <v>232</v>
      </c>
      <c r="M22" s="46" t="s">
        <v>180</v>
      </c>
      <c r="N22" s="46"/>
      <c r="O22" s="47" t="s">
        <v>233</v>
      </c>
      <c r="P22" s="48" t="s">
        <v>234</v>
      </c>
    </row>
    <row r="23" spans="1:16" ht="12.75" customHeight="1" thickBot="1" x14ac:dyDescent="0.25">
      <c r="A23" s="15" t="str">
        <f t="shared" si="0"/>
        <v>IBVS 1350 </v>
      </c>
      <c r="B23" s="43" t="str">
        <f t="shared" si="1"/>
        <v>I</v>
      </c>
      <c r="C23" s="15">
        <f t="shared" si="2"/>
        <v>42447.546000000002</v>
      </c>
      <c r="D23" s="35" t="str">
        <f t="shared" si="3"/>
        <v>vis</v>
      </c>
      <c r="E23" s="44">
        <f>VLOOKUP(C23,'Active 1'!C$21:E$966,3,FALSE)</f>
        <v>777.99985482608201</v>
      </c>
      <c r="F23" s="43" t="s">
        <v>77</v>
      </c>
      <c r="G23" s="35" t="str">
        <f t="shared" si="4"/>
        <v>42447.546</v>
      </c>
      <c r="H23" s="15">
        <f t="shared" si="5"/>
        <v>778</v>
      </c>
      <c r="I23" s="45" t="s">
        <v>238</v>
      </c>
      <c r="J23" s="46" t="s">
        <v>239</v>
      </c>
      <c r="K23" s="45">
        <v>778</v>
      </c>
      <c r="L23" s="45" t="s">
        <v>152</v>
      </c>
      <c r="M23" s="46" t="s">
        <v>180</v>
      </c>
      <c r="N23" s="46"/>
      <c r="O23" s="47" t="s">
        <v>240</v>
      </c>
      <c r="P23" s="48" t="s">
        <v>241</v>
      </c>
    </row>
    <row r="24" spans="1:16" ht="12.75" customHeight="1" thickBot="1" x14ac:dyDescent="0.25">
      <c r="A24" s="15" t="str">
        <f t="shared" si="0"/>
        <v> AOEB 4 </v>
      </c>
      <c r="B24" s="43" t="str">
        <f t="shared" si="1"/>
        <v>I</v>
      </c>
      <c r="C24" s="15">
        <f t="shared" si="2"/>
        <v>42447.546999999999</v>
      </c>
      <c r="D24" s="35" t="str">
        <f t="shared" si="3"/>
        <v>vis</v>
      </c>
      <c r="E24" s="44">
        <f>VLOOKUP(C24,'Active 1'!C$21:E$966,3,FALSE)</f>
        <v>778.0000806722511</v>
      </c>
      <c r="F24" s="43" t="s">
        <v>77</v>
      </c>
      <c r="G24" s="35" t="str">
        <f t="shared" si="4"/>
        <v>42447.547</v>
      </c>
      <c r="H24" s="15">
        <f t="shared" si="5"/>
        <v>778</v>
      </c>
      <c r="I24" s="45" t="s">
        <v>242</v>
      </c>
      <c r="J24" s="46" t="s">
        <v>243</v>
      </c>
      <c r="K24" s="45">
        <v>778</v>
      </c>
      <c r="L24" s="45" t="s">
        <v>232</v>
      </c>
      <c r="M24" s="46" t="s">
        <v>180</v>
      </c>
      <c r="N24" s="46"/>
      <c r="O24" s="47" t="s">
        <v>244</v>
      </c>
      <c r="P24" s="47" t="s">
        <v>245</v>
      </c>
    </row>
    <row r="25" spans="1:16" ht="12.75" customHeight="1" thickBot="1" x14ac:dyDescent="0.25">
      <c r="A25" s="15" t="str">
        <f t="shared" si="0"/>
        <v> BBS 29 </v>
      </c>
      <c r="B25" s="43" t="str">
        <f t="shared" si="1"/>
        <v>I</v>
      </c>
      <c r="C25" s="15">
        <f t="shared" si="2"/>
        <v>43005.457000000002</v>
      </c>
      <c r="D25" s="35" t="str">
        <f t="shared" si="3"/>
        <v>vis</v>
      </c>
      <c r="E25" s="44">
        <f>VLOOKUP(C25,'Active 1'!C$21:E$966,3,FALSE)</f>
        <v>904.00191734364432</v>
      </c>
      <c r="F25" s="43" t="s">
        <v>77</v>
      </c>
      <c r="G25" s="35" t="str">
        <f t="shared" si="4"/>
        <v>43005.457</v>
      </c>
      <c r="H25" s="15">
        <f t="shared" si="5"/>
        <v>904</v>
      </c>
      <c r="I25" s="45" t="s">
        <v>249</v>
      </c>
      <c r="J25" s="46" t="s">
        <v>250</v>
      </c>
      <c r="K25" s="45">
        <v>904</v>
      </c>
      <c r="L25" s="45" t="s">
        <v>251</v>
      </c>
      <c r="M25" s="46" t="s">
        <v>180</v>
      </c>
      <c r="N25" s="46"/>
      <c r="O25" s="47" t="s">
        <v>200</v>
      </c>
      <c r="P25" s="47" t="s">
        <v>252</v>
      </c>
    </row>
    <row r="26" spans="1:16" ht="12.75" customHeight="1" thickBot="1" x14ac:dyDescent="0.25">
      <c r="A26" s="15" t="str">
        <f t="shared" si="0"/>
        <v> BBS 32 </v>
      </c>
      <c r="B26" s="43" t="str">
        <f t="shared" si="1"/>
        <v>I</v>
      </c>
      <c r="C26" s="15">
        <f t="shared" si="2"/>
        <v>43138.296999999999</v>
      </c>
      <c r="D26" s="35" t="str">
        <f t="shared" si="3"/>
        <v>vis</v>
      </c>
      <c r="E26" s="44">
        <f>VLOOKUP(C26,'Active 1'!C$21:E$966,3,FALSE)</f>
        <v>934.00332255851288</v>
      </c>
      <c r="F26" s="43" t="s">
        <v>77</v>
      </c>
      <c r="G26" s="35" t="str">
        <f t="shared" si="4"/>
        <v>43138.297</v>
      </c>
      <c r="H26" s="15">
        <f t="shared" si="5"/>
        <v>934</v>
      </c>
      <c r="I26" s="45" t="s">
        <v>253</v>
      </c>
      <c r="J26" s="46" t="s">
        <v>254</v>
      </c>
      <c r="K26" s="45">
        <v>934</v>
      </c>
      <c r="L26" s="45" t="s">
        <v>255</v>
      </c>
      <c r="M26" s="46" t="s">
        <v>180</v>
      </c>
      <c r="N26" s="46"/>
      <c r="O26" s="47" t="s">
        <v>256</v>
      </c>
      <c r="P26" s="47" t="s">
        <v>257</v>
      </c>
    </row>
    <row r="27" spans="1:16" ht="12.75" customHeight="1" thickBot="1" x14ac:dyDescent="0.25">
      <c r="A27" s="15" t="str">
        <f t="shared" si="0"/>
        <v> AOEB 4 </v>
      </c>
      <c r="B27" s="43" t="str">
        <f t="shared" si="1"/>
        <v>I</v>
      </c>
      <c r="C27" s="15">
        <f t="shared" si="2"/>
        <v>43204.697</v>
      </c>
      <c r="D27" s="35" t="str">
        <f t="shared" si="3"/>
        <v>vis</v>
      </c>
      <c r="E27" s="44">
        <f>VLOOKUP(C27,'Active 1'!C$21:E$966,3,FALSE)</f>
        <v>948.99950824254915</v>
      </c>
      <c r="F27" s="43" t="s">
        <v>77</v>
      </c>
      <c r="G27" s="35" t="str">
        <f t="shared" si="4"/>
        <v>43204.697</v>
      </c>
      <c r="H27" s="15">
        <f t="shared" si="5"/>
        <v>949</v>
      </c>
      <c r="I27" s="45" t="s">
        <v>258</v>
      </c>
      <c r="J27" s="46" t="s">
        <v>259</v>
      </c>
      <c r="K27" s="45">
        <v>949</v>
      </c>
      <c r="L27" s="45" t="s">
        <v>179</v>
      </c>
      <c r="M27" s="46" t="s">
        <v>180</v>
      </c>
      <c r="N27" s="46"/>
      <c r="O27" s="47" t="s">
        <v>260</v>
      </c>
      <c r="P27" s="47" t="s">
        <v>245</v>
      </c>
    </row>
    <row r="28" spans="1:16" ht="12.75" customHeight="1" thickBot="1" x14ac:dyDescent="0.25">
      <c r="A28" s="15" t="str">
        <f t="shared" si="0"/>
        <v> AOEB 4 </v>
      </c>
      <c r="B28" s="43" t="str">
        <f t="shared" si="1"/>
        <v>I</v>
      </c>
      <c r="C28" s="15">
        <f t="shared" si="2"/>
        <v>43204.701999999997</v>
      </c>
      <c r="D28" s="35" t="str">
        <f t="shared" si="3"/>
        <v>vis</v>
      </c>
      <c r="E28" s="44">
        <f>VLOOKUP(C28,'Active 1'!C$21:E$966,3,FALSE)</f>
        <v>949.00063747339823</v>
      </c>
      <c r="F28" s="43" t="s">
        <v>77</v>
      </c>
      <c r="G28" s="35" t="str">
        <f t="shared" si="4"/>
        <v>43204.702</v>
      </c>
      <c r="H28" s="15">
        <f t="shared" si="5"/>
        <v>949</v>
      </c>
      <c r="I28" s="45" t="s">
        <v>261</v>
      </c>
      <c r="J28" s="46" t="s">
        <v>262</v>
      </c>
      <c r="K28" s="45">
        <v>949</v>
      </c>
      <c r="L28" s="45" t="s">
        <v>195</v>
      </c>
      <c r="M28" s="46" t="s">
        <v>180</v>
      </c>
      <c r="N28" s="46"/>
      <c r="O28" s="47" t="s">
        <v>263</v>
      </c>
      <c r="P28" s="47" t="s">
        <v>245</v>
      </c>
    </row>
    <row r="29" spans="1:16" ht="12.75" customHeight="1" thickBot="1" x14ac:dyDescent="0.25">
      <c r="A29" s="15" t="str">
        <f t="shared" si="0"/>
        <v> BBS 38 </v>
      </c>
      <c r="B29" s="43" t="str">
        <f t="shared" si="1"/>
        <v>I</v>
      </c>
      <c r="C29" s="15">
        <f t="shared" si="2"/>
        <v>43740.459000000003</v>
      </c>
      <c r="D29" s="35" t="str">
        <f t="shared" si="3"/>
        <v>vis</v>
      </c>
      <c r="E29" s="44">
        <f>VLOOKUP(C29,'Active 1'!C$21:E$966,3,FALSE)</f>
        <v>1069.9993039421045</v>
      </c>
      <c r="F29" s="43" t="s">
        <v>77</v>
      </c>
      <c r="G29" s="35" t="str">
        <f t="shared" si="4"/>
        <v>43740.459</v>
      </c>
      <c r="H29" s="15">
        <f t="shared" si="5"/>
        <v>1070</v>
      </c>
      <c r="I29" s="45" t="s">
        <v>274</v>
      </c>
      <c r="J29" s="46" t="s">
        <v>275</v>
      </c>
      <c r="K29" s="45">
        <v>1070</v>
      </c>
      <c r="L29" s="45" t="s">
        <v>140</v>
      </c>
      <c r="M29" s="46" t="s">
        <v>180</v>
      </c>
      <c r="N29" s="46"/>
      <c r="O29" s="47" t="s">
        <v>200</v>
      </c>
      <c r="P29" s="47" t="s">
        <v>276</v>
      </c>
    </row>
    <row r="30" spans="1:16" ht="12.75" customHeight="1" thickBot="1" x14ac:dyDescent="0.25">
      <c r="A30" s="15" t="str">
        <f t="shared" si="0"/>
        <v> BBS 39 </v>
      </c>
      <c r="B30" s="43" t="str">
        <f t="shared" si="1"/>
        <v>I</v>
      </c>
      <c r="C30" s="15">
        <f t="shared" si="2"/>
        <v>43780.317000000003</v>
      </c>
      <c r="D30" s="35" t="str">
        <f t="shared" si="3"/>
        <v>vis</v>
      </c>
      <c r="E30" s="44">
        <f>VLOOKUP(C30,'Active 1'!C$21:E$966,3,FALSE)</f>
        <v>1079.0010805835848</v>
      </c>
      <c r="F30" s="43" t="s">
        <v>77</v>
      </c>
      <c r="G30" s="35" t="str">
        <f t="shared" si="4"/>
        <v>43780.317</v>
      </c>
      <c r="H30" s="15">
        <f t="shared" si="5"/>
        <v>1079</v>
      </c>
      <c r="I30" s="45" t="s">
        <v>282</v>
      </c>
      <c r="J30" s="46" t="s">
        <v>283</v>
      </c>
      <c r="K30" s="45">
        <v>1079</v>
      </c>
      <c r="L30" s="45" t="s">
        <v>284</v>
      </c>
      <c r="M30" s="46" t="s">
        <v>180</v>
      </c>
      <c r="N30" s="46"/>
      <c r="O30" s="47" t="s">
        <v>285</v>
      </c>
      <c r="P30" s="47" t="s">
        <v>286</v>
      </c>
    </row>
    <row r="31" spans="1:16" ht="12.75" customHeight="1" thickBot="1" x14ac:dyDescent="0.25">
      <c r="A31" s="15" t="str">
        <f t="shared" si="0"/>
        <v> BBS 39 </v>
      </c>
      <c r="B31" s="43" t="str">
        <f t="shared" si="1"/>
        <v>I</v>
      </c>
      <c r="C31" s="15">
        <f t="shared" si="2"/>
        <v>43811.319000000003</v>
      </c>
      <c r="D31" s="35" t="str">
        <f t="shared" si="3"/>
        <v>vis</v>
      </c>
      <c r="E31" s="44">
        <f>VLOOKUP(C31,'Active 1'!C$21:E$966,3,FALSE)</f>
        <v>1086.002763544074</v>
      </c>
      <c r="F31" s="43" t="s">
        <v>77</v>
      </c>
      <c r="G31" s="35" t="str">
        <f t="shared" si="4"/>
        <v>43811.319</v>
      </c>
      <c r="H31" s="15">
        <f t="shared" si="5"/>
        <v>1086</v>
      </c>
      <c r="I31" s="45" t="s">
        <v>287</v>
      </c>
      <c r="J31" s="46" t="s">
        <v>288</v>
      </c>
      <c r="K31" s="45">
        <v>1086</v>
      </c>
      <c r="L31" s="45" t="s">
        <v>289</v>
      </c>
      <c r="M31" s="46" t="s">
        <v>180</v>
      </c>
      <c r="N31" s="46"/>
      <c r="O31" s="47" t="s">
        <v>200</v>
      </c>
      <c r="P31" s="47" t="s">
        <v>286</v>
      </c>
    </row>
    <row r="32" spans="1:16" ht="12.75" customHeight="1" thickBot="1" x14ac:dyDescent="0.25">
      <c r="A32" s="15" t="str">
        <f t="shared" si="0"/>
        <v> AOEB 4 </v>
      </c>
      <c r="B32" s="43" t="str">
        <f t="shared" si="1"/>
        <v>I</v>
      </c>
      <c r="C32" s="15">
        <f t="shared" si="2"/>
        <v>43970.703000000001</v>
      </c>
      <c r="D32" s="35" t="str">
        <f t="shared" si="3"/>
        <v>vis</v>
      </c>
      <c r="E32" s="44">
        <f>VLOOKUP(C32,'Active 1'!C$21:E$966,3,FALSE)</f>
        <v>1121.9990294938384</v>
      </c>
      <c r="F32" s="43" t="s">
        <v>77</v>
      </c>
      <c r="G32" s="35" t="str">
        <f t="shared" si="4"/>
        <v>43970.703</v>
      </c>
      <c r="H32" s="15">
        <f t="shared" si="5"/>
        <v>1122</v>
      </c>
      <c r="I32" s="45" t="s">
        <v>290</v>
      </c>
      <c r="J32" s="46" t="s">
        <v>291</v>
      </c>
      <c r="K32" s="45">
        <v>1122</v>
      </c>
      <c r="L32" s="45" t="s">
        <v>209</v>
      </c>
      <c r="M32" s="46" t="s">
        <v>180</v>
      </c>
      <c r="N32" s="46"/>
      <c r="O32" s="47" t="s">
        <v>263</v>
      </c>
      <c r="P32" s="47" t="s">
        <v>245</v>
      </c>
    </row>
    <row r="33" spans="1:16" ht="12.75" customHeight="1" thickBot="1" x14ac:dyDescent="0.25">
      <c r="A33" s="15" t="str">
        <f t="shared" si="0"/>
        <v> BBS 46 </v>
      </c>
      <c r="B33" s="43" t="str">
        <f t="shared" si="1"/>
        <v>I</v>
      </c>
      <c r="C33" s="15">
        <f t="shared" si="2"/>
        <v>44112.398999999998</v>
      </c>
      <c r="D33" s="35" t="str">
        <f t="shared" si="3"/>
        <v>vis</v>
      </c>
      <c r="E33" s="44">
        <f>VLOOKUP(C33,'Active 1'!C$21:E$966,3,FALSE)</f>
        <v>1154.0005283896983</v>
      </c>
      <c r="F33" s="43" t="s">
        <v>77</v>
      </c>
      <c r="G33" s="35" t="str">
        <f t="shared" si="4"/>
        <v>44112.399</v>
      </c>
      <c r="H33" s="15">
        <f t="shared" si="5"/>
        <v>1154</v>
      </c>
      <c r="I33" s="45" t="s">
        <v>292</v>
      </c>
      <c r="J33" s="46" t="s">
        <v>293</v>
      </c>
      <c r="K33" s="45">
        <v>1154</v>
      </c>
      <c r="L33" s="45" t="s">
        <v>206</v>
      </c>
      <c r="M33" s="46" t="s">
        <v>180</v>
      </c>
      <c r="N33" s="46"/>
      <c r="O33" s="47" t="s">
        <v>294</v>
      </c>
      <c r="P33" s="47" t="s">
        <v>295</v>
      </c>
    </row>
    <row r="34" spans="1:16" ht="12.75" customHeight="1" thickBot="1" x14ac:dyDescent="0.25">
      <c r="A34" s="15" t="str">
        <f t="shared" si="0"/>
        <v> BBS 47 </v>
      </c>
      <c r="B34" s="43" t="str">
        <f t="shared" si="1"/>
        <v>I</v>
      </c>
      <c r="C34" s="15">
        <f t="shared" si="2"/>
        <v>44143.385000000002</v>
      </c>
      <c r="D34" s="35" t="str">
        <f t="shared" si="3"/>
        <v>vis</v>
      </c>
      <c r="E34" s="44">
        <f>VLOOKUP(C34,'Active 1'!C$21:E$966,3,FALSE)</f>
        <v>1160.9985978114694</v>
      </c>
      <c r="F34" s="43" t="s">
        <v>77</v>
      </c>
      <c r="G34" s="35" t="str">
        <f t="shared" si="4"/>
        <v>44143.385</v>
      </c>
      <c r="H34" s="15">
        <f t="shared" si="5"/>
        <v>1161</v>
      </c>
      <c r="I34" s="45" t="s">
        <v>296</v>
      </c>
      <c r="J34" s="46" t="s">
        <v>297</v>
      </c>
      <c r="K34" s="45">
        <v>1161</v>
      </c>
      <c r="L34" s="45" t="s">
        <v>298</v>
      </c>
      <c r="M34" s="46" t="s">
        <v>180</v>
      </c>
      <c r="N34" s="46"/>
      <c r="O34" s="47" t="s">
        <v>294</v>
      </c>
      <c r="P34" s="47" t="s">
        <v>299</v>
      </c>
    </row>
    <row r="35" spans="1:16" ht="12.75" customHeight="1" thickBot="1" x14ac:dyDescent="0.25">
      <c r="A35" s="15" t="str">
        <f t="shared" si="0"/>
        <v> BBS 45 </v>
      </c>
      <c r="B35" s="43" t="str">
        <f t="shared" si="1"/>
        <v>I</v>
      </c>
      <c r="C35" s="15">
        <f t="shared" si="2"/>
        <v>44143.4</v>
      </c>
      <c r="D35" s="35" t="str">
        <f t="shared" si="3"/>
        <v>vis</v>
      </c>
      <c r="E35" s="44">
        <f>VLOOKUP(C35,'Active 1'!C$21:E$966,3,FALSE)</f>
        <v>1161.0019855040182</v>
      </c>
      <c r="F35" s="43" t="s">
        <v>77</v>
      </c>
      <c r="G35" s="35" t="str">
        <f t="shared" si="4"/>
        <v>44143.400</v>
      </c>
      <c r="H35" s="15">
        <f t="shared" si="5"/>
        <v>1161</v>
      </c>
      <c r="I35" s="45" t="s">
        <v>300</v>
      </c>
      <c r="J35" s="46" t="s">
        <v>301</v>
      </c>
      <c r="K35" s="45">
        <v>1161</v>
      </c>
      <c r="L35" s="45" t="s">
        <v>224</v>
      </c>
      <c r="M35" s="46" t="s">
        <v>180</v>
      </c>
      <c r="N35" s="46"/>
      <c r="O35" s="47" t="s">
        <v>200</v>
      </c>
      <c r="P35" s="47" t="s">
        <v>302</v>
      </c>
    </row>
    <row r="36" spans="1:16" ht="12.75" customHeight="1" thickBot="1" x14ac:dyDescent="0.25">
      <c r="A36" s="15" t="str">
        <f t="shared" si="0"/>
        <v> VSSC 59.17 </v>
      </c>
      <c r="B36" s="43" t="str">
        <f t="shared" si="1"/>
        <v>I</v>
      </c>
      <c r="C36" s="15">
        <f t="shared" si="2"/>
        <v>44174.404999999999</v>
      </c>
      <c r="D36" s="35" t="str">
        <f t="shared" si="3"/>
        <v>vis</v>
      </c>
      <c r="E36" s="44">
        <f>VLOOKUP(C36,'Active 1'!C$21:E$966,3,FALSE)</f>
        <v>1168.0043460030167</v>
      </c>
      <c r="F36" s="43" t="s">
        <v>77</v>
      </c>
      <c r="G36" s="35" t="str">
        <f t="shared" si="4"/>
        <v>44174.405</v>
      </c>
      <c r="H36" s="15">
        <f t="shared" si="5"/>
        <v>1168</v>
      </c>
      <c r="I36" s="45" t="s">
        <v>303</v>
      </c>
      <c r="J36" s="46" t="s">
        <v>304</v>
      </c>
      <c r="K36" s="45">
        <v>1168</v>
      </c>
      <c r="L36" s="45" t="s">
        <v>305</v>
      </c>
      <c r="M36" s="46" t="s">
        <v>180</v>
      </c>
      <c r="N36" s="46"/>
      <c r="O36" s="47" t="s">
        <v>306</v>
      </c>
      <c r="P36" s="47" t="s">
        <v>307</v>
      </c>
    </row>
    <row r="37" spans="1:16" ht="12.75" customHeight="1" thickBot="1" x14ac:dyDescent="0.25">
      <c r="A37" s="15" t="str">
        <f t="shared" si="0"/>
        <v> BBS 54 </v>
      </c>
      <c r="B37" s="43" t="str">
        <f t="shared" si="1"/>
        <v>I</v>
      </c>
      <c r="C37" s="15">
        <f t="shared" si="2"/>
        <v>44484.326000000001</v>
      </c>
      <c r="D37" s="35" t="str">
        <f t="shared" si="3"/>
        <v>vis</v>
      </c>
      <c r="E37" s="44">
        <f>VLOOKUP(C37,'Active 1'!C$21:E$966,3,FALSE)</f>
        <v>1237.9988168370846</v>
      </c>
      <c r="F37" s="43" t="s">
        <v>77</v>
      </c>
      <c r="G37" s="35" t="str">
        <f t="shared" si="4"/>
        <v>44484.326</v>
      </c>
      <c r="H37" s="15">
        <f t="shared" si="5"/>
        <v>1238</v>
      </c>
      <c r="I37" s="45" t="s">
        <v>308</v>
      </c>
      <c r="J37" s="46" t="s">
        <v>309</v>
      </c>
      <c r="K37" s="45">
        <v>1238</v>
      </c>
      <c r="L37" s="45" t="s">
        <v>310</v>
      </c>
      <c r="M37" s="46" t="s">
        <v>180</v>
      </c>
      <c r="N37" s="46"/>
      <c r="O37" s="47" t="s">
        <v>285</v>
      </c>
      <c r="P37" s="47" t="s">
        <v>311</v>
      </c>
    </row>
    <row r="38" spans="1:16" ht="12.75" customHeight="1" thickBot="1" x14ac:dyDescent="0.25">
      <c r="A38" s="15" t="str">
        <f t="shared" si="0"/>
        <v>BAVM 32 </v>
      </c>
      <c r="B38" s="43" t="str">
        <f t="shared" si="1"/>
        <v>I</v>
      </c>
      <c r="C38" s="15">
        <f t="shared" si="2"/>
        <v>44546.32</v>
      </c>
      <c r="D38" s="35" t="str">
        <f t="shared" si="3"/>
        <v>vis</v>
      </c>
      <c r="E38" s="44">
        <f>VLOOKUP(C38,'Active 1'!C$21:E$966,3,FALSE)</f>
        <v>1251.9999242963634</v>
      </c>
      <c r="F38" s="43" t="s">
        <v>77</v>
      </c>
      <c r="G38" s="35" t="str">
        <f t="shared" si="4"/>
        <v>44546.320</v>
      </c>
      <c r="H38" s="15">
        <f t="shared" si="5"/>
        <v>1252</v>
      </c>
      <c r="I38" s="45" t="s">
        <v>312</v>
      </c>
      <c r="J38" s="46" t="s">
        <v>313</v>
      </c>
      <c r="K38" s="45">
        <v>1252</v>
      </c>
      <c r="L38" s="45" t="s">
        <v>149</v>
      </c>
      <c r="M38" s="46" t="s">
        <v>180</v>
      </c>
      <c r="N38" s="46"/>
      <c r="O38" s="47" t="s">
        <v>280</v>
      </c>
      <c r="P38" s="48" t="s">
        <v>314</v>
      </c>
    </row>
    <row r="39" spans="1:16" ht="12.75" customHeight="1" thickBot="1" x14ac:dyDescent="0.25">
      <c r="A39" s="15" t="str">
        <f t="shared" si="0"/>
        <v> BBS 52 </v>
      </c>
      <c r="B39" s="43" t="str">
        <f t="shared" si="1"/>
        <v>I</v>
      </c>
      <c r="C39" s="15">
        <f t="shared" si="2"/>
        <v>44608.311000000002</v>
      </c>
      <c r="D39" s="35" t="str">
        <f t="shared" si="3"/>
        <v>vis</v>
      </c>
      <c r="E39" s="44">
        <f>VLOOKUP(C39,'Active 1'!C$21:E$966,3,FALSE)</f>
        <v>1266.0003542171328</v>
      </c>
      <c r="F39" s="43" t="s">
        <v>77</v>
      </c>
      <c r="G39" s="35" t="str">
        <f t="shared" si="4"/>
        <v>44608.311</v>
      </c>
      <c r="H39" s="15">
        <f t="shared" si="5"/>
        <v>1266</v>
      </c>
      <c r="I39" s="45" t="s">
        <v>315</v>
      </c>
      <c r="J39" s="46" t="s">
        <v>316</v>
      </c>
      <c r="K39" s="45">
        <v>1266</v>
      </c>
      <c r="L39" s="45" t="s">
        <v>206</v>
      </c>
      <c r="M39" s="46" t="s">
        <v>180</v>
      </c>
      <c r="N39" s="46"/>
      <c r="O39" s="47" t="s">
        <v>200</v>
      </c>
      <c r="P39" s="47" t="s">
        <v>317</v>
      </c>
    </row>
    <row r="40" spans="1:16" ht="12.75" customHeight="1" thickBot="1" x14ac:dyDescent="0.25">
      <c r="A40" s="15" t="str">
        <f t="shared" si="0"/>
        <v>BAVM 34 </v>
      </c>
      <c r="B40" s="43" t="str">
        <f t="shared" si="1"/>
        <v>I</v>
      </c>
      <c r="C40" s="15">
        <f t="shared" si="2"/>
        <v>44816.417000000001</v>
      </c>
      <c r="D40" s="35" t="str">
        <f t="shared" si="3"/>
        <v>vis</v>
      </c>
      <c r="E40" s="44">
        <f>VLOOKUP(C40,'Active 1'!C$21:E$966,3,FALSE)</f>
        <v>1313.0002972587288</v>
      </c>
      <c r="F40" s="43" t="s">
        <v>77</v>
      </c>
      <c r="G40" s="35" t="str">
        <f t="shared" si="4"/>
        <v>44816.417</v>
      </c>
      <c r="H40" s="15">
        <f t="shared" si="5"/>
        <v>1313</v>
      </c>
      <c r="I40" s="45" t="s">
        <v>318</v>
      </c>
      <c r="J40" s="46" t="s">
        <v>319</v>
      </c>
      <c r="K40" s="45">
        <v>1313</v>
      </c>
      <c r="L40" s="45" t="s">
        <v>320</v>
      </c>
      <c r="M40" s="46" t="s">
        <v>180</v>
      </c>
      <c r="N40" s="46"/>
      <c r="O40" s="47" t="s">
        <v>321</v>
      </c>
      <c r="P40" s="48" t="s">
        <v>322</v>
      </c>
    </row>
    <row r="41" spans="1:16" ht="12.75" customHeight="1" thickBot="1" x14ac:dyDescent="0.25">
      <c r="A41" s="15" t="str">
        <f t="shared" si="0"/>
        <v>BAVM 34 </v>
      </c>
      <c r="B41" s="43" t="str">
        <f t="shared" si="1"/>
        <v>I</v>
      </c>
      <c r="C41" s="15">
        <f t="shared" si="2"/>
        <v>44816.42</v>
      </c>
      <c r="D41" s="35" t="str">
        <f t="shared" si="3"/>
        <v>vis</v>
      </c>
      <c r="E41" s="44">
        <f>VLOOKUP(C41,'Active 1'!C$21:E$966,3,FALSE)</f>
        <v>1313.0009747972379</v>
      </c>
      <c r="F41" s="43" t="s">
        <v>77</v>
      </c>
      <c r="G41" s="35" t="str">
        <f t="shared" si="4"/>
        <v>44816.420</v>
      </c>
      <c r="H41" s="15">
        <f t="shared" si="5"/>
        <v>1313</v>
      </c>
      <c r="I41" s="45" t="s">
        <v>323</v>
      </c>
      <c r="J41" s="46" t="s">
        <v>324</v>
      </c>
      <c r="K41" s="45">
        <v>1313</v>
      </c>
      <c r="L41" s="45" t="s">
        <v>279</v>
      </c>
      <c r="M41" s="46" t="s">
        <v>180</v>
      </c>
      <c r="N41" s="46"/>
      <c r="O41" s="47" t="s">
        <v>325</v>
      </c>
      <c r="P41" s="48" t="s">
        <v>322</v>
      </c>
    </row>
    <row r="42" spans="1:16" ht="12.75" customHeight="1" thickBot="1" x14ac:dyDescent="0.25">
      <c r="A42" s="15" t="str">
        <f t="shared" si="0"/>
        <v>BAVM 34 </v>
      </c>
      <c r="B42" s="43" t="str">
        <f t="shared" si="1"/>
        <v>I</v>
      </c>
      <c r="C42" s="15">
        <f t="shared" si="2"/>
        <v>44816.425999999999</v>
      </c>
      <c r="D42" s="35" t="str">
        <f t="shared" si="3"/>
        <v>vis</v>
      </c>
      <c r="E42" s="44">
        <f>VLOOKUP(C42,'Active 1'!C$21:E$966,3,FALSE)</f>
        <v>1313.0023298742578</v>
      </c>
      <c r="F42" s="43" t="s">
        <v>77</v>
      </c>
      <c r="G42" s="35" t="str">
        <f t="shared" si="4"/>
        <v>44816.426</v>
      </c>
      <c r="H42" s="15">
        <f t="shared" si="5"/>
        <v>1313</v>
      </c>
      <c r="I42" s="45" t="s">
        <v>326</v>
      </c>
      <c r="J42" s="46" t="s">
        <v>327</v>
      </c>
      <c r="K42" s="45">
        <v>1313</v>
      </c>
      <c r="L42" s="45" t="s">
        <v>158</v>
      </c>
      <c r="M42" s="46" t="s">
        <v>180</v>
      </c>
      <c r="N42" s="46"/>
      <c r="O42" s="47" t="s">
        <v>196</v>
      </c>
      <c r="P42" s="48" t="s">
        <v>322</v>
      </c>
    </row>
    <row r="43" spans="1:16" ht="12.75" customHeight="1" thickBot="1" x14ac:dyDescent="0.25">
      <c r="A43" s="15" t="str">
        <f t="shared" ref="A43:A74" si="6">P43</f>
        <v> BBS 56 </v>
      </c>
      <c r="B43" s="43" t="str">
        <f t="shared" ref="B43:B74" si="7">IF(H43=INT(H43),"I","II")</f>
        <v>I</v>
      </c>
      <c r="C43" s="15">
        <f t="shared" ref="C43:C74" si="8">1*G43</f>
        <v>44847.417000000001</v>
      </c>
      <c r="D43" s="35" t="str">
        <f t="shared" ref="D43:D74" si="9">VLOOKUP(F43,I$1:J$5,2,FALSE)</f>
        <v>vis</v>
      </c>
      <c r="E43" s="44">
        <f>VLOOKUP(C43,'Active 1'!C$21:E$966,3,FALSE)</f>
        <v>1320.001528526878</v>
      </c>
      <c r="F43" s="43" t="s">
        <v>77</v>
      </c>
      <c r="G43" s="35" t="str">
        <f t="shared" ref="G43:G74" si="10">MID(I43,3,LEN(I43)-3)</f>
        <v>44847.417</v>
      </c>
      <c r="H43" s="15">
        <f t="shared" ref="H43:H74" si="11">1*K43</f>
        <v>1320</v>
      </c>
      <c r="I43" s="45" t="s">
        <v>328</v>
      </c>
      <c r="J43" s="46" t="s">
        <v>329</v>
      </c>
      <c r="K43" s="45">
        <v>1320</v>
      </c>
      <c r="L43" s="45" t="s">
        <v>330</v>
      </c>
      <c r="M43" s="46" t="s">
        <v>180</v>
      </c>
      <c r="N43" s="46"/>
      <c r="O43" s="47" t="s">
        <v>200</v>
      </c>
      <c r="P43" s="47" t="s">
        <v>331</v>
      </c>
    </row>
    <row r="44" spans="1:16" ht="12.75" customHeight="1" thickBot="1" x14ac:dyDescent="0.25">
      <c r="A44" s="15" t="str">
        <f t="shared" si="6"/>
        <v> BBS 56 </v>
      </c>
      <c r="B44" s="43" t="str">
        <f t="shared" si="7"/>
        <v>I</v>
      </c>
      <c r="C44" s="15">
        <f t="shared" si="8"/>
        <v>44878.411999999997</v>
      </c>
      <c r="D44" s="35" t="str">
        <f t="shared" si="9"/>
        <v>vis</v>
      </c>
      <c r="E44" s="44">
        <f>VLOOKUP(C44,'Active 1'!C$21:E$966,3,FALSE)</f>
        <v>1327.0016305641766</v>
      </c>
      <c r="F44" s="43" t="s">
        <v>77</v>
      </c>
      <c r="G44" s="35" t="str">
        <f t="shared" si="10"/>
        <v>44878.412</v>
      </c>
      <c r="H44" s="15">
        <f t="shared" si="11"/>
        <v>1327</v>
      </c>
      <c r="I44" s="45" t="s">
        <v>332</v>
      </c>
      <c r="J44" s="46" t="s">
        <v>333</v>
      </c>
      <c r="K44" s="45">
        <v>1327</v>
      </c>
      <c r="L44" s="45" t="s">
        <v>330</v>
      </c>
      <c r="M44" s="46" t="s">
        <v>180</v>
      </c>
      <c r="N44" s="46"/>
      <c r="O44" s="47" t="s">
        <v>200</v>
      </c>
      <c r="P44" s="47" t="s">
        <v>331</v>
      </c>
    </row>
    <row r="45" spans="1:16" ht="12.75" customHeight="1" thickBot="1" x14ac:dyDescent="0.25">
      <c r="A45" s="15" t="str">
        <f t="shared" si="6"/>
        <v> BBS 57 </v>
      </c>
      <c r="B45" s="43" t="str">
        <f t="shared" si="7"/>
        <v>I</v>
      </c>
      <c r="C45" s="15">
        <f t="shared" si="8"/>
        <v>44918.262000000002</v>
      </c>
      <c r="D45" s="35" t="str">
        <f t="shared" si="9"/>
        <v>vis</v>
      </c>
      <c r="E45" s="44">
        <f>VLOOKUP(C45,'Active 1'!C$21:E$966,3,FALSE)</f>
        <v>1336.0016004362988</v>
      </c>
      <c r="F45" s="43" t="s">
        <v>77</v>
      </c>
      <c r="G45" s="35" t="str">
        <f t="shared" si="10"/>
        <v>44918.262</v>
      </c>
      <c r="H45" s="15">
        <f t="shared" si="11"/>
        <v>1336</v>
      </c>
      <c r="I45" s="45" t="s">
        <v>334</v>
      </c>
      <c r="J45" s="46" t="s">
        <v>335</v>
      </c>
      <c r="K45" s="45">
        <v>1336</v>
      </c>
      <c r="L45" s="45" t="s">
        <v>330</v>
      </c>
      <c r="M45" s="46" t="s">
        <v>180</v>
      </c>
      <c r="N45" s="46"/>
      <c r="O45" s="47" t="s">
        <v>200</v>
      </c>
      <c r="P45" s="47" t="s">
        <v>336</v>
      </c>
    </row>
    <row r="46" spans="1:16" ht="12.75" customHeight="1" thickBot="1" x14ac:dyDescent="0.25">
      <c r="A46" s="15" t="str">
        <f t="shared" si="6"/>
        <v> VSSC 60.20 </v>
      </c>
      <c r="B46" s="43" t="str">
        <f t="shared" si="7"/>
        <v>I</v>
      </c>
      <c r="C46" s="15">
        <f t="shared" si="8"/>
        <v>45033.381000000001</v>
      </c>
      <c r="D46" s="35" t="str">
        <f t="shared" si="9"/>
        <v>vis</v>
      </c>
      <c r="E46" s="44">
        <f>VLOOKUP(C46,'Active 1'!C$21:E$966,3,FALSE)</f>
        <v>1362.0007856736559</v>
      </c>
      <c r="F46" s="43" t="s">
        <v>77</v>
      </c>
      <c r="G46" s="35" t="str">
        <f t="shared" si="10"/>
        <v>45033.381</v>
      </c>
      <c r="H46" s="15">
        <f t="shared" si="11"/>
        <v>1362</v>
      </c>
      <c r="I46" s="45" t="s">
        <v>337</v>
      </c>
      <c r="J46" s="46" t="s">
        <v>338</v>
      </c>
      <c r="K46" s="45">
        <v>1362</v>
      </c>
      <c r="L46" s="45" t="s">
        <v>195</v>
      </c>
      <c r="M46" s="46" t="s">
        <v>180</v>
      </c>
      <c r="N46" s="46"/>
      <c r="O46" s="47" t="s">
        <v>267</v>
      </c>
      <c r="P46" s="47" t="s">
        <v>339</v>
      </c>
    </row>
    <row r="47" spans="1:16" ht="12.75" customHeight="1" thickBot="1" x14ac:dyDescent="0.25">
      <c r="A47" s="15" t="str">
        <f t="shared" si="6"/>
        <v> BBS 61 </v>
      </c>
      <c r="B47" s="43" t="str">
        <f t="shared" si="7"/>
        <v>I</v>
      </c>
      <c r="C47" s="15">
        <f t="shared" si="8"/>
        <v>45126.368999999999</v>
      </c>
      <c r="D47" s="35" t="str">
        <f t="shared" si="9"/>
        <v>vis</v>
      </c>
      <c r="E47" s="44">
        <f>VLOOKUP(C47,'Active 1'!C$21:E$966,3,FALSE)</f>
        <v>1383.0017693240638</v>
      </c>
      <c r="F47" s="43" t="s">
        <v>77</v>
      </c>
      <c r="G47" s="35" t="str">
        <f t="shared" si="10"/>
        <v>45126.369</v>
      </c>
      <c r="H47" s="15">
        <f t="shared" si="11"/>
        <v>1383</v>
      </c>
      <c r="I47" s="45" t="s">
        <v>340</v>
      </c>
      <c r="J47" s="46" t="s">
        <v>341</v>
      </c>
      <c r="K47" s="45">
        <v>1383</v>
      </c>
      <c r="L47" s="45" t="s">
        <v>251</v>
      </c>
      <c r="M47" s="46" t="s">
        <v>180</v>
      </c>
      <c r="N47" s="46"/>
      <c r="O47" s="47" t="s">
        <v>342</v>
      </c>
      <c r="P47" s="47" t="s">
        <v>343</v>
      </c>
    </row>
    <row r="48" spans="1:16" ht="12.75" customHeight="1" thickBot="1" x14ac:dyDescent="0.25">
      <c r="A48" s="15" t="str">
        <f t="shared" si="6"/>
        <v> BBS 61 </v>
      </c>
      <c r="B48" s="43" t="str">
        <f t="shared" si="7"/>
        <v>I</v>
      </c>
      <c r="C48" s="15">
        <f t="shared" si="8"/>
        <v>45126.368999999999</v>
      </c>
      <c r="D48" s="35" t="str">
        <f t="shared" si="9"/>
        <v>vis</v>
      </c>
      <c r="E48" s="44">
        <f>VLOOKUP(C48,'Active 1'!C$21:E$966,3,FALSE)</f>
        <v>1383.0017693240638</v>
      </c>
      <c r="F48" s="43" t="s">
        <v>77</v>
      </c>
      <c r="G48" s="35" t="str">
        <f t="shared" si="10"/>
        <v>45126.369</v>
      </c>
      <c r="H48" s="15">
        <f t="shared" si="11"/>
        <v>1383</v>
      </c>
      <c r="I48" s="45" t="s">
        <v>340</v>
      </c>
      <c r="J48" s="46" t="s">
        <v>341</v>
      </c>
      <c r="K48" s="45">
        <v>1383</v>
      </c>
      <c r="L48" s="45" t="s">
        <v>251</v>
      </c>
      <c r="M48" s="46" t="s">
        <v>180</v>
      </c>
      <c r="N48" s="46"/>
      <c r="O48" s="47" t="s">
        <v>344</v>
      </c>
      <c r="P48" s="47" t="s">
        <v>343</v>
      </c>
    </row>
    <row r="49" spans="1:16" ht="12.75" customHeight="1" thickBot="1" x14ac:dyDescent="0.25">
      <c r="A49" s="15" t="str">
        <f t="shared" si="6"/>
        <v> AOEB 4 </v>
      </c>
      <c r="B49" s="43" t="str">
        <f t="shared" si="7"/>
        <v>I</v>
      </c>
      <c r="C49" s="15">
        <f t="shared" si="8"/>
        <v>45710.838000000003</v>
      </c>
      <c r="D49" s="35" t="str">
        <f t="shared" si="9"/>
        <v>vis</v>
      </c>
      <c r="E49" s="44">
        <f>VLOOKUP(C49,'Active 1'!C$21:E$966,3,FALSE)</f>
        <v>1515.0018544229017</v>
      </c>
      <c r="F49" s="43" t="s">
        <v>77</v>
      </c>
      <c r="G49" s="35" t="str">
        <f t="shared" si="10"/>
        <v>45710.838</v>
      </c>
      <c r="H49" s="15">
        <f t="shared" si="11"/>
        <v>1515</v>
      </c>
      <c r="I49" s="45" t="s">
        <v>345</v>
      </c>
      <c r="J49" s="46" t="s">
        <v>346</v>
      </c>
      <c r="K49" s="45">
        <v>1515</v>
      </c>
      <c r="L49" s="45" t="s">
        <v>251</v>
      </c>
      <c r="M49" s="46" t="s">
        <v>180</v>
      </c>
      <c r="N49" s="46"/>
      <c r="O49" s="47" t="s">
        <v>347</v>
      </c>
      <c r="P49" s="47" t="s">
        <v>245</v>
      </c>
    </row>
    <row r="50" spans="1:16" ht="12.75" customHeight="1" thickBot="1" x14ac:dyDescent="0.25">
      <c r="A50" s="15" t="str">
        <f t="shared" si="6"/>
        <v> BBS 72 </v>
      </c>
      <c r="B50" s="43" t="str">
        <f t="shared" si="7"/>
        <v>I</v>
      </c>
      <c r="C50" s="15">
        <f t="shared" si="8"/>
        <v>45821.525999999998</v>
      </c>
      <c r="D50" s="35" t="str">
        <f t="shared" si="9"/>
        <v>vis</v>
      </c>
      <c r="E50" s="44">
        <f>VLOOKUP(C50,'Active 1'!C$21:E$966,3,FALSE)</f>
        <v>1540.0003152812524</v>
      </c>
      <c r="F50" s="43" t="s">
        <v>77</v>
      </c>
      <c r="G50" s="35" t="str">
        <f t="shared" si="10"/>
        <v>45821.526</v>
      </c>
      <c r="H50" s="15">
        <f t="shared" si="11"/>
        <v>1540</v>
      </c>
      <c r="I50" s="45" t="s">
        <v>348</v>
      </c>
      <c r="J50" s="46" t="s">
        <v>349</v>
      </c>
      <c r="K50" s="45">
        <v>1540</v>
      </c>
      <c r="L50" s="45" t="s">
        <v>320</v>
      </c>
      <c r="M50" s="46" t="s">
        <v>180</v>
      </c>
      <c r="N50" s="46"/>
      <c r="O50" s="47" t="s">
        <v>350</v>
      </c>
      <c r="P50" s="47" t="s">
        <v>351</v>
      </c>
    </row>
    <row r="51" spans="1:16" ht="12.75" customHeight="1" thickBot="1" x14ac:dyDescent="0.25">
      <c r="A51" s="15" t="str">
        <f t="shared" si="6"/>
        <v> BBS 72 </v>
      </c>
      <c r="B51" s="43" t="str">
        <f t="shared" si="7"/>
        <v>I</v>
      </c>
      <c r="C51" s="15">
        <f t="shared" si="8"/>
        <v>45830.392</v>
      </c>
      <c r="D51" s="35" t="str">
        <f t="shared" si="9"/>
        <v>vis</v>
      </c>
      <c r="E51" s="44">
        <f>VLOOKUP(C51,'Active 1'!C$21:E$966,3,FALSE)</f>
        <v>1542.0026674239434</v>
      </c>
      <c r="F51" s="43" t="s">
        <v>77</v>
      </c>
      <c r="G51" s="35" t="str">
        <f t="shared" si="10"/>
        <v>45830.392</v>
      </c>
      <c r="H51" s="15">
        <f t="shared" si="11"/>
        <v>1542</v>
      </c>
      <c r="I51" s="45" t="s">
        <v>352</v>
      </c>
      <c r="J51" s="46" t="s">
        <v>353</v>
      </c>
      <c r="K51" s="45">
        <v>1542</v>
      </c>
      <c r="L51" s="45" t="s">
        <v>289</v>
      </c>
      <c r="M51" s="46" t="s">
        <v>180</v>
      </c>
      <c r="N51" s="46"/>
      <c r="O51" s="47" t="s">
        <v>200</v>
      </c>
      <c r="P51" s="47" t="s">
        <v>351</v>
      </c>
    </row>
    <row r="52" spans="1:16" ht="12.75" customHeight="1" thickBot="1" x14ac:dyDescent="0.25">
      <c r="A52" s="15" t="str">
        <f t="shared" si="6"/>
        <v> AOEB 4 </v>
      </c>
      <c r="B52" s="43" t="str">
        <f t="shared" si="7"/>
        <v>I</v>
      </c>
      <c r="C52" s="15">
        <f t="shared" si="8"/>
        <v>45936.65</v>
      </c>
      <c r="D52" s="35" t="str">
        <f t="shared" si="9"/>
        <v>vis</v>
      </c>
      <c r="E52" s="44">
        <f>VLOOKUP(C52,'Active 1'!C$21:E$966,3,FALSE)</f>
        <v>1566.0006297494601</v>
      </c>
      <c r="F52" s="43" t="s">
        <v>77</v>
      </c>
      <c r="G52" s="35" t="str">
        <f t="shared" si="10"/>
        <v>45936.650</v>
      </c>
      <c r="H52" s="15">
        <f t="shared" si="11"/>
        <v>1566</v>
      </c>
      <c r="I52" s="45" t="s">
        <v>354</v>
      </c>
      <c r="J52" s="46" t="s">
        <v>355</v>
      </c>
      <c r="K52" s="45">
        <v>1566</v>
      </c>
      <c r="L52" s="45" t="s">
        <v>195</v>
      </c>
      <c r="M52" s="46" t="s">
        <v>180</v>
      </c>
      <c r="N52" s="46"/>
      <c r="O52" s="47" t="s">
        <v>347</v>
      </c>
      <c r="P52" s="47" t="s">
        <v>245</v>
      </c>
    </row>
    <row r="53" spans="1:16" ht="12.75" customHeight="1" thickBot="1" x14ac:dyDescent="0.25">
      <c r="A53" s="15" t="str">
        <f t="shared" si="6"/>
        <v> BRNO 27 </v>
      </c>
      <c r="B53" s="43" t="str">
        <f t="shared" si="7"/>
        <v>I</v>
      </c>
      <c r="C53" s="15">
        <f t="shared" si="8"/>
        <v>45945.493999999999</v>
      </c>
      <c r="D53" s="35" t="str">
        <f t="shared" si="9"/>
        <v>vis</v>
      </c>
      <c r="E53" s="44">
        <f>VLOOKUP(C53,'Active 1'!C$21:E$966,3,FALSE)</f>
        <v>1567.9980132764115</v>
      </c>
      <c r="F53" s="43" t="s">
        <v>77</v>
      </c>
      <c r="G53" s="35" t="str">
        <f t="shared" si="10"/>
        <v>45945.494</v>
      </c>
      <c r="H53" s="15">
        <f t="shared" si="11"/>
        <v>1568</v>
      </c>
      <c r="I53" s="45" t="s">
        <v>356</v>
      </c>
      <c r="J53" s="46" t="s">
        <v>357</v>
      </c>
      <c r="K53" s="45">
        <v>1568</v>
      </c>
      <c r="L53" s="45" t="s">
        <v>358</v>
      </c>
      <c r="M53" s="46" t="s">
        <v>180</v>
      </c>
      <c r="N53" s="46"/>
      <c r="O53" s="47" t="s">
        <v>359</v>
      </c>
      <c r="P53" s="47" t="s">
        <v>360</v>
      </c>
    </row>
    <row r="54" spans="1:16" ht="12.75" customHeight="1" thickBot="1" x14ac:dyDescent="0.25">
      <c r="A54" s="15" t="str">
        <f t="shared" si="6"/>
        <v> AOEB 4 </v>
      </c>
      <c r="B54" s="43" t="str">
        <f t="shared" si="7"/>
        <v>I</v>
      </c>
      <c r="C54" s="15">
        <f t="shared" si="8"/>
        <v>46029.637999999999</v>
      </c>
      <c r="D54" s="35" t="str">
        <f t="shared" si="9"/>
        <v>vis</v>
      </c>
      <c r="E54" s="44">
        <f>VLOOKUP(C54,'Active 1'!C$21:E$966,3,FALSE)</f>
        <v>1587.0016133998681</v>
      </c>
      <c r="F54" s="43" t="s">
        <v>77</v>
      </c>
      <c r="G54" s="35" t="str">
        <f t="shared" si="10"/>
        <v>46029.638</v>
      </c>
      <c r="H54" s="15">
        <f t="shared" si="11"/>
        <v>1587</v>
      </c>
      <c r="I54" s="45" t="s">
        <v>361</v>
      </c>
      <c r="J54" s="46" t="s">
        <v>362</v>
      </c>
      <c r="K54" s="45">
        <v>1587</v>
      </c>
      <c r="L54" s="45" t="s">
        <v>330</v>
      </c>
      <c r="M54" s="46" t="s">
        <v>180</v>
      </c>
      <c r="N54" s="46"/>
      <c r="O54" s="47" t="s">
        <v>347</v>
      </c>
      <c r="P54" s="47" t="s">
        <v>245</v>
      </c>
    </row>
    <row r="55" spans="1:16" ht="12.75" customHeight="1" thickBot="1" x14ac:dyDescent="0.25">
      <c r="A55" s="15" t="str">
        <f t="shared" si="6"/>
        <v> AOEB 4 </v>
      </c>
      <c r="B55" s="43" t="str">
        <f t="shared" si="7"/>
        <v>I</v>
      </c>
      <c r="C55" s="15">
        <f t="shared" si="8"/>
        <v>46060.631000000001</v>
      </c>
      <c r="D55" s="35" t="str">
        <f t="shared" si="9"/>
        <v>vis</v>
      </c>
      <c r="E55" s="44">
        <f>VLOOKUP(C55,'Active 1'!C$21:E$966,3,FALSE)</f>
        <v>1594.0012637448283</v>
      </c>
      <c r="F55" s="43" t="s">
        <v>77</v>
      </c>
      <c r="G55" s="35" t="str">
        <f t="shared" si="10"/>
        <v>46060.631</v>
      </c>
      <c r="H55" s="15">
        <f t="shared" si="11"/>
        <v>1594</v>
      </c>
      <c r="I55" s="45" t="s">
        <v>363</v>
      </c>
      <c r="J55" s="46" t="s">
        <v>364</v>
      </c>
      <c r="K55" s="45">
        <v>1594</v>
      </c>
      <c r="L55" s="45" t="s">
        <v>190</v>
      </c>
      <c r="M55" s="46" t="s">
        <v>180</v>
      </c>
      <c r="N55" s="46"/>
      <c r="O55" s="47" t="s">
        <v>347</v>
      </c>
      <c r="P55" s="47" t="s">
        <v>245</v>
      </c>
    </row>
    <row r="56" spans="1:16" ht="12.75" customHeight="1" thickBot="1" x14ac:dyDescent="0.25">
      <c r="A56" s="15" t="str">
        <f t="shared" si="6"/>
        <v> AOEB 4 </v>
      </c>
      <c r="B56" s="43" t="str">
        <f t="shared" si="7"/>
        <v>I</v>
      </c>
      <c r="C56" s="15">
        <f t="shared" si="8"/>
        <v>46237.741999999998</v>
      </c>
      <c r="D56" s="35" t="str">
        <f t="shared" si="9"/>
        <v>vis</v>
      </c>
      <c r="E56" s="44">
        <f>VLOOKUP(C56,'Active 1'!C$21:E$966,3,FALSE)</f>
        <v>1634.0011047491241</v>
      </c>
      <c r="F56" s="43" t="s">
        <v>77</v>
      </c>
      <c r="G56" s="35" t="str">
        <f t="shared" si="10"/>
        <v>46237.742</v>
      </c>
      <c r="H56" s="15">
        <f t="shared" si="11"/>
        <v>1634</v>
      </c>
      <c r="I56" s="45" t="s">
        <v>365</v>
      </c>
      <c r="J56" s="46" t="s">
        <v>366</v>
      </c>
      <c r="K56" s="45">
        <v>1634</v>
      </c>
      <c r="L56" s="45" t="s">
        <v>284</v>
      </c>
      <c r="M56" s="46" t="s">
        <v>180</v>
      </c>
      <c r="N56" s="46"/>
      <c r="O56" s="47" t="s">
        <v>347</v>
      </c>
      <c r="P56" s="47" t="s">
        <v>245</v>
      </c>
    </row>
    <row r="57" spans="1:16" ht="12.75" customHeight="1" thickBot="1" x14ac:dyDescent="0.25">
      <c r="A57" s="15" t="str">
        <f t="shared" si="6"/>
        <v> VSSC 66.36 </v>
      </c>
      <c r="B57" s="43" t="str">
        <f t="shared" si="7"/>
        <v>I</v>
      </c>
      <c r="C57" s="15">
        <f t="shared" si="8"/>
        <v>46472.4</v>
      </c>
      <c r="D57" s="35" t="str">
        <f t="shared" si="9"/>
        <v>vis</v>
      </c>
      <c r="E57" s="44">
        <f>VLOOKUP(C57,'Active 1'!C$21:E$966,3,FALSE)</f>
        <v>1686.9977152949755</v>
      </c>
      <c r="F57" s="43" t="s">
        <v>77</v>
      </c>
      <c r="G57" s="35" t="str">
        <f t="shared" si="10"/>
        <v>46472.400</v>
      </c>
      <c r="H57" s="15">
        <f t="shared" si="11"/>
        <v>1687</v>
      </c>
      <c r="I57" s="45" t="s">
        <v>367</v>
      </c>
      <c r="J57" s="46" t="s">
        <v>368</v>
      </c>
      <c r="K57" s="45">
        <v>1687</v>
      </c>
      <c r="L57" s="45" t="s">
        <v>369</v>
      </c>
      <c r="M57" s="46" t="s">
        <v>180</v>
      </c>
      <c r="N57" s="46"/>
      <c r="O57" s="47" t="s">
        <v>370</v>
      </c>
      <c r="P57" s="47" t="s">
        <v>371</v>
      </c>
    </row>
    <row r="58" spans="1:16" ht="12.75" customHeight="1" thickBot="1" x14ac:dyDescent="0.25">
      <c r="A58" s="15" t="str">
        <f t="shared" si="6"/>
        <v> BRNO 30 </v>
      </c>
      <c r="B58" s="43" t="str">
        <f t="shared" si="7"/>
        <v>I</v>
      </c>
      <c r="C58" s="15">
        <f t="shared" si="8"/>
        <v>46627.387000000002</v>
      </c>
      <c r="D58" s="35" t="str">
        <f t="shared" si="9"/>
        <v>vis</v>
      </c>
      <c r="E58" s="44">
        <f>VLOOKUP(C58,'Active 1'!C$21:E$966,3,FALSE)</f>
        <v>1722.0009356355129</v>
      </c>
      <c r="F58" s="43" t="s">
        <v>77</v>
      </c>
      <c r="G58" s="35" t="str">
        <f t="shared" si="10"/>
        <v>46627.387</v>
      </c>
      <c r="H58" s="15">
        <f t="shared" si="11"/>
        <v>1722</v>
      </c>
      <c r="I58" s="45" t="s">
        <v>372</v>
      </c>
      <c r="J58" s="46" t="s">
        <v>373</v>
      </c>
      <c r="K58" s="45">
        <v>1722</v>
      </c>
      <c r="L58" s="45" t="s">
        <v>279</v>
      </c>
      <c r="M58" s="46" t="s">
        <v>180</v>
      </c>
      <c r="N58" s="46"/>
      <c r="O58" s="47" t="s">
        <v>374</v>
      </c>
      <c r="P58" s="47" t="s">
        <v>375</v>
      </c>
    </row>
    <row r="59" spans="1:16" ht="12.75" customHeight="1" thickBot="1" x14ac:dyDescent="0.25">
      <c r="A59" s="15" t="str">
        <f t="shared" si="6"/>
        <v> BRNO 28 </v>
      </c>
      <c r="B59" s="43" t="str">
        <f t="shared" si="7"/>
        <v>I</v>
      </c>
      <c r="C59" s="15">
        <f t="shared" si="8"/>
        <v>46649.519</v>
      </c>
      <c r="D59" s="35" t="str">
        <f t="shared" si="9"/>
        <v>vis</v>
      </c>
      <c r="E59" s="44">
        <f>VLOOKUP(C59,'Active 1'!C$21:E$966,3,FALSE)</f>
        <v>1726.9993630686311</v>
      </c>
      <c r="F59" s="43" t="s">
        <v>77</v>
      </c>
      <c r="G59" s="35" t="str">
        <f t="shared" si="10"/>
        <v>46649.519</v>
      </c>
      <c r="H59" s="15">
        <f t="shared" si="11"/>
        <v>1727</v>
      </c>
      <c r="I59" s="45" t="s">
        <v>376</v>
      </c>
      <c r="J59" s="46" t="s">
        <v>377</v>
      </c>
      <c r="K59" s="45">
        <v>1727</v>
      </c>
      <c r="L59" s="45" t="s">
        <v>140</v>
      </c>
      <c r="M59" s="46" t="s">
        <v>180</v>
      </c>
      <c r="N59" s="46"/>
      <c r="O59" s="47" t="s">
        <v>374</v>
      </c>
      <c r="P59" s="47" t="s">
        <v>378</v>
      </c>
    </row>
    <row r="60" spans="1:16" ht="12.75" customHeight="1" thickBot="1" x14ac:dyDescent="0.25">
      <c r="A60" s="15" t="str">
        <f t="shared" si="6"/>
        <v> BRNO 28 </v>
      </c>
      <c r="B60" s="43" t="str">
        <f t="shared" si="7"/>
        <v>I</v>
      </c>
      <c r="C60" s="15">
        <f t="shared" si="8"/>
        <v>46649.521999999997</v>
      </c>
      <c r="D60" s="35" t="str">
        <f t="shared" si="9"/>
        <v>vis</v>
      </c>
      <c r="E60" s="44">
        <f>VLOOKUP(C60,'Active 1'!C$21:E$966,3,FALSE)</f>
        <v>1727.0000406071401</v>
      </c>
      <c r="F60" s="43" t="s">
        <v>77</v>
      </c>
      <c r="G60" s="35" t="str">
        <f t="shared" si="10"/>
        <v>46649.522</v>
      </c>
      <c r="H60" s="15">
        <f t="shared" si="11"/>
        <v>1727</v>
      </c>
      <c r="I60" s="45" t="s">
        <v>379</v>
      </c>
      <c r="J60" s="46" t="s">
        <v>380</v>
      </c>
      <c r="K60" s="45">
        <v>1727</v>
      </c>
      <c r="L60" s="45" t="s">
        <v>232</v>
      </c>
      <c r="M60" s="46" t="s">
        <v>180</v>
      </c>
      <c r="N60" s="46"/>
      <c r="O60" s="47" t="s">
        <v>381</v>
      </c>
      <c r="P60" s="47" t="s">
        <v>378</v>
      </c>
    </row>
    <row r="61" spans="1:16" ht="12.75" customHeight="1" thickBot="1" x14ac:dyDescent="0.25">
      <c r="A61" s="15" t="str">
        <f t="shared" si="6"/>
        <v> BRNO 28 </v>
      </c>
      <c r="B61" s="43" t="str">
        <f t="shared" si="7"/>
        <v>I</v>
      </c>
      <c r="C61" s="15">
        <f t="shared" si="8"/>
        <v>46649.523000000001</v>
      </c>
      <c r="D61" s="35" t="str">
        <f t="shared" si="9"/>
        <v>vis</v>
      </c>
      <c r="E61" s="44">
        <f>VLOOKUP(C61,'Active 1'!C$21:E$966,3,FALSE)</f>
        <v>1727.000266453311</v>
      </c>
      <c r="F61" s="43" t="s">
        <v>77</v>
      </c>
      <c r="G61" s="35" t="str">
        <f t="shared" si="10"/>
        <v>46649.523</v>
      </c>
      <c r="H61" s="15">
        <f t="shared" si="11"/>
        <v>1727</v>
      </c>
      <c r="I61" s="45" t="s">
        <v>382</v>
      </c>
      <c r="J61" s="46" t="s">
        <v>383</v>
      </c>
      <c r="K61" s="45">
        <v>1727</v>
      </c>
      <c r="L61" s="45" t="s">
        <v>320</v>
      </c>
      <c r="M61" s="46" t="s">
        <v>180</v>
      </c>
      <c r="N61" s="46"/>
      <c r="O61" s="47" t="s">
        <v>384</v>
      </c>
      <c r="P61" s="47" t="s">
        <v>378</v>
      </c>
    </row>
    <row r="62" spans="1:16" ht="12.75" customHeight="1" thickBot="1" x14ac:dyDescent="0.25">
      <c r="A62" s="15" t="str">
        <f t="shared" si="6"/>
        <v> BRNO 28 </v>
      </c>
      <c r="B62" s="43" t="str">
        <f t="shared" si="7"/>
        <v>I</v>
      </c>
      <c r="C62" s="15">
        <f t="shared" si="8"/>
        <v>46649.523999999998</v>
      </c>
      <c r="D62" s="35" t="str">
        <f t="shared" si="9"/>
        <v>vis</v>
      </c>
      <c r="E62" s="44">
        <f>VLOOKUP(C62,'Active 1'!C$21:E$966,3,FALSE)</f>
        <v>1727.0004922994801</v>
      </c>
      <c r="F62" s="43" t="str">
        <f>LEFT(M62,1)</f>
        <v>V</v>
      </c>
      <c r="G62" s="35" t="str">
        <f t="shared" si="10"/>
        <v>46649.524</v>
      </c>
      <c r="H62" s="15">
        <f t="shared" si="11"/>
        <v>1727</v>
      </c>
      <c r="I62" s="45" t="s">
        <v>385</v>
      </c>
      <c r="J62" s="46" t="s">
        <v>386</v>
      </c>
      <c r="K62" s="45">
        <v>1727</v>
      </c>
      <c r="L62" s="45" t="s">
        <v>206</v>
      </c>
      <c r="M62" s="46" t="s">
        <v>180</v>
      </c>
      <c r="N62" s="46"/>
      <c r="O62" s="47" t="s">
        <v>387</v>
      </c>
      <c r="P62" s="47" t="s">
        <v>378</v>
      </c>
    </row>
    <row r="63" spans="1:16" ht="12.75" customHeight="1" thickBot="1" x14ac:dyDescent="0.25">
      <c r="A63" s="15" t="str">
        <f t="shared" si="6"/>
        <v> BRNO 28 </v>
      </c>
      <c r="B63" s="43" t="str">
        <f t="shared" si="7"/>
        <v>I</v>
      </c>
      <c r="C63" s="15">
        <f t="shared" si="8"/>
        <v>46649.525000000001</v>
      </c>
      <c r="D63" s="35" t="str">
        <f t="shared" si="9"/>
        <v>vis</v>
      </c>
      <c r="E63" s="44">
        <f>VLOOKUP(C63,'Active 1'!C$21:E$966,3,FALSE)</f>
        <v>1727.000718145651</v>
      </c>
      <c r="F63" s="43" t="str">
        <f>LEFT(M63,1)</f>
        <v>V</v>
      </c>
      <c r="G63" s="35" t="str">
        <f t="shared" si="10"/>
        <v>46649.525</v>
      </c>
      <c r="H63" s="15">
        <f t="shared" si="11"/>
        <v>1727</v>
      </c>
      <c r="I63" s="45" t="s">
        <v>388</v>
      </c>
      <c r="J63" s="46" t="s">
        <v>389</v>
      </c>
      <c r="K63" s="45">
        <v>1727</v>
      </c>
      <c r="L63" s="45" t="s">
        <v>195</v>
      </c>
      <c r="M63" s="46" t="s">
        <v>180</v>
      </c>
      <c r="N63" s="46"/>
      <c r="O63" s="47" t="s">
        <v>390</v>
      </c>
      <c r="P63" s="47" t="s">
        <v>378</v>
      </c>
    </row>
    <row r="64" spans="1:16" ht="12.75" customHeight="1" thickBot="1" x14ac:dyDescent="0.25">
      <c r="A64" s="15" t="str">
        <f t="shared" si="6"/>
        <v> AOEB 4 </v>
      </c>
      <c r="B64" s="43" t="str">
        <f t="shared" si="7"/>
        <v>I</v>
      </c>
      <c r="C64" s="15">
        <f t="shared" si="8"/>
        <v>46671.661999999997</v>
      </c>
      <c r="D64" s="35" t="str">
        <f t="shared" si="9"/>
        <v>vis</v>
      </c>
      <c r="E64" s="44">
        <f>VLOOKUP(C64,'Active 1'!C$21:E$966,3,FALSE)</f>
        <v>1732.0002748096183</v>
      </c>
      <c r="F64" s="43" t="str">
        <f>LEFT(M64,1)</f>
        <v>V</v>
      </c>
      <c r="G64" s="35" t="str">
        <f t="shared" si="10"/>
        <v>46671.662</v>
      </c>
      <c r="H64" s="15">
        <f t="shared" si="11"/>
        <v>1732</v>
      </c>
      <c r="I64" s="45" t="s">
        <v>391</v>
      </c>
      <c r="J64" s="46" t="s">
        <v>392</v>
      </c>
      <c r="K64" s="45">
        <v>1732</v>
      </c>
      <c r="L64" s="45" t="s">
        <v>320</v>
      </c>
      <c r="M64" s="46" t="s">
        <v>180</v>
      </c>
      <c r="N64" s="46"/>
      <c r="O64" s="47" t="s">
        <v>347</v>
      </c>
      <c r="P64" s="47" t="s">
        <v>245</v>
      </c>
    </row>
    <row r="65" spans="1:16" ht="12.75" customHeight="1" thickBot="1" x14ac:dyDescent="0.25">
      <c r="A65" s="15" t="str">
        <f t="shared" si="6"/>
        <v> AOEB 4 </v>
      </c>
      <c r="B65" s="43" t="str">
        <f t="shared" si="7"/>
        <v>I</v>
      </c>
      <c r="C65" s="15">
        <f t="shared" si="8"/>
        <v>47105.59</v>
      </c>
      <c r="D65" s="35" t="str">
        <f t="shared" si="9"/>
        <v>vis</v>
      </c>
      <c r="E65" s="44">
        <f>VLOOKUP(C65,'Active 1'!C$21:E$966,3,FALSE)</f>
        <v>1830.0012516394725</v>
      </c>
      <c r="F65" s="43" t="str">
        <f>LEFT(M65,1)</f>
        <v>V</v>
      </c>
      <c r="G65" s="35" t="str">
        <f t="shared" si="10"/>
        <v>47105.590</v>
      </c>
      <c r="H65" s="15">
        <f t="shared" si="11"/>
        <v>1830</v>
      </c>
      <c r="I65" s="45" t="s">
        <v>398</v>
      </c>
      <c r="J65" s="46" t="s">
        <v>399</v>
      </c>
      <c r="K65" s="45">
        <v>1830</v>
      </c>
      <c r="L65" s="45" t="s">
        <v>190</v>
      </c>
      <c r="M65" s="46" t="s">
        <v>180</v>
      </c>
      <c r="N65" s="46"/>
      <c r="O65" s="47" t="s">
        <v>263</v>
      </c>
      <c r="P65" s="47" t="s">
        <v>245</v>
      </c>
    </row>
    <row r="66" spans="1:16" ht="12.75" customHeight="1" thickBot="1" x14ac:dyDescent="0.25">
      <c r="A66" s="15" t="str">
        <f t="shared" si="6"/>
        <v> BBS 89 </v>
      </c>
      <c r="B66" s="43" t="str">
        <f t="shared" si="7"/>
        <v>I</v>
      </c>
      <c r="C66" s="15">
        <f t="shared" si="8"/>
        <v>47362.396000000001</v>
      </c>
      <c r="D66" s="35" t="str">
        <f t="shared" si="9"/>
        <v>vis</v>
      </c>
      <c r="E66" s="44">
        <f>VLOOKUP(C66,'Active 1'!C$21:E$966,3,FALSE)</f>
        <v>1887.999903157162</v>
      </c>
      <c r="F66" s="43" t="s">
        <v>77</v>
      </c>
      <c r="G66" s="35" t="str">
        <f t="shared" si="10"/>
        <v>47362.396</v>
      </c>
      <c r="H66" s="15">
        <f t="shared" si="11"/>
        <v>1888</v>
      </c>
      <c r="I66" s="45" t="s">
        <v>403</v>
      </c>
      <c r="J66" s="46" t="s">
        <v>404</v>
      </c>
      <c r="K66" s="45">
        <v>1888</v>
      </c>
      <c r="L66" s="45" t="s">
        <v>149</v>
      </c>
      <c r="M66" s="46" t="s">
        <v>180</v>
      </c>
      <c r="N66" s="46"/>
      <c r="O66" s="47" t="s">
        <v>342</v>
      </c>
      <c r="P66" s="47" t="s">
        <v>402</v>
      </c>
    </row>
    <row r="67" spans="1:16" ht="12.75" customHeight="1" thickBot="1" x14ac:dyDescent="0.25">
      <c r="A67" s="15" t="str">
        <f t="shared" si="6"/>
        <v> BBS 90 </v>
      </c>
      <c r="B67" s="43" t="str">
        <f t="shared" si="7"/>
        <v>I</v>
      </c>
      <c r="C67" s="15">
        <f t="shared" si="8"/>
        <v>47384.548000000003</v>
      </c>
      <c r="D67" s="35" t="str">
        <f t="shared" si="9"/>
        <v>vis</v>
      </c>
      <c r="E67" s="44">
        <f>VLOOKUP(C67,'Active 1'!C$21:E$966,3,FALSE)</f>
        <v>1893.0028475136799</v>
      </c>
      <c r="F67" s="43" t="s">
        <v>77</v>
      </c>
      <c r="G67" s="35" t="str">
        <f t="shared" si="10"/>
        <v>47384.548</v>
      </c>
      <c r="H67" s="15">
        <f t="shared" si="11"/>
        <v>1893</v>
      </c>
      <c r="I67" s="45" t="s">
        <v>405</v>
      </c>
      <c r="J67" s="46" t="s">
        <v>406</v>
      </c>
      <c r="K67" s="45">
        <v>1893</v>
      </c>
      <c r="L67" s="45" t="s">
        <v>185</v>
      </c>
      <c r="M67" s="46" t="s">
        <v>180</v>
      </c>
      <c r="N67" s="46"/>
      <c r="O67" s="47" t="s">
        <v>407</v>
      </c>
      <c r="P67" s="47" t="s">
        <v>408</v>
      </c>
    </row>
    <row r="68" spans="1:16" ht="12.75" customHeight="1" thickBot="1" x14ac:dyDescent="0.25">
      <c r="A68" s="15" t="str">
        <f t="shared" si="6"/>
        <v>IBVS 4340 </v>
      </c>
      <c r="B68" s="43" t="str">
        <f t="shared" si="7"/>
        <v>I</v>
      </c>
      <c r="C68" s="15">
        <f t="shared" si="8"/>
        <v>47393.395900000003</v>
      </c>
      <c r="D68" s="35" t="str">
        <f t="shared" si="9"/>
        <v>vis</v>
      </c>
      <c r="E68" s="44">
        <f>VLOOKUP(C68,'Active 1'!C$21:E$966,3,FALSE)</f>
        <v>1895.0011118406949</v>
      </c>
      <c r="F68" s="43" t="s">
        <v>77</v>
      </c>
      <c r="G68" s="35" t="str">
        <f t="shared" si="10"/>
        <v>47393.3959</v>
      </c>
      <c r="H68" s="15">
        <f t="shared" si="11"/>
        <v>1895</v>
      </c>
      <c r="I68" s="45" t="s">
        <v>409</v>
      </c>
      <c r="J68" s="46" t="s">
        <v>410</v>
      </c>
      <c r="K68" s="45">
        <v>1895</v>
      </c>
      <c r="L68" s="45" t="s">
        <v>411</v>
      </c>
      <c r="M68" s="46" t="s">
        <v>170</v>
      </c>
      <c r="N68" s="46" t="s">
        <v>26</v>
      </c>
      <c r="O68" s="47" t="s">
        <v>412</v>
      </c>
      <c r="P68" s="48" t="s">
        <v>413</v>
      </c>
    </row>
    <row r="69" spans="1:16" ht="12.75" customHeight="1" thickBot="1" x14ac:dyDescent="0.25">
      <c r="A69" s="15" t="str">
        <f t="shared" si="6"/>
        <v>IBVS 4340 </v>
      </c>
      <c r="B69" s="43" t="str">
        <f t="shared" si="7"/>
        <v>I</v>
      </c>
      <c r="C69" s="15">
        <f t="shared" si="8"/>
        <v>47393.396000000001</v>
      </c>
      <c r="D69" s="35" t="str">
        <f t="shared" si="9"/>
        <v>vis</v>
      </c>
      <c r="E69" s="44">
        <f>VLOOKUP(C69,'Active 1'!C$21:E$966,3,FALSE)</f>
        <v>1895.0011344253112</v>
      </c>
      <c r="F69" s="43" t="s">
        <v>77</v>
      </c>
      <c r="G69" s="35" t="str">
        <f t="shared" si="10"/>
        <v>47393.3960</v>
      </c>
      <c r="H69" s="15">
        <f t="shared" si="11"/>
        <v>1895</v>
      </c>
      <c r="I69" s="45" t="s">
        <v>414</v>
      </c>
      <c r="J69" s="46" t="s">
        <v>410</v>
      </c>
      <c r="K69" s="45">
        <v>1895</v>
      </c>
      <c r="L69" s="45" t="s">
        <v>415</v>
      </c>
      <c r="M69" s="46" t="s">
        <v>170</v>
      </c>
      <c r="N69" s="46" t="s">
        <v>416</v>
      </c>
      <c r="O69" s="47" t="s">
        <v>412</v>
      </c>
      <c r="P69" s="48" t="s">
        <v>413</v>
      </c>
    </row>
    <row r="70" spans="1:16" ht="12.75" customHeight="1" thickBot="1" x14ac:dyDescent="0.25">
      <c r="A70" s="15" t="str">
        <f t="shared" si="6"/>
        <v> BRNO 30 </v>
      </c>
      <c r="B70" s="43" t="str">
        <f t="shared" si="7"/>
        <v>I</v>
      </c>
      <c r="C70" s="15">
        <f t="shared" si="8"/>
        <v>47415.531000000003</v>
      </c>
      <c r="D70" s="35" t="str">
        <f t="shared" si="9"/>
        <v>vis</v>
      </c>
      <c r="E70" s="44">
        <f>VLOOKUP(C70,'Active 1'!C$21:E$966,3,FALSE)</f>
        <v>1900.0002393969403</v>
      </c>
      <c r="F70" s="43" t="s">
        <v>77</v>
      </c>
      <c r="G70" s="35" t="str">
        <f t="shared" si="10"/>
        <v>47415.531</v>
      </c>
      <c r="H70" s="15">
        <f t="shared" si="11"/>
        <v>1900</v>
      </c>
      <c r="I70" s="45" t="s">
        <v>417</v>
      </c>
      <c r="J70" s="46" t="s">
        <v>418</v>
      </c>
      <c r="K70" s="45">
        <v>1900</v>
      </c>
      <c r="L70" s="45" t="s">
        <v>320</v>
      </c>
      <c r="M70" s="46" t="s">
        <v>180</v>
      </c>
      <c r="N70" s="46"/>
      <c r="O70" s="47" t="s">
        <v>419</v>
      </c>
      <c r="P70" s="47" t="s">
        <v>375</v>
      </c>
    </row>
    <row r="71" spans="1:16" ht="12.75" customHeight="1" thickBot="1" x14ac:dyDescent="0.25">
      <c r="A71" s="15" t="str">
        <f t="shared" si="6"/>
        <v>IBVS 4340 </v>
      </c>
      <c r="B71" s="43" t="str">
        <f t="shared" si="7"/>
        <v>II</v>
      </c>
      <c r="C71" s="15">
        <f t="shared" si="8"/>
        <v>47444.507400000002</v>
      </c>
      <c r="D71" s="35" t="str">
        <f t="shared" si="9"/>
        <v>vis</v>
      </c>
      <c r="E71" s="44">
        <f>VLOOKUP(C71,'Active 1'!C$21:E$966,3,FALSE)</f>
        <v>1906.5444483555982</v>
      </c>
      <c r="F71" s="43" t="s">
        <v>77</v>
      </c>
      <c r="G71" s="35" t="str">
        <f t="shared" si="10"/>
        <v>47444.5074</v>
      </c>
      <c r="H71" s="15">
        <f t="shared" si="11"/>
        <v>1906.5</v>
      </c>
      <c r="I71" s="45" t="s">
        <v>420</v>
      </c>
      <c r="J71" s="46" t="s">
        <v>421</v>
      </c>
      <c r="K71" s="45">
        <v>1906.5</v>
      </c>
      <c r="L71" s="45" t="s">
        <v>422</v>
      </c>
      <c r="M71" s="46" t="s">
        <v>170</v>
      </c>
      <c r="N71" s="46" t="s">
        <v>416</v>
      </c>
      <c r="O71" s="47" t="s">
        <v>412</v>
      </c>
      <c r="P71" s="48" t="s">
        <v>413</v>
      </c>
    </row>
    <row r="72" spans="1:16" ht="12.75" customHeight="1" thickBot="1" x14ac:dyDescent="0.25">
      <c r="A72" s="15" t="str">
        <f t="shared" si="6"/>
        <v>IBVS 4340 </v>
      </c>
      <c r="B72" s="43" t="str">
        <f t="shared" si="7"/>
        <v>II</v>
      </c>
      <c r="C72" s="15">
        <f t="shared" si="8"/>
        <v>47444.508699999998</v>
      </c>
      <c r="D72" s="35" t="str">
        <f t="shared" si="9"/>
        <v>vis</v>
      </c>
      <c r="E72" s="44">
        <f>VLOOKUP(C72,'Active 1'!C$21:E$966,3,FALSE)</f>
        <v>1906.5447419556183</v>
      </c>
      <c r="F72" s="43" t="s">
        <v>77</v>
      </c>
      <c r="G72" s="35" t="str">
        <f t="shared" si="10"/>
        <v>47444.5087</v>
      </c>
      <c r="H72" s="15">
        <f t="shared" si="11"/>
        <v>1906.5</v>
      </c>
      <c r="I72" s="45" t="s">
        <v>423</v>
      </c>
      <c r="J72" s="46" t="s">
        <v>424</v>
      </c>
      <c r="K72" s="45">
        <v>1906.5</v>
      </c>
      <c r="L72" s="45" t="s">
        <v>425</v>
      </c>
      <c r="M72" s="46" t="s">
        <v>170</v>
      </c>
      <c r="N72" s="46" t="s">
        <v>26</v>
      </c>
      <c r="O72" s="47" t="s">
        <v>412</v>
      </c>
      <c r="P72" s="48" t="s">
        <v>413</v>
      </c>
    </row>
    <row r="73" spans="1:16" ht="12.75" customHeight="1" thickBot="1" x14ac:dyDescent="0.25">
      <c r="A73" s="15" t="str">
        <f t="shared" si="6"/>
        <v>IBVS 3408 </v>
      </c>
      <c r="B73" s="43" t="str">
        <f t="shared" si="7"/>
        <v>I</v>
      </c>
      <c r="C73" s="15">
        <f t="shared" si="8"/>
        <v>47499.662600000003</v>
      </c>
      <c r="D73" s="35" t="str">
        <f t="shared" si="9"/>
        <v>vis</v>
      </c>
      <c r="E73" s="44">
        <f>VLOOKUP(C73,'Active 1'!C$21:E$966,3,FALSE)</f>
        <v>1919.0010390278896</v>
      </c>
      <c r="F73" s="43" t="s">
        <v>77</v>
      </c>
      <c r="G73" s="35" t="str">
        <f t="shared" si="10"/>
        <v>47499.6626</v>
      </c>
      <c r="H73" s="15">
        <f t="shared" si="11"/>
        <v>1919</v>
      </c>
      <c r="I73" s="45" t="s">
        <v>426</v>
      </c>
      <c r="J73" s="46" t="s">
        <v>427</v>
      </c>
      <c r="K73" s="45">
        <v>1919</v>
      </c>
      <c r="L73" s="45" t="s">
        <v>428</v>
      </c>
      <c r="M73" s="46" t="s">
        <v>170</v>
      </c>
      <c r="N73" s="46" t="s">
        <v>171</v>
      </c>
      <c r="O73" s="47" t="s">
        <v>396</v>
      </c>
      <c r="P73" s="48" t="s">
        <v>397</v>
      </c>
    </row>
    <row r="74" spans="1:16" ht="12.75" customHeight="1" thickBot="1" x14ac:dyDescent="0.25">
      <c r="A74" s="15" t="str">
        <f t="shared" si="6"/>
        <v> BBS 94 </v>
      </c>
      <c r="B74" s="43" t="str">
        <f t="shared" si="7"/>
        <v>I</v>
      </c>
      <c r="C74" s="15">
        <f t="shared" si="8"/>
        <v>47827.32</v>
      </c>
      <c r="D74" s="35" t="str">
        <f t="shared" si="9"/>
        <v>vis</v>
      </c>
      <c r="E74" s="44">
        <f>VLOOKUP(C74,'Active 1'!C$21:E$966,3,FALSE)</f>
        <v>1993.0012078704856</v>
      </c>
      <c r="F74" s="43" t="s">
        <v>77</v>
      </c>
      <c r="G74" s="35" t="str">
        <f t="shared" si="10"/>
        <v>47827.320</v>
      </c>
      <c r="H74" s="15">
        <f t="shared" si="11"/>
        <v>1993</v>
      </c>
      <c r="I74" s="45" t="s">
        <v>434</v>
      </c>
      <c r="J74" s="46" t="s">
        <v>435</v>
      </c>
      <c r="K74" s="45">
        <v>1993</v>
      </c>
      <c r="L74" s="45" t="s">
        <v>284</v>
      </c>
      <c r="M74" s="46" t="s">
        <v>180</v>
      </c>
      <c r="N74" s="46"/>
      <c r="O74" s="47" t="s">
        <v>436</v>
      </c>
      <c r="P74" s="47" t="s">
        <v>437</v>
      </c>
    </row>
    <row r="75" spans="1:16" ht="12.75" customHeight="1" thickBot="1" x14ac:dyDescent="0.25">
      <c r="A75" s="15" t="str">
        <f t="shared" ref="A75:A106" si="12">P75</f>
        <v>IBVS 4340 </v>
      </c>
      <c r="B75" s="43" t="str">
        <f t="shared" ref="B75:B106" si="13">IF(H75=INT(H75),"I","II")</f>
        <v>I</v>
      </c>
      <c r="C75" s="15">
        <f t="shared" ref="C75:C106" si="14">1*G75</f>
        <v>47911.4467</v>
      </c>
      <c r="D75" s="35" t="str">
        <f t="shared" ref="D75:D106" si="15">VLOOKUP(F75,I$1:J$5,2,FALSE)</f>
        <v>vis</v>
      </c>
      <c r="E75" s="44">
        <f>VLOOKUP(C75,'Active 1'!C$21:E$966,3,FALSE)</f>
        <v>2012.0009008552022</v>
      </c>
      <c r="F75" s="43" t="s">
        <v>77</v>
      </c>
      <c r="G75" s="35" t="str">
        <f t="shared" ref="G75:G106" si="16">MID(I75,3,LEN(I75)-3)</f>
        <v>47911.4467</v>
      </c>
      <c r="H75" s="15">
        <f t="shared" ref="H75:H106" si="17">1*K75</f>
        <v>2012</v>
      </c>
      <c r="I75" s="45" t="s">
        <v>443</v>
      </c>
      <c r="J75" s="46" t="s">
        <v>444</v>
      </c>
      <c r="K75" s="45">
        <v>2012</v>
      </c>
      <c r="L75" s="45" t="s">
        <v>445</v>
      </c>
      <c r="M75" s="46" t="s">
        <v>170</v>
      </c>
      <c r="N75" s="46" t="s">
        <v>26</v>
      </c>
      <c r="O75" s="47" t="s">
        <v>412</v>
      </c>
      <c r="P75" s="48" t="s">
        <v>413</v>
      </c>
    </row>
    <row r="76" spans="1:16" ht="12.75" customHeight="1" thickBot="1" x14ac:dyDescent="0.25">
      <c r="A76" s="15" t="str">
        <f t="shared" si="12"/>
        <v>IBVS 4340 </v>
      </c>
      <c r="B76" s="43" t="str">
        <f t="shared" si="13"/>
        <v>I</v>
      </c>
      <c r="C76" s="15">
        <f t="shared" si="14"/>
        <v>47911.446900000003</v>
      </c>
      <c r="D76" s="35" t="str">
        <f t="shared" si="15"/>
        <v>vis</v>
      </c>
      <c r="E76" s="44">
        <f>VLOOKUP(C76,'Active 1'!C$21:E$966,3,FALSE)</f>
        <v>2012.0009460244369</v>
      </c>
      <c r="F76" s="43" t="s">
        <v>77</v>
      </c>
      <c r="G76" s="35" t="str">
        <f t="shared" si="16"/>
        <v>47911.4469</v>
      </c>
      <c r="H76" s="15">
        <f t="shared" si="17"/>
        <v>2012</v>
      </c>
      <c r="I76" s="45" t="s">
        <v>446</v>
      </c>
      <c r="J76" s="46" t="s">
        <v>444</v>
      </c>
      <c r="K76" s="45">
        <v>2012</v>
      </c>
      <c r="L76" s="45" t="s">
        <v>447</v>
      </c>
      <c r="M76" s="46" t="s">
        <v>170</v>
      </c>
      <c r="N76" s="46" t="s">
        <v>416</v>
      </c>
      <c r="O76" s="47" t="s">
        <v>412</v>
      </c>
      <c r="P76" s="48" t="s">
        <v>413</v>
      </c>
    </row>
    <row r="77" spans="1:16" ht="12.75" customHeight="1" thickBot="1" x14ac:dyDescent="0.25">
      <c r="A77" s="15" t="str">
        <f t="shared" si="12"/>
        <v>IBVS 4263 </v>
      </c>
      <c r="B77" s="43" t="str">
        <f t="shared" si="13"/>
        <v>I</v>
      </c>
      <c r="C77" s="15">
        <f t="shared" si="14"/>
        <v>48004.431499999999</v>
      </c>
      <c r="D77" s="35" t="str">
        <f t="shared" si="15"/>
        <v>vis</v>
      </c>
      <c r="E77" s="44">
        <f>VLOOKUP(C77,'Active 1'!C$21:E$966,3,FALSE)</f>
        <v>2033.0011617978666</v>
      </c>
      <c r="F77" s="43" t="s">
        <v>77</v>
      </c>
      <c r="G77" s="35" t="str">
        <f t="shared" si="16"/>
        <v>48004.4315</v>
      </c>
      <c r="H77" s="15">
        <f t="shared" si="17"/>
        <v>2033</v>
      </c>
      <c r="I77" s="45" t="s">
        <v>448</v>
      </c>
      <c r="J77" s="46" t="s">
        <v>449</v>
      </c>
      <c r="K77" s="45">
        <v>2033</v>
      </c>
      <c r="L77" s="45" t="s">
        <v>440</v>
      </c>
      <c r="M77" s="46" t="s">
        <v>170</v>
      </c>
      <c r="N77" s="46" t="s">
        <v>416</v>
      </c>
      <c r="O77" s="47" t="s">
        <v>450</v>
      </c>
      <c r="P77" s="48" t="s">
        <v>451</v>
      </c>
    </row>
    <row r="78" spans="1:16" ht="12.75" customHeight="1" thickBot="1" x14ac:dyDescent="0.25">
      <c r="A78" s="15" t="str">
        <f t="shared" si="12"/>
        <v> BRNO 31 </v>
      </c>
      <c r="B78" s="43" t="str">
        <f t="shared" si="13"/>
        <v>I</v>
      </c>
      <c r="C78" s="15">
        <f t="shared" si="14"/>
        <v>48097.411999999997</v>
      </c>
      <c r="D78" s="35" t="str">
        <f t="shared" si="15"/>
        <v>vis</v>
      </c>
      <c r="E78" s="44">
        <f>VLOOKUP(C78,'Active 1'!C$21:E$966,3,FALSE)</f>
        <v>2054.0004516020003</v>
      </c>
      <c r="F78" s="43" t="s">
        <v>77</v>
      </c>
      <c r="G78" s="35" t="str">
        <f t="shared" si="16"/>
        <v>48097.412</v>
      </c>
      <c r="H78" s="15">
        <f t="shared" si="17"/>
        <v>2054</v>
      </c>
      <c r="I78" s="45" t="s">
        <v>452</v>
      </c>
      <c r="J78" s="46" t="s">
        <v>453</v>
      </c>
      <c r="K78" s="45">
        <v>2054</v>
      </c>
      <c r="L78" s="45" t="s">
        <v>206</v>
      </c>
      <c r="M78" s="46" t="s">
        <v>180</v>
      </c>
      <c r="N78" s="46"/>
      <c r="O78" s="47" t="s">
        <v>454</v>
      </c>
      <c r="P78" s="47" t="s">
        <v>455</v>
      </c>
    </row>
    <row r="79" spans="1:16" ht="12.75" customHeight="1" thickBot="1" x14ac:dyDescent="0.25">
      <c r="A79" s="15" t="str">
        <f t="shared" si="12"/>
        <v> BRNO 31 </v>
      </c>
      <c r="B79" s="43" t="str">
        <f t="shared" si="13"/>
        <v>I</v>
      </c>
      <c r="C79" s="15">
        <f t="shared" si="14"/>
        <v>48119.559000000001</v>
      </c>
      <c r="D79" s="35" t="str">
        <f t="shared" si="15"/>
        <v>vis</v>
      </c>
      <c r="E79" s="44">
        <f>VLOOKUP(C79,'Active 1'!C$21:E$966,3,FALSE)</f>
        <v>2059.0022667276689</v>
      </c>
      <c r="F79" s="43" t="s">
        <v>77</v>
      </c>
      <c r="G79" s="35" t="str">
        <f t="shared" si="16"/>
        <v>48119.559</v>
      </c>
      <c r="H79" s="15">
        <f t="shared" si="17"/>
        <v>2059</v>
      </c>
      <c r="I79" s="45" t="s">
        <v>456</v>
      </c>
      <c r="J79" s="46" t="s">
        <v>457</v>
      </c>
      <c r="K79" s="45">
        <v>2059</v>
      </c>
      <c r="L79" s="45" t="s">
        <v>158</v>
      </c>
      <c r="M79" s="46" t="s">
        <v>180</v>
      </c>
      <c r="N79" s="46"/>
      <c r="O79" s="47" t="s">
        <v>387</v>
      </c>
      <c r="P79" s="47" t="s">
        <v>455</v>
      </c>
    </row>
    <row r="80" spans="1:16" ht="12.75" customHeight="1" thickBot="1" x14ac:dyDescent="0.25">
      <c r="A80" s="15" t="str">
        <f t="shared" si="12"/>
        <v> BRNO 31 </v>
      </c>
      <c r="B80" s="43" t="str">
        <f t="shared" si="13"/>
        <v>I</v>
      </c>
      <c r="C80" s="15">
        <f t="shared" si="14"/>
        <v>48190.391000000003</v>
      </c>
      <c r="D80" s="35" t="str">
        <f t="shared" si="15"/>
        <v>vis</v>
      </c>
      <c r="E80" s="44">
        <f>VLOOKUP(C80,'Active 1'!C$21:E$966,3,FALSE)</f>
        <v>2074.9994026368809</v>
      </c>
      <c r="F80" s="43" t="s">
        <v>77</v>
      </c>
      <c r="G80" s="35" t="str">
        <f t="shared" si="16"/>
        <v>48190.391</v>
      </c>
      <c r="H80" s="15">
        <f t="shared" si="17"/>
        <v>2075</v>
      </c>
      <c r="I80" s="45" t="s">
        <v>458</v>
      </c>
      <c r="J80" s="46" t="s">
        <v>459</v>
      </c>
      <c r="K80" s="45">
        <v>2075</v>
      </c>
      <c r="L80" s="45" t="s">
        <v>140</v>
      </c>
      <c r="M80" s="46" t="s">
        <v>180</v>
      </c>
      <c r="N80" s="46"/>
      <c r="O80" s="47" t="s">
        <v>454</v>
      </c>
      <c r="P80" s="47" t="s">
        <v>455</v>
      </c>
    </row>
    <row r="81" spans="1:16" ht="12.75" customHeight="1" thickBot="1" x14ac:dyDescent="0.25">
      <c r="A81" s="15" t="str">
        <f t="shared" si="12"/>
        <v>IBVS 4340 </v>
      </c>
      <c r="B81" s="43" t="str">
        <f t="shared" si="13"/>
        <v>I</v>
      </c>
      <c r="C81" s="15">
        <f t="shared" si="14"/>
        <v>48429.497499999998</v>
      </c>
      <c r="D81" s="35" t="str">
        <f t="shared" si="15"/>
        <v>vis</v>
      </c>
      <c r="E81" s="44">
        <f>VLOOKUP(C81,'Active 1'!C$21:E$966,3,FALSE)</f>
        <v>2129.0006898697097</v>
      </c>
      <c r="F81" s="43" t="s">
        <v>77</v>
      </c>
      <c r="G81" s="35" t="str">
        <f t="shared" si="16"/>
        <v>48429.4975</v>
      </c>
      <c r="H81" s="15">
        <f t="shared" si="17"/>
        <v>2129</v>
      </c>
      <c r="I81" s="45" t="s">
        <v>463</v>
      </c>
      <c r="J81" s="46" t="s">
        <v>464</v>
      </c>
      <c r="K81" s="45">
        <v>2129</v>
      </c>
      <c r="L81" s="45" t="s">
        <v>465</v>
      </c>
      <c r="M81" s="46" t="s">
        <v>170</v>
      </c>
      <c r="N81" s="46" t="s">
        <v>26</v>
      </c>
      <c r="O81" s="47" t="s">
        <v>412</v>
      </c>
      <c r="P81" s="48" t="s">
        <v>413</v>
      </c>
    </row>
    <row r="82" spans="1:16" ht="12.75" customHeight="1" thickBot="1" x14ac:dyDescent="0.25">
      <c r="A82" s="15" t="str">
        <f t="shared" si="12"/>
        <v>IBVS 4340 </v>
      </c>
      <c r="B82" s="43" t="str">
        <f t="shared" si="13"/>
        <v>I</v>
      </c>
      <c r="C82" s="15">
        <f t="shared" si="14"/>
        <v>48429.499199999998</v>
      </c>
      <c r="D82" s="35" t="str">
        <f t="shared" si="15"/>
        <v>vis</v>
      </c>
      <c r="E82" s="44">
        <f>VLOOKUP(C82,'Active 1'!C$21:E$966,3,FALSE)</f>
        <v>2129.0010738081987</v>
      </c>
      <c r="F82" s="43" t="s">
        <v>77</v>
      </c>
      <c r="G82" s="35" t="str">
        <f t="shared" si="16"/>
        <v>48429.4992</v>
      </c>
      <c r="H82" s="15">
        <f t="shared" si="17"/>
        <v>2129</v>
      </c>
      <c r="I82" s="45" t="s">
        <v>466</v>
      </c>
      <c r="J82" s="46" t="s">
        <v>467</v>
      </c>
      <c r="K82" s="45">
        <v>2129</v>
      </c>
      <c r="L82" s="45" t="s">
        <v>468</v>
      </c>
      <c r="M82" s="46" t="s">
        <v>170</v>
      </c>
      <c r="N82" s="46" t="s">
        <v>416</v>
      </c>
      <c r="O82" s="47" t="s">
        <v>412</v>
      </c>
      <c r="P82" s="48" t="s">
        <v>413</v>
      </c>
    </row>
    <row r="83" spans="1:16" ht="12.75" customHeight="1" thickBot="1" x14ac:dyDescent="0.25">
      <c r="A83" s="15" t="str">
        <f t="shared" si="12"/>
        <v> BRNO 31 </v>
      </c>
      <c r="B83" s="43" t="str">
        <f t="shared" si="13"/>
        <v>I</v>
      </c>
      <c r="C83" s="15">
        <f t="shared" si="14"/>
        <v>48491.485000000001</v>
      </c>
      <c r="D83" s="35" t="str">
        <f t="shared" si="15"/>
        <v>vis</v>
      </c>
      <c r="E83" s="44">
        <f>VLOOKUP(C83,'Active 1'!C$21:E$966,3,FALSE)</f>
        <v>2143.0003293288846</v>
      </c>
      <c r="F83" s="43" t="s">
        <v>77</v>
      </c>
      <c r="G83" s="35" t="str">
        <f t="shared" si="16"/>
        <v>48491.485</v>
      </c>
      <c r="H83" s="15">
        <f t="shared" si="17"/>
        <v>2143</v>
      </c>
      <c r="I83" s="45" t="s">
        <v>469</v>
      </c>
      <c r="J83" s="46" t="s">
        <v>470</v>
      </c>
      <c r="K83" s="45">
        <v>2143</v>
      </c>
      <c r="L83" s="45" t="s">
        <v>320</v>
      </c>
      <c r="M83" s="46" t="s">
        <v>180</v>
      </c>
      <c r="N83" s="46"/>
      <c r="O83" s="47" t="s">
        <v>387</v>
      </c>
      <c r="P83" s="47" t="s">
        <v>455</v>
      </c>
    </row>
    <row r="84" spans="1:16" ht="12.75" customHeight="1" thickBot="1" x14ac:dyDescent="0.25">
      <c r="A84" s="15" t="str">
        <f t="shared" si="12"/>
        <v>IBVS 4340 </v>
      </c>
      <c r="B84" s="43" t="str">
        <f t="shared" si="13"/>
        <v>I</v>
      </c>
      <c r="C84" s="15">
        <f t="shared" si="14"/>
        <v>48500.345099999999</v>
      </c>
      <c r="D84" s="35" t="str">
        <f t="shared" si="15"/>
        <v>vis</v>
      </c>
      <c r="E84" s="44">
        <f>VLOOKUP(C84,'Active 1'!C$21:E$966,3,FALSE)</f>
        <v>2145.0013489791722</v>
      </c>
      <c r="F84" s="43" t="s">
        <v>77</v>
      </c>
      <c r="G84" s="35" t="str">
        <f t="shared" si="16"/>
        <v>48500.3451</v>
      </c>
      <c r="H84" s="15">
        <f t="shared" si="17"/>
        <v>2145</v>
      </c>
      <c r="I84" s="45" t="s">
        <v>471</v>
      </c>
      <c r="J84" s="46" t="s">
        <v>472</v>
      </c>
      <c r="K84" s="45">
        <v>2145</v>
      </c>
      <c r="L84" s="45" t="s">
        <v>473</v>
      </c>
      <c r="M84" s="46" t="s">
        <v>170</v>
      </c>
      <c r="N84" s="46" t="s">
        <v>26</v>
      </c>
      <c r="O84" s="47" t="s">
        <v>412</v>
      </c>
      <c r="P84" s="48" t="s">
        <v>413</v>
      </c>
    </row>
    <row r="85" spans="1:16" ht="12.75" customHeight="1" thickBot="1" x14ac:dyDescent="0.25">
      <c r="A85" s="15" t="str">
        <f t="shared" si="12"/>
        <v>IBVS 4340 </v>
      </c>
      <c r="B85" s="43" t="str">
        <f t="shared" si="13"/>
        <v>I</v>
      </c>
      <c r="C85" s="15">
        <f t="shared" si="14"/>
        <v>48500.345300000001</v>
      </c>
      <c r="D85" s="35" t="str">
        <f t="shared" si="15"/>
        <v>vis</v>
      </c>
      <c r="E85" s="44">
        <f>VLOOKUP(C85,'Active 1'!C$21:E$966,3,FALSE)</f>
        <v>2145.0013941484067</v>
      </c>
      <c r="F85" s="43" t="s">
        <v>77</v>
      </c>
      <c r="G85" s="35" t="str">
        <f t="shared" si="16"/>
        <v>48500.3453</v>
      </c>
      <c r="H85" s="15">
        <f t="shared" si="17"/>
        <v>2145</v>
      </c>
      <c r="I85" s="45" t="s">
        <v>474</v>
      </c>
      <c r="J85" s="46" t="s">
        <v>475</v>
      </c>
      <c r="K85" s="45">
        <v>2145</v>
      </c>
      <c r="L85" s="45" t="s">
        <v>476</v>
      </c>
      <c r="M85" s="46" t="s">
        <v>170</v>
      </c>
      <c r="N85" s="46" t="s">
        <v>416</v>
      </c>
      <c r="O85" s="47" t="s">
        <v>412</v>
      </c>
      <c r="P85" s="48" t="s">
        <v>413</v>
      </c>
    </row>
    <row r="86" spans="1:16" ht="12.75" customHeight="1" thickBot="1" x14ac:dyDescent="0.25">
      <c r="A86" s="15" t="str">
        <f t="shared" si="12"/>
        <v>IBVS 4340 </v>
      </c>
      <c r="B86" s="43" t="str">
        <f t="shared" si="13"/>
        <v>II</v>
      </c>
      <c r="C86" s="15">
        <f t="shared" si="14"/>
        <v>48511.595699999998</v>
      </c>
      <c r="D86" s="35" t="str">
        <f t="shared" si="15"/>
        <v>vis</v>
      </c>
      <c r="E86" s="44">
        <f>VLOOKUP(C86,'Active 1'!C$21:E$966,3,FALSE)</f>
        <v>2147.5422538987023</v>
      </c>
      <c r="F86" s="43" t="s">
        <v>77</v>
      </c>
      <c r="G86" s="35" t="str">
        <f t="shared" si="16"/>
        <v>48511.5957</v>
      </c>
      <c r="H86" s="15">
        <f t="shared" si="17"/>
        <v>2147.5</v>
      </c>
      <c r="I86" s="45" t="s">
        <v>477</v>
      </c>
      <c r="J86" s="46" t="s">
        <v>478</v>
      </c>
      <c r="K86" s="45">
        <v>2147.5</v>
      </c>
      <c r="L86" s="45" t="s">
        <v>479</v>
      </c>
      <c r="M86" s="46" t="s">
        <v>170</v>
      </c>
      <c r="N86" s="46" t="s">
        <v>416</v>
      </c>
      <c r="O86" s="47" t="s">
        <v>412</v>
      </c>
      <c r="P86" s="48" t="s">
        <v>413</v>
      </c>
    </row>
    <row r="87" spans="1:16" ht="12.75" customHeight="1" thickBot="1" x14ac:dyDescent="0.25">
      <c r="A87" s="15" t="str">
        <f t="shared" si="12"/>
        <v> BRNO 31 </v>
      </c>
      <c r="B87" s="43" t="str">
        <f t="shared" si="13"/>
        <v>I</v>
      </c>
      <c r="C87" s="15">
        <f t="shared" si="14"/>
        <v>48854.559000000001</v>
      </c>
      <c r="D87" s="35" t="str">
        <f t="shared" si="15"/>
        <v>vis</v>
      </c>
      <c r="E87" s="44">
        <f>VLOOKUP(C87,'Active 1'!C$21:E$966,3,FALSE)</f>
        <v>2224.9992016337892</v>
      </c>
      <c r="F87" s="43" t="s">
        <v>77</v>
      </c>
      <c r="G87" s="35" t="str">
        <f t="shared" si="16"/>
        <v>48854.559</v>
      </c>
      <c r="H87" s="15">
        <f t="shared" si="17"/>
        <v>2225</v>
      </c>
      <c r="I87" s="45" t="s">
        <v>480</v>
      </c>
      <c r="J87" s="46" t="s">
        <v>481</v>
      </c>
      <c r="K87" s="45">
        <v>2225</v>
      </c>
      <c r="L87" s="45" t="s">
        <v>209</v>
      </c>
      <c r="M87" s="46" t="s">
        <v>180</v>
      </c>
      <c r="N87" s="46"/>
      <c r="O87" s="47" t="s">
        <v>482</v>
      </c>
      <c r="P87" s="47" t="s">
        <v>455</v>
      </c>
    </row>
    <row r="88" spans="1:16" ht="12.75" customHeight="1" thickBot="1" x14ac:dyDescent="0.25">
      <c r="A88" s="15" t="str">
        <f t="shared" si="12"/>
        <v> BRNO 31 </v>
      </c>
      <c r="B88" s="43" t="str">
        <f t="shared" si="13"/>
        <v>I</v>
      </c>
      <c r="C88" s="15">
        <f t="shared" si="14"/>
        <v>48854.565000000002</v>
      </c>
      <c r="D88" s="35" t="str">
        <f t="shared" si="15"/>
        <v>vis</v>
      </c>
      <c r="E88" s="44">
        <f>VLOOKUP(C88,'Active 1'!C$21:E$966,3,FALSE)</f>
        <v>2225.0005567108087</v>
      </c>
      <c r="F88" s="43" t="s">
        <v>77</v>
      </c>
      <c r="G88" s="35" t="str">
        <f t="shared" si="16"/>
        <v>48854.565</v>
      </c>
      <c r="H88" s="15">
        <f t="shared" si="17"/>
        <v>2225</v>
      </c>
      <c r="I88" s="45" t="s">
        <v>483</v>
      </c>
      <c r="J88" s="46" t="s">
        <v>484</v>
      </c>
      <c r="K88" s="45">
        <v>2225</v>
      </c>
      <c r="L88" s="45" t="s">
        <v>206</v>
      </c>
      <c r="M88" s="46" t="s">
        <v>180</v>
      </c>
      <c r="N88" s="46"/>
      <c r="O88" s="47" t="s">
        <v>485</v>
      </c>
      <c r="P88" s="47" t="s">
        <v>455</v>
      </c>
    </row>
    <row r="89" spans="1:16" ht="12.75" customHeight="1" thickBot="1" x14ac:dyDescent="0.25">
      <c r="A89" s="15" t="str">
        <f t="shared" si="12"/>
        <v> BRNO 31 </v>
      </c>
      <c r="B89" s="43" t="str">
        <f t="shared" si="13"/>
        <v>I</v>
      </c>
      <c r="C89" s="15">
        <f t="shared" si="14"/>
        <v>48854.567000000003</v>
      </c>
      <c r="D89" s="35" t="str">
        <f t="shared" si="15"/>
        <v>vis</v>
      </c>
      <c r="E89" s="44">
        <f>VLOOKUP(C89,'Active 1'!C$21:E$966,3,FALSE)</f>
        <v>2225.0010084031487</v>
      </c>
      <c r="F89" s="43" t="s">
        <v>77</v>
      </c>
      <c r="G89" s="35" t="str">
        <f t="shared" si="16"/>
        <v>48854.567</v>
      </c>
      <c r="H89" s="15">
        <f t="shared" si="17"/>
        <v>2225</v>
      </c>
      <c r="I89" s="45" t="s">
        <v>486</v>
      </c>
      <c r="J89" s="46" t="s">
        <v>487</v>
      </c>
      <c r="K89" s="45">
        <v>2225</v>
      </c>
      <c r="L89" s="45" t="s">
        <v>279</v>
      </c>
      <c r="M89" s="46" t="s">
        <v>180</v>
      </c>
      <c r="N89" s="46"/>
      <c r="O89" s="47" t="s">
        <v>387</v>
      </c>
      <c r="P89" s="47" t="s">
        <v>455</v>
      </c>
    </row>
    <row r="90" spans="1:16" ht="12.75" customHeight="1" thickBot="1" x14ac:dyDescent="0.25">
      <c r="A90" s="15" t="str">
        <f t="shared" si="12"/>
        <v>IBVS 3903 </v>
      </c>
      <c r="B90" s="43" t="str">
        <f t="shared" si="13"/>
        <v>I</v>
      </c>
      <c r="C90" s="15">
        <f t="shared" si="14"/>
        <v>49115.808100000002</v>
      </c>
      <c r="D90" s="35" t="str">
        <f t="shared" si="15"/>
        <v>vis</v>
      </c>
      <c r="E90" s="44">
        <f>VLOOKUP(C90,'Active 1'!C$21:E$966,3,FALSE)</f>
        <v>2284.0013102691396</v>
      </c>
      <c r="F90" s="43" t="s">
        <v>77</v>
      </c>
      <c r="G90" s="35" t="str">
        <f t="shared" si="16"/>
        <v>49115.8081</v>
      </c>
      <c r="H90" s="15">
        <f t="shared" si="17"/>
        <v>2284</v>
      </c>
      <c r="I90" s="45" t="s">
        <v>488</v>
      </c>
      <c r="J90" s="46" t="s">
        <v>489</v>
      </c>
      <c r="K90" s="45">
        <v>2284</v>
      </c>
      <c r="L90" s="45" t="s">
        <v>490</v>
      </c>
      <c r="M90" s="46" t="s">
        <v>170</v>
      </c>
      <c r="N90" s="46" t="s">
        <v>171</v>
      </c>
      <c r="O90" s="47" t="s">
        <v>191</v>
      </c>
      <c r="P90" s="48" t="s">
        <v>491</v>
      </c>
    </row>
    <row r="91" spans="1:16" ht="12.75" customHeight="1" thickBot="1" x14ac:dyDescent="0.25">
      <c r="A91" s="15" t="str">
        <f t="shared" si="12"/>
        <v>IBVS 4194 </v>
      </c>
      <c r="B91" s="43" t="str">
        <f t="shared" si="13"/>
        <v>I</v>
      </c>
      <c r="C91" s="15">
        <f t="shared" si="14"/>
        <v>49195.508399999999</v>
      </c>
      <c r="D91" s="35" t="str">
        <f t="shared" si="15"/>
        <v>vis</v>
      </c>
      <c r="E91" s="44">
        <f>VLOOKUP(C91,'Active 1'!C$21:E$966,3,FALSE)</f>
        <v>2302.0013177672317</v>
      </c>
      <c r="F91" s="43" t="s">
        <v>77</v>
      </c>
      <c r="G91" s="35" t="str">
        <f t="shared" si="16"/>
        <v>49195.5084</v>
      </c>
      <c r="H91" s="15">
        <f t="shared" si="17"/>
        <v>2302</v>
      </c>
      <c r="I91" s="45" t="s">
        <v>492</v>
      </c>
      <c r="J91" s="46" t="s">
        <v>493</v>
      </c>
      <c r="K91" s="45">
        <v>2302</v>
      </c>
      <c r="L91" s="45" t="s">
        <v>490</v>
      </c>
      <c r="M91" s="46" t="s">
        <v>170</v>
      </c>
      <c r="N91" s="46" t="s">
        <v>171</v>
      </c>
      <c r="O91" s="47" t="s">
        <v>494</v>
      </c>
      <c r="P91" s="48" t="s">
        <v>495</v>
      </c>
    </row>
    <row r="92" spans="1:16" ht="12.75" customHeight="1" thickBot="1" x14ac:dyDescent="0.25">
      <c r="A92" s="15" t="str">
        <f t="shared" si="12"/>
        <v>IBVS 4194 </v>
      </c>
      <c r="B92" s="43" t="str">
        <f t="shared" si="13"/>
        <v>I</v>
      </c>
      <c r="C92" s="15">
        <f t="shared" si="14"/>
        <v>49204.364200000004</v>
      </c>
      <c r="D92" s="35" t="str">
        <f t="shared" si="15"/>
        <v>vis</v>
      </c>
      <c r="E92" s="44">
        <f>VLOOKUP(C92,'Active 1'!C$21:E$966,3,FALSE)</f>
        <v>2304.0013662789902</v>
      </c>
      <c r="F92" s="43" t="s">
        <v>77</v>
      </c>
      <c r="G92" s="35" t="str">
        <f t="shared" si="16"/>
        <v>49204.3642</v>
      </c>
      <c r="H92" s="15">
        <f t="shared" si="17"/>
        <v>2304</v>
      </c>
      <c r="I92" s="45" t="s">
        <v>496</v>
      </c>
      <c r="J92" s="46" t="s">
        <v>497</v>
      </c>
      <c r="K92" s="45">
        <v>2304</v>
      </c>
      <c r="L92" s="45" t="s">
        <v>473</v>
      </c>
      <c r="M92" s="46" t="s">
        <v>170</v>
      </c>
      <c r="N92" s="46" t="s">
        <v>171</v>
      </c>
      <c r="O92" s="47" t="s">
        <v>494</v>
      </c>
      <c r="P92" s="48" t="s">
        <v>495</v>
      </c>
    </row>
    <row r="93" spans="1:16" ht="12.75" customHeight="1" thickBot="1" x14ac:dyDescent="0.25">
      <c r="A93" s="15" t="str">
        <f t="shared" si="12"/>
        <v>IBVS 4009 </v>
      </c>
      <c r="B93" s="43" t="str">
        <f t="shared" si="13"/>
        <v>I</v>
      </c>
      <c r="C93" s="15">
        <f t="shared" si="14"/>
        <v>49248.641600000003</v>
      </c>
      <c r="D93" s="35" t="str">
        <f t="shared" si="15"/>
        <v>vis</v>
      </c>
      <c r="E93" s="44">
        <f>VLOOKUP(C93,'Active 1'!C$21:E$966,3,FALSE)</f>
        <v>2314.0012474839045</v>
      </c>
      <c r="F93" s="43" t="s">
        <v>77</v>
      </c>
      <c r="G93" s="35" t="str">
        <f t="shared" si="16"/>
        <v>49248.6416</v>
      </c>
      <c r="H93" s="15">
        <f t="shared" si="17"/>
        <v>2314</v>
      </c>
      <c r="I93" s="45" t="s">
        <v>498</v>
      </c>
      <c r="J93" s="46" t="s">
        <v>499</v>
      </c>
      <c r="K93" s="45">
        <v>2314</v>
      </c>
      <c r="L93" s="45" t="s">
        <v>500</v>
      </c>
      <c r="M93" s="46" t="s">
        <v>170</v>
      </c>
      <c r="N93" s="46" t="s">
        <v>171</v>
      </c>
      <c r="O93" s="47" t="s">
        <v>501</v>
      </c>
      <c r="P93" s="48" t="s">
        <v>502</v>
      </c>
    </row>
    <row r="94" spans="1:16" ht="12.75" customHeight="1" thickBot="1" x14ac:dyDescent="0.25">
      <c r="A94" s="15" t="str">
        <f t="shared" si="12"/>
        <v> AOEB 4 </v>
      </c>
      <c r="B94" s="43" t="str">
        <f t="shared" si="13"/>
        <v>I</v>
      </c>
      <c r="C94" s="15">
        <f t="shared" si="14"/>
        <v>49248.654000000002</v>
      </c>
      <c r="D94" s="35" t="str">
        <f t="shared" si="15"/>
        <v>vis</v>
      </c>
      <c r="E94" s="44">
        <f>VLOOKUP(C94,'Active 1'!C$21:E$966,3,FALSE)</f>
        <v>2314.0040479764116</v>
      </c>
      <c r="F94" s="43" t="s">
        <v>77</v>
      </c>
      <c r="G94" s="35" t="str">
        <f t="shared" si="16"/>
        <v>49248.654</v>
      </c>
      <c r="H94" s="15">
        <f t="shared" si="17"/>
        <v>2314</v>
      </c>
      <c r="I94" s="45" t="s">
        <v>503</v>
      </c>
      <c r="J94" s="46" t="s">
        <v>504</v>
      </c>
      <c r="K94" s="45">
        <v>2314</v>
      </c>
      <c r="L94" s="45" t="s">
        <v>505</v>
      </c>
      <c r="M94" s="46" t="s">
        <v>180</v>
      </c>
      <c r="N94" s="46"/>
      <c r="O94" s="47" t="s">
        <v>181</v>
      </c>
      <c r="P94" s="47" t="s">
        <v>245</v>
      </c>
    </row>
    <row r="95" spans="1:16" ht="12.75" customHeight="1" thickBot="1" x14ac:dyDescent="0.25">
      <c r="A95" s="15" t="str">
        <f t="shared" si="12"/>
        <v>IBVS 4194 </v>
      </c>
      <c r="B95" s="43" t="str">
        <f t="shared" si="13"/>
        <v>II</v>
      </c>
      <c r="C95" s="15">
        <f t="shared" si="14"/>
        <v>49255.478300000002</v>
      </c>
      <c r="D95" s="35" t="str">
        <f t="shared" si="15"/>
        <v>vis</v>
      </c>
      <c r="E95" s="44">
        <f>VLOOKUP(C95,'Active 1'!C$21:E$966,3,FALSE)</f>
        <v>2315.5452899939351</v>
      </c>
      <c r="F95" s="43" t="s">
        <v>77</v>
      </c>
      <c r="G95" s="35" t="str">
        <f t="shared" si="16"/>
        <v>49255.4783</v>
      </c>
      <c r="H95" s="15">
        <f t="shared" si="17"/>
        <v>2315.5</v>
      </c>
      <c r="I95" s="45" t="s">
        <v>506</v>
      </c>
      <c r="J95" s="46" t="s">
        <v>507</v>
      </c>
      <c r="K95" s="45">
        <v>2315.5</v>
      </c>
      <c r="L95" s="45" t="s">
        <v>508</v>
      </c>
      <c r="M95" s="46" t="s">
        <v>170</v>
      </c>
      <c r="N95" s="46" t="s">
        <v>171</v>
      </c>
      <c r="O95" s="47" t="s">
        <v>494</v>
      </c>
      <c r="P95" s="48" t="s">
        <v>495</v>
      </c>
    </row>
    <row r="96" spans="1:16" ht="12.75" customHeight="1" thickBot="1" x14ac:dyDescent="0.25">
      <c r="A96" s="15" t="str">
        <f t="shared" si="12"/>
        <v> BRNO 31 </v>
      </c>
      <c r="B96" s="43" t="str">
        <f t="shared" si="13"/>
        <v>I</v>
      </c>
      <c r="C96" s="15">
        <f t="shared" si="14"/>
        <v>49536.442000000003</v>
      </c>
      <c r="D96" s="35" t="str">
        <f t="shared" si="15"/>
        <v>vis</v>
      </c>
      <c r="E96" s="44">
        <f>VLOOKUP(C96,'Active 1'!C$21:E$966,3,FALSE)</f>
        <v>2378.9998655311906</v>
      </c>
      <c r="F96" s="43" t="s">
        <v>77</v>
      </c>
      <c r="G96" s="35" t="str">
        <f t="shared" si="16"/>
        <v>49536.442</v>
      </c>
      <c r="H96" s="15">
        <f t="shared" si="17"/>
        <v>2379</v>
      </c>
      <c r="I96" s="45" t="s">
        <v>509</v>
      </c>
      <c r="J96" s="46" t="s">
        <v>510</v>
      </c>
      <c r="K96" s="45">
        <v>2379</v>
      </c>
      <c r="L96" s="45" t="s">
        <v>152</v>
      </c>
      <c r="M96" s="46" t="s">
        <v>180</v>
      </c>
      <c r="N96" s="46"/>
      <c r="O96" s="47" t="s">
        <v>511</v>
      </c>
      <c r="P96" s="47" t="s">
        <v>455</v>
      </c>
    </row>
    <row r="97" spans="1:16" ht="12.75" customHeight="1" thickBot="1" x14ac:dyDescent="0.25">
      <c r="A97" s="15" t="str">
        <f t="shared" si="12"/>
        <v> BRNO 31 </v>
      </c>
      <c r="B97" s="43" t="str">
        <f t="shared" si="13"/>
        <v>I</v>
      </c>
      <c r="C97" s="15">
        <f t="shared" si="14"/>
        <v>49567.436000000002</v>
      </c>
      <c r="D97" s="35" t="str">
        <f t="shared" si="15"/>
        <v>vis</v>
      </c>
      <c r="E97" s="44">
        <f>VLOOKUP(C97,'Active 1'!C$21:E$966,3,FALSE)</f>
        <v>2385.9997417223199</v>
      </c>
      <c r="F97" s="43" t="s">
        <v>77</v>
      </c>
      <c r="G97" s="35" t="str">
        <f t="shared" si="16"/>
        <v>49567.436</v>
      </c>
      <c r="H97" s="15">
        <f t="shared" si="17"/>
        <v>2386</v>
      </c>
      <c r="I97" s="45" t="s">
        <v>512</v>
      </c>
      <c r="J97" s="46" t="s">
        <v>513</v>
      </c>
      <c r="K97" s="45">
        <v>2386</v>
      </c>
      <c r="L97" s="45" t="s">
        <v>152</v>
      </c>
      <c r="M97" s="46" t="s">
        <v>180</v>
      </c>
      <c r="N97" s="46"/>
      <c r="O97" s="47" t="s">
        <v>514</v>
      </c>
      <c r="P97" s="47" t="s">
        <v>455</v>
      </c>
    </row>
    <row r="98" spans="1:16" ht="12.75" customHeight="1" thickBot="1" x14ac:dyDescent="0.25">
      <c r="A98" s="15" t="str">
        <f t="shared" si="12"/>
        <v> BRNO 31 </v>
      </c>
      <c r="B98" s="43" t="str">
        <f t="shared" si="13"/>
        <v>I</v>
      </c>
      <c r="C98" s="15">
        <f t="shared" si="14"/>
        <v>49567.44</v>
      </c>
      <c r="D98" s="35" t="str">
        <f t="shared" si="15"/>
        <v>vis</v>
      </c>
      <c r="E98" s="44">
        <f>VLOOKUP(C98,'Active 1'!C$21:E$966,3,FALSE)</f>
        <v>2386.0006451069999</v>
      </c>
      <c r="F98" s="43" t="s">
        <v>77</v>
      </c>
      <c r="G98" s="35" t="str">
        <f t="shared" si="16"/>
        <v>49567.440</v>
      </c>
      <c r="H98" s="15">
        <f t="shared" si="17"/>
        <v>2386</v>
      </c>
      <c r="I98" s="45" t="s">
        <v>515</v>
      </c>
      <c r="J98" s="46" t="s">
        <v>516</v>
      </c>
      <c r="K98" s="45">
        <v>2386</v>
      </c>
      <c r="L98" s="45" t="s">
        <v>195</v>
      </c>
      <c r="M98" s="46" t="s">
        <v>180</v>
      </c>
      <c r="N98" s="46"/>
      <c r="O98" s="47" t="s">
        <v>517</v>
      </c>
      <c r="P98" s="47" t="s">
        <v>455</v>
      </c>
    </row>
    <row r="99" spans="1:16" ht="12.75" customHeight="1" thickBot="1" x14ac:dyDescent="0.25">
      <c r="A99" s="15" t="str">
        <f t="shared" si="12"/>
        <v> BRNO 31 </v>
      </c>
      <c r="B99" s="43" t="str">
        <f t="shared" si="13"/>
        <v>I</v>
      </c>
      <c r="C99" s="15">
        <f t="shared" si="14"/>
        <v>49567.442999999999</v>
      </c>
      <c r="D99" s="35" t="str">
        <f t="shared" si="15"/>
        <v>vis</v>
      </c>
      <c r="E99" s="44">
        <f>VLOOKUP(C99,'Active 1'!C$21:E$966,3,FALSE)</f>
        <v>2386.0013226455089</v>
      </c>
      <c r="F99" s="43" t="s">
        <v>77</v>
      </c>
      <c r="G99" s="35" t="str">
        <f t="shared" si="16"/>
        <v>49567.443</v>
      </c>
      <c r="H99" s="15">
        <f t="shared" si="17"/>
        <v>2386</v>
      </c>
      <c r="I99" s="45" t="s">
        <v>518</v>
      </c>
      <c r="J99" s="46" t="s">
        <v>519</v>
      </c>
      <c r="K99" s="45">
        <v>2386</v>
      </c>
      <c r="L99" s="45" t="s">
        <v>190</v>
      </c>
      <c r="M99" s="46" t="s">
        <v>180</v>
      </c>
      <c r="N99" s="46"/>
      <c r="O99" s="47" t="s">
        <v>520</v>
      </c>
      <c r="P99" s="47" t="s">
        <v>455</v>
      </c>
    </row>
    <row r="100" spans="1:16" ht="12.75" customHeight="1" thickBot="1" x14ac:dyDescent="0.25">
      <c r="A100" s="15" t="str">
        <f t="shared" si="12"/>
        <v>IBVS 4194 </v>
      </c>
      <c r="B100" s="43" t="str">
        <f t="shared" si="13"/>
        <v>I</v>
      </c>
      <c r="C100" s="15">
        <f t="shared" si="14"/>
        <v>49567.443099999997</v>
      </c>
      <c r="D100" s="35" t="str">
        <f t="shared" si="15"/>
        <v>vis</v>
      </c>
      <c r="E100" s="44">
        <f>VLOOKUP(C100,'Active 1'!C$21:E$966,3,FALSE)</f>
        <v>2386.0013452301255</v>
      </c>
      <c r="F100" s="43" t="s">
        <v>77</v>
      </c>
      <c r="G100" s="35" t="str">
        <f t="shared" si="16"/>
        <v>49567.4431</v>
      </c>
      <c r="H100" s="15">
        <f t="shared" si="17"/>
        <v>2386</v>
      </c>
      <c r="I100" s="45" t="s">
        <v>521</v>
      </c>
      <c r="J100" s="46" t="s">
        <v>522</v>
      </c>
      <c r="K100" s="45">
        <v>2386</v>
      </c>
      <c r="L100" s="45" t="s">
        <v>473</v>
      </c>
      <c r="M100" s="46" t="s">
        <v>170</v>
      </c>
      <c r="N100" s="46" t="s">
        <v>171</v>
      </c>
      <c r="O100" s="47" t="s">
        <v>494</v>
      </c>
      <c r="P100" s="48" t="s">
        <v>495</v>
      </c>
    </row>
    <row r="101" spans="1:16" ht="12.75" customHeight="1" thickBot="1" x14ac:dyDescent="0.25">
      <c r="A101" s="15" t="str">
        <f t="shared" si="12"/>
        <v>OEJV 0060 </v>
      </c>
      <c r="B101" s="43" t="str">
        <f t="shared" si="13"/>
        <v>I</v>
      </c>
      <c r="C101" s="15">
        <f t="shared" si="14"/>
        <v>49567.445</v>
      </c>
      <c r="D101" s="35" t="str">
        <f t="shared" si="15"/>
        <v>vis</v>
      </c>
      <c r="E101" s="44">
        <f>VLOOKUP(C101,'Active 1'!C$21:E$966,3,FALSE)</f>
        <v>2386.0017743378489</v>
      </c>
      <c r="F101" s="43" t="s">
        <v>77</v>
      </c>
      <c r="G101" s="35" t="str">
        <f t="shared" si="16"/>
        <v>49567.445</v>
      </c>
      <c r="H101" s="15">
        <f t="shared" si="17"/>
        <v>2386</v>
      </c>
      <c r="I101" s="45" t="s">
        <v>523</v>
      </c>
      <c r="J101" s="46" t="s">
        <v>524</v>
      </c>
      <c r="K101" s="45">
        <v>2386</v>
      </c>
      <c r="L101" s="45" t="s">
        <v>251</v>
      </c>
      <c r="M101" s="46" t="s">
        <v>180</v>
      </c>
      <c r="N101" s="46"/>
      <c r="O101" s="47" t="s">
        <v>525</v>
      </c>
      <c r="P101" s="48" t="s">
        <v>526</v>
      </c>
    </row>
    <row r="102" spans="1:16" ht="12.75" customHeight="1" thickBot="1" x14ac:dyDescent="0.25">
      <c r="A102" s="15" t="str">
        <f t="shared" si="12"/>
        <v> BRNO 31 </v>
      </c>
      <c r="B102" s="43" t="str">
        <f t="shared" si="13"/>
        <v>I</v>
      </c>
      <c r="C102" s="15">
        <f t="shared" si="14"/>
        <v>49567.446000000004</v>
      </c>
      <c r="D102" s="35" t="str">
        <f t="shared" si="15"/>
        <v>vis</v>
      </c>
      <c r="E102" s="44">
        <f>VLOOKUP(C102,'Active 1'!C$21:E$966,3,FALSE)</f>
        <v>2386.0020001840198</v>
      </c>
      <c r="F102" s="43" t="s">
        <v>77</v>
      </c>
      <c r="G102" s="35" t="str">
        <f t="shared" si="16"/>
        <v>49567.446</v>
      </c>
      <c r="H102" s="15">
        <f t="shared" si="17"/>
        <v>2386</v>
      </c>
      <c r="I102" s="45" t="s">
        <v>527</v>
      </c>
      <c r="J102" s="46" t="s">
        <v>528</v>
      </c>
      <c r="K102" s="45">
        <v>2386</v>
      </c>
      <c r="L102" s="45" t="s">
        <v>224</v>
      </c>
      <c r="M102" s="46" t="s">
        <v>180</v>
      </c>
      <c r="N102" s="46"/>
      <c r="O102" s="47" t="s">
        <v>529</v>
      </c>
      <c r="P102" s="47" t="s">
        <v>455</v>
      </c>
    </row>
    <row r="103" spans="1:16" ht="12.75" customHeight="1" thickBot="1" x14ac:dyDescent="0.25">
      <c r="A103" s="15" t="str">
        <f t="shared" si="12"/>
        <v>IBVS 4194 </v>
      </c>
      <c r="B103" s="43" t="str">
        <f t="shared" si="13"/>
        <v>I</v>
      </c>
      <c r="C103" s="15">
        <f t="shared" si="14"/>
        <v>49607.2935</v>
      </c>
      <c r="D103" s="35" t="str">
        <f t="shared" si="15"/>
        <v>vis</v>
      </c>
      <c r="E103" s="44">
        <f>VLOOKUP(C103,'Active 1'!C$21:E$966,3,FALSE)</f>
        <v>2395.0014054407152</v>
      </c>
      <c r="F103" s="43" t="s">
        <v>77</v>
      </c>
      <c r="G103" s="35" t="str">
        <f t="shared" si="16"/>
        <v>49607.2935</v>
      </c>
      <c r="H103" s="15">
        <f t="shared" si="17"/>
        <v>2395</v>
      </c>
      <c r="I103" s="45" t="s">
        <v>530</v>
      </c>
      <c r="J103" s="46" t="s">
        <v>531</v>
      </c>
      <c r="K103" s="45">
        <v>2395</v>
      </c>
      <c r="L103" s="45" t="s">
        <v>476</v>
      </c>
      <c r="M103" s="46" t="s">
        <v>170</v>
      </c>
      <c r="N103" s="46" t="s">
        <v>171</v>
      </c>
      <c r="O103" s="47" t="s">
        <v>494</v>
      </c>
      <c r="P103" s="48" t="s">
        <v>495</v>
      </c>
    </row>
    <row r="104" spans="1:16" ht="12.75" customHeight="1" thickBot="1" x14ac:dyDescent="0.25">
      <c r="A104" s="15" t="str">
        <f t="shared" si="12"/>
        <v>OEJV 0060 </v>
      </c>
      <c r="B104" s="43" t="str">
        <f t="shared" si="13"/>
        <v>I</v>
      </c>
      <c r="C104" s="15">
        <f t="shared" si="14"/>
        <v>49620.582000000002</v>
      </c>
      <c r="D104" s="35" t="str">
        <f t="shared" si="15"/>
        <v>vis</v>
      </c>
      <c r="E104" s="44">
        <f>VLOOKUP(C104,'Active 1'!C$21:E$966,3,FALSE)</f>
        <v>2398.0025622699673</v>
      </c>
      <c r="F104" s="43" t="s">
        <v>77</v>
      </c>
      <c r="G104" s="35" t="str">
        <f t="shared" si="16"/>
        <v>49620.582</v>
      </c>
      <c r="H104" s="15">
        <f t="shared" si="17"/>
        <v>2398</v>
      </c>
      <c r="I104" s="45" t="s">
        <v>532</v>
      </c>
      <c r="J104" s="46" t="s">
        <v>533</v>
      </c>
      <c r="K104" s="45">
        <v>2398</v>
      </c>
      <c r="L104" s="45" t="s">
        <v>155</v>
      </c>
      <c r="M104" s="46" t="s">
        <v>180</v>
      </c>
      <c r="N104" s="46"/>
      <c r="O104" s="47" t="s">
        <v>525</v>
      </c>
      <c r="P104" s="48" t="s">
        <v>526</v>
      </c>
    </row>
    <row r="105" spans="1:16" ht="12.75" customHeight="1" thickBot="1" x14ac:dyDescent="0.25">
      <c r="A105" s="15" t="str">
        <f t="shared" si="12"/>
        <v> BBS 108 </v>
      </c>
      <c r="B105" s="43" t="str">
        <f t="shared" si="13"/>
        <v>II</v>
      </c>
      <c r="C105" s="15">
        <f t="shared" si="14"/>
        <v>49689.402000000002</v>
      </c>
      <c r="D105" s="35" t="str">
        <f t="shared" si="15"/>
        <v>vis</v>
      </c>
      <c r="E105" s="44">
        <f>VLOOKUP(C105,'Active 1'!C$21:E$966,3,FALSE)</f>
        <v>2413.5452956852587</v>
      </c>
      <c r="F105" s="43" t="s">
        <v>77</v>
      </c>
      <c r="G105" s="35" t="str">
        <f t="shared" si="16"/>
        <v>49689.402</v>
      </c>
      <c r="H105" s="15">
        <f t="shared" si="17"/>
        <v>2413.5</v>
      </c>
      <c r="I105" s="45" t="s">
        <v>534</v>
      </c>
      <c r="J105" s="46" t="s">
        <v>535</v>
      </c>
      <c r="K105" s="45">
        <v>2413.5</v>
      </c>
      <c r="L105" s="45" t="s">
        <v>289</v>
      </c>
      <c r="M105" s="46" t="s">
        <v>170</v>
      </c>
      <c r="N105" s="46" t="s">
        <v>26</v>
      </c>
      <c r="O105" s="47" t="s">
        <v>191</v>
      </c>
      <c r="P105" s="47" t="s">
        <v>536</v>
      </c>
    </row>
    <row r="106" spans="1:16" ht="12.75" customHeight="1" thickBot="1" x14ac:dyDescent="0.25">
      <c r="A106" s="15" t="str">
        <f t="shared" si="12"/>
        <v> AOEB 4 </v>
      </c>
      <c r="B106" s="43" t="str">
        <f t="shared" si="13"/>
        <v>I</v>
      </c>
      <c r="C106" s="15">
        <f t="shared" si="14"/>
        <v>49713.563999999998</v>
      </c>
      <c r="D106" s="35" t="str">
        <f t="shared" si="15"/>
        <v>vis</v>
      </c>
      <c r="E106" s="44">
        <f>VLOOKUP(C106,'Active 1'!C$21:E$966,3,FALSE)</f>
        <v>2419.0021908433555</v>
      </c>
      <c r="F106" s="43" t="s">
        <v>77</v>
      </c>
      <c r="G106" s="35" t="str">
        <f t="shared" si="16"/>
        <v>49713.564</v>
      </c>
      <c r="H106" s="15">
        <f t="shared" si="17"/>
        <v>2419</v>
      </c>
      <c r="I106" s="45" t="s">
        <v>537</v>
      </c>
      <c r="J106" s="46" t="s">
        <v>538</v>
      </c>
      <c r="K106" s="45">
        <v>2419</v>
      </c>
      <c r="L106" s="45" t="s">
        <v>158</v>
      </c>
      <c r="M106" s="46" t="s">
        <v>180</v>
      </c>
      <c r="N106" s="46"/>
      <c r="O106" s="47" t="s">
        <v>263</v>
      </c>
      <c r="P106" s="47" t="s">
        <v>245</v>
      </c>
    </row>
    <row r="107" spans="1:16" ht="12.75" customHeight="1" thickBot="1" x14ac:dyDescent="0.25">
      <c r="A107" s="15" t="str">
        <f t="shared" ref="A107:A138" si="18">P107</f>
        <v> BBS 110 </v>
      </c>
      <c r="B107" s="43" t="str">
        <f t="shared" ref="B107:B138" si="19">IF(H107=INT(H107),"I","II")</f>
        <v>I</v>
      </c>
      <c r="C107" s="15">
        <f t="shared" ref="C107:C138" si="20">1*G107</f>
        <v>49970.372199999998</v>
      </c>
      <c r="D107" s="35" t="str">
        <f t="shared" ref="D107:D138" si="21">VLOOKUP(F107,I$1:J$5,2,FALSE)</f>
        <v>vis</v>
      </c>
      <c r="E107" s="44">
        <f>VLOOKUP(C107,'Active 1'!C$21:E$966,3,FALSE)</f>
        <v>2477.0013392226174</v>
      </c>
      <c r="F107" s="43" t="s">
        <v>77</v>
      </c>
      <c r="G107" s="35" t="str">
        <f t="shared" ref="G107:G138" si="22">MID(I107,3,LEN(I107)-3)</f>
        <v>49970.3722</v>
      </c>
      <c r="H107" s="15">
        <f t="shared" ref="H107:H138" si="23">1*K107</f>
        <v>2477</v>
      </c>
      <c r="I107" s="45" t="s">
        <v>548</v>
      </c>
      <c r="J107" s="46" t="s">
        <v>549</v>
      </c>
      <c r="K107" s="45">
        <v>2477</v>
      </c>
      <c r="L107" s="45" t="s">
        <v>550</v>
      </c>
      <c r="M107" s="46" t="s">
        <v>170</v>
      </c>
      <c r="N107" s="46" t="s">
        <v>26</v>
      </c>
      <c r="O107" s="47" t="s">
        <v>551</v>
      </c>
      <c r="P107" s="47" t="s">
        <v>552</v>
      </c>
    </row>
    <row r="108" spans="1:16" ht="12.75" customHeight="1" thickBot="1" x14ac:dyDescent="0.25">
      <c r="A108" s="15" t="str">
        <f t="shared" si="18"/>
        <v> AOEB 4 </v>
      </c>
      <c r="B108" s="43" t="str">
        <f t="shared" si="19"/>
        <v>I</v>
      </c>
      <c r="C108" s="15">
        <f t="shared" si="20"/>
        <v>49983.659</v>
      </c>
      <c r="D108" s="35" t="str">
        <f t="shared" si="21"/>
        <v>vis</v>
      </c>
      <c r="E108" s="44">
        <f>VLOOKUP(C108,'Active 1'!C$21:E$966,3,FALSE)</f>
        <v>2480.0021121133809</v>
      </c>
      <c r="F108" s="43" t="s">
        <v>77</v>
      </c>
      <c r="G108" s="35" t="str">
        <f t="shared" si="22"/>
        <v>49983.659</v>
      </c>
      <c r="H108" s="15">
        <f t="shared" si="23"/>
        <v>2480</v>
      </c>
      <c r="I108" s="45" t="s">
        <v>553</v>
      </c>
      <c r="J108" s="46" t="s">
        <v>554</v>
      </c>
      <c r="K108" s="45">
        <v>2480</v>
      </c>
      <c r="L108" s="45" t="s">
        <v>224</v>
      </c>
      <c r="M108" s="46" t="s">
        <v>555</v>
      </c>
      <c r="N108" s="46"/>
      <c r="O108" s="47" t="s">
        <v>181</v>
      </c>
      <c r="P108" s="47" t="s">
        <v>245</v>
      </c>
    </row>
    <row r="109" spans="1:16" ht="12.75" customHeight="1" thickBot="1" x14ac:dyDescent="0.25">
      <c r="A109" s="15" t="str">
        <f t="shared" si="18"/>
        <v> BBS 111 </v>
      </c>
      <c r="B109" s="43" t="str">
        <f t="shared" si="19"/>
        <v>I</v>
      </c>
      <c r="C109" s="15">
        <f t="shared" si="20"/>
        <v>50001.36</v>
      </c>
      <c r="D109" s="35" t="str">
        <f t="shared" si="21"/>
        <v>vis</v>
      </c>
      <c r="E109" s="44">
        <f>VLOOKUP(C109,'Active 1'!C$21:E$966,3,FALSE)</f>
        <v>2483.999815167494</v>
      </c>
      <c r="F109" s="43" t="s">
        <v>77</v>
      </c>
      <c r="G109" s="35" t="str">
        <f t="shared" si="22"/>
        <v>50001.360</v>
      </c>
      <c r="H109" s="15">
        <f t="shared" si="23"/>
        <v>2484</v>
      </c>
      <c r="I109" s="45" t="s">
        <v>556</v>
      </c>
      <c r="J109" s="46" t="s">
        <v>557</v>
      </c>
      <c r="K109" s="45">
        <v>2484</v>
      </c>
      <c r="L109" s="45" t="s">
        <v>152</v>
      </c>
      <c r="M109" s="46" t="s">
        <v>180</v>
      </c>
      <c r="N109" s="46"/>
      <c r="O109" s="47" t="s">
        <v>350</v>
      </c>
      <c r="P109" s="47" t="s">
        <v>558</v>
      </c>
    </row>
    <row r="110" spans="1:16" ht="12.75" customHeight="1" thickBot="1" x14ac:dyDescent="0.25">
      <c r="A110" s="15" t="str">
        <f t="shared" si="18"/>
        <v>IBVS 4340 </v>
      </c>
      <c r="B110" s="43" t="str">
        <f t="shared" si="19"/>
        <v>I</v>
      </c>
      <c r="C110" s="15">
        <f t="shared" si="20"/>
        <v>50138.628499999999</v>
      </c>
      <c r="D110" s="35" t="str">
        <f t="shared" si="21"/>
        <v>vis</v>
      </c>
      <c r="E110" s="44">
        <f>VLOOKUP(C110,'Active 1'!C$21:E$966,3,FALSE)</f>
        <v>2515.0013801459436</v>
      </c>
      <c r="F110" s="43" t="s">
        <v>77</v>
      </c>
      <c r="G110" s="35" t="str">
        <f t="shared" si="22"/>
        <v>50138.6285</v>
      </c>
      <c r="H110" s="15">
        <f t="shared" si="23"/>
        <v>2515</v>
      </c>
      <c r="I110" s="45" t="s">
        <v>559</v>
      </c>
      <c r="J110" s="46" t="s">
        <v>560</v>
      </c>
      <c r="K110" s="45">
        <v>2515</v>
      </c>
      <c r="L110" s="45" t="s">
        <v>561</v>
      </c>
      <c r="M110" s="46" t="s">
        <v>170</v>
      </c>
      <c r="N110" s="46" t="s">
        <v>26</v>
      </c>
      <c r="O110" s="47" t="s">
        <v>562</v>
      </c>
      <c r="P110" s="48" t="s">
        <v>413</v>
      </c>
    </row>
    <row r="111" spans="1:16" ht="12.75" customHeight="1" thickBot="1" x14ac:dyDescent="0.25">
      <c r="A111" s="15" t="str">
        <f t="shared" si="18"/>
        <v>IBVS 4340 </v>
      </c>
      <c r="B111" s="43" t="str">
        <f t="shared" si="19"/>
        <v>I</v>
      </c>
      <c r="C111" s="15">
        <f t="shared" si="20"/>
        <v>50138.628799999999</v>
      </c>
      <c r="D111" s="35" t="str">
        <f t="shared" si="21"/>
        <v>vis</v>
      </c>
      <c r="E111" s="44">
        <f>VLOOKUP(C111,'Active 1'!C$21:E$966,3,FALSE)</f>
        <v>2515.0014478997946</v>
      </c>
      <c r="F111" s="43" t="s">
        <v>77</v>
      </c>
      <c r="G111" s="35" t="str">
        <f t="shared" si="22"/>
        <v>50138.6288</v>
      </c>
      <c r="H111" s="15">
        <f t="shared" si="23"/>
        <v>2515</v>
      </c>
      <c r="I111" s="45" t="s">
        <v>563</v>
      </c>
      <c r="J111" s="46" t="s">
        <v>560</v>
      </c>
      <c r="K111" s="45">
        <v>2515</v>
      </c>
      <c r="L111" s="45" t="s">
        <v>564</v>
      </c>
      <c r="M111" s="46" t="s">
        <v>170</v>
      </c>
      <c r="N111" s="46" t="s">
        <v>416</v>
      </c>
      <c r="O111" s="47" t="s">
        <v>562</v>
      </c>
      <c r="P111" s="48" t="s">
        <v>413</v>
      </c>
    </row>
    <row r="112" spans="1:16" ht="12.75" customHeight="1" thickBot="1" x14ac:dyDescent="0.25">
      <c r="A112" s="15" t="str">
        <f t="shared" si="18"/>
        <v> AOEB 4 </v>
      </c>
      <c r="B112" s="43" t="str">
        <f t="shared" si="19"/>
        <v>I</v>
      </c>
      <c r="C112" s="15">
        <f t="shared" si="20"/>
        <v>50284.743999999999</v>
      </c>
      <c r="D112" s="35" t="str">
        <f t="shared" si="21"/>
        <v>vis</v>
      </c>
      <c r="E112" s="44">
        <f>VLOOKUP(C112,'Active 1'!C$21:E$966,3,FALSE)</f>
        <v>2548.0010061898556</v>
      </c>
      <c r="F112" s="43" t="s">
        <v>77</v>
      </c>
      <c r="G112" s="35" t="str">
        <f t="shared" si="22"/>
        <v>50284.744</v>
      </c>
      <c r="H112" s="15">
        <f t="shared" si="23"/>
        <v>2548</v>
      </c>
      <c r="I112" s="45" t="s">
        <v>565</v>
      </c>
      <c r="J112" s="46" t="s">
        <v>566</v>
      </c>
      <c r="K112" s="45">
        <v>2548</v>
      </c>
      <c r="L112" s="45" t="s">
        <v>279</v>
      </c>
      <c r="M112" s="46" t="s">
        <v>555</v>
      </c>
      <c r="N112" s="46"/>
      <c r="O112" s="47" t="s">
        <v>181</v>
      </c>
      <c r="P112" s="47" t="s">
        <v>245</v>
      </c>
    </row>
    <row r="113" spans="1:16" ht="12.75" customHeight="1" thickBot="1" x14ac:dyDescent="0.25">
      <c r="A113" s="15" t="str">
        <f t="shared" si="18"/>
        <v> AOEB 4 </v>
      </c>
      <c r="B113" s="43" t="str">
        <f t="shared" si="19"/>
        <v>I</v>
      </c>
      <c r="C113" s="15">
        <f t="shared" si="20"/>
        <v>50284.750999999997</v>
      </c>
      <c r="D113" s="35" t="str">
        <f t="shared" si="21"/>
        <v>vis</v>
      </c>
      <c r="E113" s="44">
        <f>VLOOKUP(C113,'Active 1'!C$21:E$966,3,FALSE)</f>
        <v>2548.0025871130447</v>
      </c>
      <c r="F113" s="43" t="s">
        <v>77</v>
      </c>
      <c r="G113" s="35" t="str">
        <f t="shared" si="22"/>
        <v>50284.751</v>
      </c>
      <c r="H113" s="15">
        <f t="shared" si="23"/>
        <v>2548</v>
      </c>
      <c r="I113" s="45" t="s">
        <v>567</v>
      </c>
      <c r="J113" s="46" t="s">
        <v>568</v>
      </c>
      <c r="K113" s="45">
        <v>2548</v>
      </c>
      <c r="L113" s="45" t="s">
        <v>155</v>
      </c>
      <c r="M113" s="46" t="s">
        <v>180</v>
      </c>
      <c r="N113" s="46"/>
      <c r="O113" s="47" t="s">
        <v>263</v>
      </c>
      <c r="P113" s="47" t="s">
        <v>245</v>
      </c>
    </row>
    <row r="114" spans="1:16" ht="12.75" customHeight="1" thickBot="1" x14ac:dyDescent="0.25">
      <c r="A114" s="15" t="str">
        <f t="shared" si="18"/>
        <v>IBVS 4597 </v>
      </c>
      <c r="B114" s="43" t="str">
        <f t="shared" si="19"/>
        <v>I</v>
      </c>
      <c r="C114" s="15">
        <f t="shared" si="20"/>
        <v>50311.313499999997</v>
      </c>
      <c r="D114" s="35" t="str">
        <f t="shared" si="21"/>
        <v>vis</v>
      </c>
      <c r="E114" s="44">
        <f>VLOOKUP(C114,'Active 1'!C$21:E$966,3,FALSE)</f>
        <v>2554.0016260020839</v>
      </c>
      <c r="F114" s="43" t="s">
        <v>77</v>
      </c>
      <c r="G114" s="35" t="str">
        <f t="shared" si="22"/>
        <v>50311.3135</v>
      </c>
      <c r="H114" s="15">
        <f t="shared" si="23"/>
        <v>2554</v>
      </c>
      <c r="I114" s="45" t="s">
        <v>569</v>
      </c>
      <c r="J114" s="46" t="s">
        <v>570</v>
      </c>
      <c r="K114" s="45">
        <v>2554</v>
      </c>
      <c r="L114" s="45" t="s">
        <v>571</v>
      </c>
      <c r="M114" s="46" t="s">
        <v>170</v>
      </c>
      <c r="N114" s="46" t="s">
        <v>171</v>
      </c>
      <c r="O114" s="47" t="s">
        <v>572</v>
      </c>
      <c r="P114" s="48" t="s">
        <v>573</v>
      </c>
    </row>
    <row r="115" spans="1:16" ht="12.75" customHeight="1" thickBot="1" x14ac:dyDescent="0.25">
      <c r="A115" s="15" t="str">
        <f t="shared" si="18"/>
        <v> AOEB 4 </v>
      </c>
      <c r="B115" s="43" t="str">
        <f t="shared" si="19"/>
        <v>I</v>
      </c>
      <c r="C115" s="15">
        <f t="shared" si="20"/>
        <v>50324.593000000001</v>
      </c>
      <c r="D115" s="35" t="str">
        <f t="shared" si="21"/>
        <v>vis</v>
      </c>
      <c r="E115" s="44">
        <f>VLOOKUP(C115,'Active 1'!C$21:E$966,3,FALSE)</f>
        <v>2557.0007502158069</v>
      </c>
      <c r="F115" s="43" t="s">
        <v>77</v>
      </c>
      <c r="G115" s="35" t="str">
        <f t="shared" si="22"/>
        <v>50324.593</v>
      </c>
      <c r="H115" s="15">
        <f t="shared" si="23"/>
        <v>2557</v>
      </c>
      <c r="I115" s="45" t="s">
        <v>574</v>
      </c>
      <c r="J115" s="46" t="s">
        <v>575</v>
      </c>
      <c r="K115" s="45">
        <v>2557</v>
      </c>
      <c r="L115" s="45" t="s">
        <v>195</v>
      </c>
      <c r="M115" s="46" t="s">
        <v>555</v>
      </c>
      <c r="N115" s="46"/>
      <c r="O115" s="47" t="s">
        <v>181</v>
      </c>
      <c r="P115" s="47" t="s">
        <v>245</v>
      </c>
    </row>
    <row r="116" spans="1:16" ht="12.75" customHeight="1" thickBot="1" x14ac:dyDescent="0.25">
      <c r="A116" s="15" t="str">
        <f t="shared" si="18"/>
        <v>BAVM 152 </v>
      </c>
      <c r="B116" s="43" t="str">
        <f t="shared" si="19"/>
        <v>I</v>
      </c>
      <c r="C116" s="15">
        <f t="shared" si="20"/>
        <v>52197.555999999997</v>
      </c>
      <c r="D116" s="35" t="str">
        <f t="shared" si="21"/>
        <v>vis</v>
      </c>
      <c r="E116" s="44">
        <f>VLOOKUP(C116,'Active 1'!C$21:E$966,3,FALSE)</f>
        <v>2980.002270205699</v>
      </c>
      <c r="F116" s="43" t="s">
        <v>77</v>
      </c>
      <c r="G116" s="35" t="str">
        <f t="shared" si="22"/>
        <v>52197.5560</v>
      </c>
      <c r="H116" s="15">
        <f t="shared" si="23"/>
        <v>2980</v>
      </c>
      <c r="I116" s="45" t="s">
        <v>586</v>
      </c>
      <c r="J116" s="46" t="s">
        <v>587</v>
      </c>
      <c r="K116" s="45">
        <v>2980</v>
      </c>
      <c r="L116" s="45" t="s">
        <v>588</v>
      </c>
      <c r="M116" s="46" t="s">
        <v>170</v>
      </c>
      <c r="N116" s="46" t="s">
        <v>77</v>
      </c>
      <c r="O116" s="47" t="s">
        <v>589</v>
      </c>
      <c r="P116" s="48" t="s">
        <v>590</v>
      </c>
    </row>
    <row r="117" spans="1:16" ht="12.75" customHeight="1" thickBot="1" x14ac:dyDescent="0.25">
      <c r="A117" s="15" t="str">
        <f t="shared" si="18"/>
        <v>IBVS 5583 </v>
      </c>
      <c r="B117" s="43" t="str">
        <f t="shared" si="19"/>
        <v>II</v>
      </c>
      <c r="C117" s="15">
        <f t="shared" si="20"/>
        <v>52868.556100000002</v>
      </c>
      <c r="D117" s="35" t="str">
        <f t="shared" si="21"/>
        <v>vis</v>
      </c>
      <c r="E117" s="44">
        <f>VLOOKUP(C117,'Active 1'!C$21:E$966,3,FALSE)</f>
        <v>3131.5450728202582</v>
      </c>
      <c r="F117" s="43" t="s">
        <v>77</v>
      </c>
      <c r="G117" s="35" t="str">
        <f t="shared" si="22"/>
        <v>52868.5561</v>
      </c>
      <c r="H117" s="15">
        <f t="shared" si="23"/>
        <v>3131.5</v>
      </c>
      <c r="I117" s="45" t="s">
        <v>591</v>
      </c>
      <c r="J117" s="46" t="s">
        <v>592</v>
      </c>
      <c r="K117" s="45">
        <v>3131.5</v>
      </c>
      <c r="L117" s="45" t="s">
        <v>593</v>
      </c>
      <c r="M117" s="46" t="s">
        <v>170</v>
      </c>
      <c r="N117" s="46" t="s">
        <v>171</v>
      </c>
      <c r="O117" s="47" t="s">
        <v>547</v>
      </c>
      <c r="P117" s="48" t="s">
        <v>594</v>
      </c>
    </row>
    <row r="118" spans="1:16" ht="12.75" customHeight="1" thickBot="1" x14ac:dyDescent="0.25">
      <c r="A118" s="15" t="str">
        <f t="shared" si="18"/>
        <v>IBVS 5583 </v>
      </c>
      <c r="B118" s="43" t="str">
        <f t="shared" si="19"/>
        <v>II</v>
      </c>
      <c r="C118" s="15">
        <f t="shared" si="20"/>
        <v>52908.407399999996</v>
      </c>
      <c r="D118" s="35" t="str">
        <f t="shared" si="21"/>
        <v>vis</v>
      </c>
      <c r="E118" s="44">
        <f>VLOOKUP(C118,'Active 1'!C$21:E$966,3,FALSE)</f>
        <v>3140.5453362923986</v>
      </c>
      <c r="F118" s="43" t="s">
        <v>77</v>
      </c>
      <c r="G118" s="35" t="str">
        <f t="shared" si="22"/>
        <v>52908.4074</v>
      </c>
      <c r="H118" s="15">
        <f t="shared" si="23"/>
        <v>3140.5</v>
      </c>
      <c r="I118" s="45" t="s">
        <v>595</v>
      </c>
      <c r="J118" s="46" t="s">
        <v>596</v>
      </c>
      <c r="K118" s="45">
        <v>3140.5</v>
      </c>
      <c r="L118" s="45" t="s">
        <v>597</v>
      </c>
      <c r="M118" s="46" t="s">
        <v>170</v>
      </c>
      <c r="N118" s="46" t="s">
        <v>171</v>
      </c>
      <c r="O118" s="47" t="s">
        <v>547</v>
      </c>
      <c r="P118" s="48" t="s">
        <v>594</v>
      </c>
    </row>
    <row r="119" spans="1:16" ht="12.75" customHeight="1" thickBot="1" x14ac:dyDescent="0.25">
      <c r="A119" s="15" t="str">
        <f t="shared" si="18"/>
        <v>BAVM 178 </v>
      </c>
      <c r="B119" s="43" t="str">
        <f t="shared" si="19"/>
        <v>I</v>
      </c>
      <c r="C119" s="15">
        <f t="shared" si="20"/>
        <v>53614.446900000003</v>
      </c>
      <c r="D119" s="35" t="str">
        <f t="shared" si="21"/>
        <v>vis</v>
      </c>
      <c r="E119" s="44">
        <f>VLOOKUP(C119,'Active 1'!C$21:E$966,3,FALSE)</f>
        <v>3300.0016531939641</v>
      </c>
      <c r="F119" s="43" t="s">
        <v>77</v>
      </c>
      <c r="G119" s="35" t="str">
        <f t="shared" si="22"/>
        <v>53614.4469</v>
      </c>
      <c r="H119" s="15">
        <f t="shared" si="23"/>
        <v>3300</v>
      </c>
      <c r="I119" s="45" t="s">
        <v>608</v>
      </c>
      <c r="J119" s="46" t="s">
        <v>609</v>
      </c>
      <c r="K119" s="45">
        <v>3300</v>
      </c>
      <c r="L119" s="45" t="s">
        <v>610</v>
      </c>
      <c r="M119" s="46" t="s">
        <v>555</v>
      </c>
      <c r="N119" s="46" t="s">
        <v>611</v>
      </c>
      <c r="O119" s="47" t="s">
        <v>612</v>
      </c>
      <c r="P119" s="48" t="s">
        <v>613</v>
      </c>
    </row>
    <row r="120" spans="1:16" ht="12.75" customHeight="1" thickBot="1" x14ac:dyDescent="0.25">
      <c r="A120" s="15" t="str">
        <f t="shared" si="18"/>
        <v>IBVS 5684 </v>
      </c>
      <c r="B120" s="43" t="str">
        <f t="shared" si="19"/>
        <v>I</v>
      </c>
      <c r="C120" s="15">
        <f t="shared" si="20"/>
        <v>53636.587500000001</v>
      </c>
      <c r="D120" s="35" t="str">
        <f t="shared" si="21"/>
        <v>vis</v>
      </c>
      <c r="E120" s="44">
        <f>VLOOKUP(C120,'Active 1'!C$21:E$966,3,FALSE)</f>
        <v>3305.0020229041438</v>
      </c>
      <c r="F120" s="43" t="s">
        <v>77</v>
      </c>
      <c r="G120" s="35" t="str">
        <f t="shared" si="22"/>
        <v>53636.5875</v>
      </c>
      <c r="H120" s="15">
        <f t="shared" si="23"/>
        <v>3305</v>
      </c>
      <c r="I120" s="45" t="s">
        <v>614</v>
      </c>
      <c r="J120" s="46" t="s">
        <v>615</v>
      </c>
      <c r="K120" s="45" t="s">
        <v>616</v>
      </c>
      <c r="L120" s="45" t="s">
        <v>600</v>
      </c>
      <c r="M120" s="46" t="s">
        <v>170</v>
      </c>
      <c r="N120" s="46" t="s">
        <v>171</v>
      </c>
      <c r="O120" s="47" t="s">
        <v>617</v>
      </c>
      <c r="P120" s="48" t="s">
        <v>618</v>
      </c>
    </row>
    <row r="121" spans="1:16" ht="12.75" customHeight="1" thickBot="1" x14ac:dyDescent="0.25">
      <c r="A121" s="15" t="str">
        <f t="shared" si="18"/>
        <v>BAVM 178 </v>
      </c>
      <c r="B121" s="43" t="str">
        <f t="shared" si="19"/>
        <v>II</v>
      </c>
      <c r="C121" s="15">
        <f t="shared" si="20"/>
        <v>53683.262000000002</v>
      </c>
      <c r="D121" s="35" t="str">
        <f t="shared" si="21"/>
        <v>vis</v>
      </c>
      <c r="E121" s="44">
        <f>VLOOKUP(C121,'Active 1'!C$21:E$966,3,FALSE)</f>
        <v>3315.5432799630225</v>
      </c>
      <c r="F121" s="43" t="s">
        <v>77</v>
      </c>
      <c r="G121" s="35" t="str">
        <f t="shared" si="22"/>
        <v>53683.2620</v>
      </c>
      <c r="H121" s="15">
        <f t="shared" si="23"/>
        <v>3315.5</v>
      </c>
      <c r="I121" s="45" t="s">
        <v>619</v>
      </c>
      <c r="J121" s="46" t="s">
        <v>620</v>
      </c>
      <c r="K121" s="45" t="s">
        <v>621</v>
      </c>
      <c r="L121" s="45" t="s">
        <v>622</v>
      </c>
      <c r="M121" s="46" t="s">
        <v>555</v>
      </c>
      <c r="N121" s="46" t="s">
        <v>611</v>
      </c>
      <c r="O121" s="47" t="s">
        <v>589</v>
      </c>
      <c r="P121" s="48" t="s">
        <v>613</v>
      </c>
    </row>
    <row r="122" spans="1:16" ht="12.75" customHeight="1" thickBot="1" x14ac:dyDescent="0.25">
      <c r="A122" s="15" t="str">
        <f t="shared" si="18"/>
        <v>IBVS 5753 </v>
      </c>
      <c r="B122" s="43" t="str">
        <f t="shared" si="19"/>
        <v>II</v>
      </c>
      <c r="C122" s="15">
        <f t="shared" si="20"/>
        <v>53745.254399999998</v>
      </c>
      <c r="D122" s="35" t="str">
        <f t="shared" si="21"/>
        <v>vis</v>
      </c>
      <c r="E122" s="44">
        <f>VLOOKUP(C122,'Active 1'!C$21:E$966,3,FALSE)</f>
        <v>3329.5440260684286</v>
      </c>
      <c r="F122" s="43" t="s">
        <v>77</v>
      </c>
      <c r="G122" s="35" t="str">
        <f t="shared" si="22"/>
        <v>53745.2544</v>
      </c>
      <c r="H122" s="15">
        <f t="shared" si="23"/>
        <v>3329.5</v>
      </c>
      <c r="I122" s="45" t="s">
        <v>623</v>
      </c>
      <c r="J122" s="46" t="s">
        <v>624</v>
      </c>
      <c r="K122" s="45" t="s">
        <v>625</v>
      </c>
      <c r="L122" s="45" t="s">
        <v>626</v>
      </c>
      <c r="M122" s="46" t="s">
        <v>170</v>
      </c>
      <c r="N122" s="46" t="s">
        <v>171</v>
      </c>
      <c r="O122" s="47" t="s">
        <v>627</v>
      </c>
      <c r="P122" s="48" t="s">
        <v>628</v>
      </c>
    </row>
    <row r="123" spans="1:16" ht="12.75" customHeight="1" thickBot="1" x14ac:dyDescent="0.25">
      <c r="A123" s="15" t="str">
        <f t="shared" si="18"/>
        <v>OEJV 0074 </v>
      </c>
      <c r="B123" s="43" t="str">
        <f t="shared" si="19"/>
        <v>I</v>
      </c>
      <c r="C123" s="15">
        <f t="shared" si="20"/>
        <v>54203.345609999997</v>
      </c>
      <c r="D123" s="35" t="str">
        <f t="shared" si="21"/>
        <v>vis</v>
      </c>
      <c r="E123" s="44">
        <f>VLOOKUP(C123,'Active 1'!C$21:E$966,3,FALSE)</f>
        <v>3433.0021713302458</v>
      </c>
      <c r="F123" s="43" t="s">
        <v>77</v>
      </c>
      <c r="G123" s="35" t="str">
        <f t="shared" si="22"/>
        <v>54203.34561</v>
      </c>
      <c r="H123" s="15">
        <f t="shared" si="23"/>
        <v>3433</v>
      </c>
      <c r="I123" s="45" t="s">
        <v>629</v>
      </c>
      <c r="J123" s="46" t="s">
        <v>630</v>
      </c>
      <c r="K123" s="45" t="s">
        <v>631</v>
      </c>
      <c r="L123" s="45" t="s">
        <v>632</v>
      </c>
      <c r="M123" s="46" t="s">
        <v>555</v>
      </c>
      <c r="N123" s="46" t="s">
        <v>633</v>
      </c>
      <c r="O123" s="47" t="s">
        <v>359</v>
      </c>
      <c r="P123" s="48" t="s">
        <v>634</v>
      </c>
    </row>
    <row r="124" spans="1:16" ht="12.75" customHeight="1" thickBot="1" x14ac:dyDescent="0.25">
      <c r="A124" s="15" t="str">
        <f t="shared" si="18"/>
        <v>OEJV 0074 </v>
      </c>
      <c r="B124" s="43" t="str">
        <f t="shared" si="19"/>
        <v>I</v>
      </c>
      <c r="C124" s="15">
        <f t="shared" si="20"/>
        <v>54318.468390000002</v>
      </c>
      <c r="D124" s="35" t="str">
        <f t="shared" si="21"/>
        <v>vis</v>
      </c>
      <c r="E124" s="44">
        <f>VLOOKUP(C124,'Active 1'!C$21:E$966,3,FALSE)</f>
        <v>3459.0022102661264</v>
      </c>
      <c r="F124" s="43" t="s">
        <v>77</v>
      </c>
      <c r="G124" s="35" t="str">
        <f t="shared" si="22"/>
        <v>54318.46839</v>
      </c>
      <c r="H124" s="15">
        <f t="shared" si="23"/>
        <v>3459</v>
      </c>
      <c r="I124" s="45" t="s">
        <v>635</v>
      </c>
      <c r="J124" s="46" t="s">
        <v>636</v>
      </c>
      <c r="K124" s="45" t="s">
        <v>637</v>
      </c>
      <c r="L124" s="45" t="s">
        <v>638</v>
      </c>
      <c r="M124" s="46" t="s">
        <v>555</v>
      </c>
      <c r="N124" s="46" t="s">
        <v>633</v>
      </c>
      <c r="O124" s="47" t="s">
        <v>639</v>
      </c>
      <c r="P124" s="48" t="s">
        <v>634</v>
      </c>
    </row>
    <row r="125" spans="1:16" ht="12.75" customHeight="1" thickBot="1" x14ac:dyDescent="0.25">
      <c r="A125" s="15" t="str">
        <f t="shared" si="18"/>
        <v>JAAVSO 36(2);171 </v>
      </c>
      <c r="B125" s="43" t="str">
        <f t="shared" si="19"/>
        <v>I</v>
      </c>
      <c r="C125" s="15">
        <f t="shared" si="20"/>
        <v>54362.746500000001</v>
      </c>
      <c r="D125" s="35" t="str">
        <f t="shared" si="21"/>
        <v>vis</v>
      </c>
      <c r="E125" s="44">
        <f>VLOOKUP(C125,'Active 1'!C$21:E$966,3,FALSE)</f>
        <v>3469.0022518218216</v>
      </c>
      <c r="F125" s="43" t="s">
        <v>77</v>
      </c>
      <c r="G125" s="35" t="str">
        <f t="shared" si="22"/>
        <v>54362.7465</v>
      </c>
      <c r="H125" s="15">
        <f t="shared" si="23"/>
        <v>3469</v>
      </c>
      <c r="I125" s="45" t="s">
        <v>640</v>
      </c>
      <c r="J125" s="46" t="s">
        <v>641</v>
      </c>
      <c r="K125" s="45" t="s">
        <v>642</v>
      </c>
      <c r="L125" s="45" t="s">
        <v>643</v>
      </c>
      <c r="M125" s="46" t="s">
        <v>555</v>
      </c>
      <c r="N125" s="46" t="s">
        <v>601</v>
      </c>
      <c r="O125" s="47" t="s">
        <v>644</v>
      </c>
      <c r="P125" s="48" t="s">
        <v>645</v>
      </c>
    </row>
    <row r="126" spans="1:16" ht="12.75" customHeight="1" thickBot="1" x14ac:dyDescent="0.25">
      <c r="A126" s="15" t="str">
        <f t="shared" si="18"/>
        <v>IBVS 5979 </v>
      </c>
      <c r="B126" s="43" t="str">
        <f t="shared" si="19"/>
        <v>I</v>
      </c>
      <c r="C126" s="15">
        <f t="shared" si="20"/>
        <v>54597.419900000001</v>
      </c>
      <c r="D126" s="35" t="str">
        <f t="shared" si="21"/>
        <v>vis</v>
      </c>
      <c r="E126" s="44">
        <f>VLOOKUP(C126,'Active 1'!C$21:E$966,3,FALSE)</f>
        <v>3522.0023403986897</v>
      </c>
      <c r="F126" s="43" t="s">
        <v>77</v>
      </c>
      <c r="G126" s="35" t="str">
        <f t="shared" si="22"/>
        <v>54597.4199</v>
      </c>
      <c r="H126" s="15">
        <f t="shared" si="23"/>
        <v>3522</v>
      </c>
      <c r="I126" s="45" t="s">
        <v>646</v>
      </c>
      <c r="J126" s="46" t="s">
        <v>647</v>
      </c>
      <c r="K126" s="45" t="s">
        <v>648</v>
      </c>
      <c r="L126" s="45" t="s">
        <v>649</v>
      </c>
      <c r="M126" s="46" t="s">
        <v>555</v>
      </c>
      <c r="N126" s="46" t="s">
        <v>650</v>
      </c>
      <c r="O126" s="47" t="s">
        <v>651</v>
      </c>
      <c r="P126" s="48" t="s">
        <v>652</v>
      </c>
    </row>
    <row r="127" spans="1:16" ht="12.75" customHeight="1" thickBot="1" x14ac:dyDescent="0.25">
      <c r="A127" s="15" t="str">
        <f t="shared" si="18"/>
        <v>IBVS 5979 </v>
      </c>
      <c r="B127" s="43" t="str">
        <f t="shared" si="19"/>
        <v>I</v>
      </c>
      <c r="C127" s="15">
        <f t="shared" si="20"/>
        <v>54628.414199999999</v>
      </c>
      <c r="D127" s="35" t="str">
        <f t="shared" si="21"/>
        <v>vis</v>
      </c>
      <c r="E127" s="44">
        <f>VLOOKUP(C127,'Active 1'!C$21:E$966,3,FALSE)</f>
        <v>3529.00228434367</v>
      </c>
      <c r="F127" s="43" t="s">
        <v>77</v>
      </c>
      <c r="G127" s="35" t="str">
        <f t="shared" si="22"/>
        <v>54628.4142</v>
      </c>
      <c r="H127" s="15">
        <f t="shared" si="23"/>
        <v>3529</v>
      </c>
      <c r="I127" s="45" t="s">
        <v>653</v>
      </c>
      <c r="J127" s="46" t="s">
        <v>654</v>
      </c>
      <c r="K127" s="45" t="s">
        <v>655</v>
      </c>
      <c r="L127" s="45" t="s">
        <v>588</v>
      </c>
      <c r="M127" s="46" t="s">
        <v>555</v>
      </c>
      <c r="N127" s="46" t="s">
        <v>650</v>
      </c>
      <c r="O127" s="47" t="s">
        <v>651</v>
      </c>
      <c r="P127" s="48" t="s">
        <v>652</v>
      </c>
    </row>
    <row r="128" spans="1:16" ht="12.75" customHeight="1" thickBot="1" x14ac:dyDescent="0.25">
      <c r="A128" s="15" t="str">
        <f t="shared" si="18"/>
        <v>JAAVSO 36(2);186 </v>
      </c>
      <c r="B128" s="43" t="str">
        <f t="shared" si="19"/>
        <v>I</v>
      </c>
      <c r="C128" s="15">
        <f t="shared" si="20"/>
        <v>54632.841899999999</v>
      </c>
      <c r="D128" s="35" t="str">
        <f t="shared" si="21"/>
        <v>vis</v>
      </c>
      <c r="E128" s="44">
        <f>VLOOKUP(C128,'Active 1'!C$21:E$966,3,FALSE)</f>
        <v>3530.0022634303145</v>
      </c>
      <c r="F128" s="43" t="s">
        <v>77</v>
      </c>
      <c r="G128" s="35" t="str">
        <f t="shared" si="22"/>
        <v>54632.8419</v>
      </c>
      <c r="H128" s="15">
        <f t="shared" si="23"/>
        <v>3530</v>
      </c>
      <c r="I128" s="45" t="s">
        <v>656</v>
      </c>
      <c r="J128" s="46" t="s">
        <v>657</v>
      </c>
      <c r="K128" s="45" t="s">
        <v>658</v>
      </c>
      <c r="L128" s="45" t="s">
        <v>643</v>
      </c>
      <c r="M128" s="46" t="s">
        <v>555</v>
      </c>
      <c r="N128" s="46" t="s">
        <v>659</v>
      </c>
      <c r="O128" s="47" t="s">
        <v>644</v>
      </c>
      <c r="P128" s="48" t="s">
        <v>660</v>
      </c>
    </row>
    <row r="129" spans="1:16" ht="12.75" customHeight="1" thickBot="1" x14ac:dyDescent="0.25">
      <c r="A129" s="15" t="str">
        <f t="shared" si="18"/>
        <v>JAAVSO 36(2);186 </v>
      </c>
      <c r="B129" s="43" t="str">
        <f t="shared" si="19"/>
        <v>I</v>
      </c>
      <c r="C129" s="15">
        <f t="shared" si="20"/>
        <v>54641.697500000002</v>
      </c>
      <c r="D129" s="35" t="str">
        <f t="shared" si="21"/>
        <v>vis</v>
      </c>
      <c r="E129" s="44">
        <f>VLOOKUP(C129,'Active 1'!C$21:E$966,3,FALSE)</f>
        <v>3532.0022667728385</v>
      </c>
      <c r="F129" s="43" t="s">
        <v>77</v>
      </c>
      <c r="G129" s="35" t="str">
        <f t="shared" si="22"/>
        <v>54641.6975</v>
      </c>
      <c r="H129" s="15">
        <f t="shared" si="23"/>
        <v>3532</v>
      </c>
      <c r="I129" s="45" t="s">
        <v>661</v>
      </c>
      <c r="J129" s="46" t="s">
        <v>662</v>
      </c>
      <c r="K129" s="45" t="s">
        <v>663</v>
      </c>
      <c r="L129" s="45" t="s">
        <v>643</v>
      </c>
      <c r="M129" s="46" t="s">
        <v>555</v>
      </c>
      <c r="N129" s="46" t="s">
        <v>659</v>
      </c>
      <c r="O129" s="47" t="s">
        <v>263</v>
      </c>
      <c r="P129" s="48" t="s">
        <v>660</v>
      </c>
    </row>
    <row r="130" spans="1:16" ht="12.75" customHeight="1" thickBot="1" x14ac:dyDescent="0.25">
      <c r="A130" s="15" t="str">
        <f t="shared" si="18"/>
        <v> JAAVSO 38;85 </v>
      </c>
      <c r="B130" s="43" t="str">
        <f t="shared" si="19"/>
        <v>I</v>
      </c>
      <c r="C130" s="15">
        <f t="shared" si="20"/>
        <v>55066.765599999999</v>
      </c>
      <c r="D130" s="35" t="str">
        <f t="shared" si="21"/>
        <v>vis</v>
      </c>
      <c r="E130" s="44">
        <f>VLOOKUP(C130,'Active 1'!C$21:E$966,3,FALSE)</f>
        <v>3628.0022691216377</v>
      </c>
      <c r="F130" s="43" t="s">
        <v>77</v>
      </c>
      <c r="G130" s="35" t="str">
        <f t="shared" si="22"/>
        <v>55066.7656</v>
      </c>
      <c r="H130" s="15">
        <f t="shared" si="23"/>
        <v>3628</v>
      </c>
      <c r="I130" s="45" t="s">
        <v>664</v>
      </c>
      <c r="J130" s="46" t="s">
        <v>665</v>
      </c>
      <c r="K130" s="45" t="s">
        <v>666</v>
      </c>
      <c r="L130" s="45" t="s">
        <v>643</v>
      </c>
      <c r="M130" s="46" t="s">
        <v>555</v>
      </c>
      <c r="N130" s="46" t="s">
        <v>601</v>
      </c>
      <c r="O130" s="47" t="s">
        <v>263</v>
      </c>
      <c r="P130" s="47" t="s">
        <v>667</v>
      </c>
    </row>
    <row r="131" spans="1:16" ht="12.75" customHeight="1" thickBot="1" x14ac:dyDescent="0.25">
      <c r="A131" s="15" t="str">
        <f t="shared" si="18"/>
        <v>IBVS 5960 </v>
      </c>
      <c r="B131" s="43" t="str">
        <f t="shared" si="19"/>
        <v>I</v>
      </c>
      <c r="C131" s="15">
        <f t="shared" si="20"/>
        <v>55469.696600000003</v>
      </c>
      <c r="D131" s="35" t="str">
        <f t="shared" si="21"/>
        <v>vis</v>
      </c>
      <c r="E131" s="44">
        <f>VLOOKUP(C131,'Active 1'!C$21:E$966,3,FALSE)</f>
        <v>3719.0026922218535</v>
      </c>
      <c r="F131" s="43" t="s">
        <v>77</v>
      </c>
      <c r="G131" s="35" t="str">
        <f t="shared" si="22"/>
        <v>55469.6966</v>
      </c>
      <c r="H131" s="15">
        <f t="shared" si="23"/>
        <v>3719</v>
      </c>
      <c r="I131" s="45" t="s">
        <v>668</v>
      </c>
      <c r="J131" s="46" t="s">
        <v>669</v>
      </c>
      <c r="K131" s="45" t="s">
        <v>670</v>
      </c>
      <c r="L131" s="45" t="s">
        <v>671</v>
      </c>
      <c r="M131" s="46" t="s">
        <v>555</v>
      </c>
      <c r="N131" s="46" t="s">
        <v>77</v>
      </c>
      <c r="O131" s="47" t="s">
        <v>191</v>
      </c>
      <c r="P131" s="48" t="s">
        <v>672</v>
      </c>
    </row>
    <row r="132" spans="1:16" ht="12.75" customHeight="1" thickBot="1" x14ac:dyDescent="0.25">
      <c r="A132" s="15" t="str">
        <f t="shared" si="18"/>
        <v>IBVS 5992 </v>
      </c>
      <c r="B132" s="43" t="str">
        <f t="shared" si="19"/>
        <v>II</v>
      </c>
      <c r="C132" s="15">
        <f t="shared" si="20"/>
        <v>55737.760199999997</v>
      </c>
      <c r="D132" s="35" t="str">
        <f t="shared" si="21"/>
        <v>vis</v>
      </c>
      <c r="E132" s="44">
        <f>VLOOKUP(C132,'Active 1'!C$21:E$966,3,FALSE)</f>
        <v>3779.5438295822605</v>
      </c>
      <c r="F132" s="43" t="s">
        <v>77</v>
      </c>
      <c r="G132" s="35" t="str">
        <f t="shared" si="22"/>
        <v>55737.7602</v>
      </c>
      <c r="H132" s="15">
        <f t="shared" si="23"/>
        <v>3779.5</v>
      </c>
      <c r="I132" s="45" t="s">
        <v>673</v>
      </c>
      <c r="J132" s="46" t="s">
        <v>674</v>
      </c>
      <c r="K132" s="45" t="s">
        <v>675</v>
      </c>
      <c r="L132" s="45" t="s">
        <v>550</v>
      </c>
      <c r="M132" s="46" t="s">
        <v>555</v>
      </c>
      <c r="N132" s="46" t="s">
        <v>77</v>
      </c>
      <c r="O132" s="47" t="s">
        <v>191</v>
      </c>
      <c r="P132" s="48" t="s">
        <v>676</v>
      </c>
    </row>
    <row r="133" spans="1:16" ht="12.75" customHeight="1" thickBot="1" x14ac:dyDescent="0.25">
      <c r="A133" s="15" t="str">
        <f t="shared" si="18"/>
        <v> JAAVSO 40;975 </v>
      </c>
      <c r="B133" s="43" t="str">
        <f t="shared" si="19"/>
        <v>I</v>
      </c>
      <c r="C133" s="15">
        <f t="shared" si="20"/>
        <v>55810.6345</v>
      </c>
      <c r="D133" s="35" t="str">
        <f t="shared" si="21"/>
        <v>vis</v>
      </c>
      <c r="E133" s="44">
        <f>VLOOKUP(C133,'Active 1'!C$21:E$966,3,FALSE)</f>
        <v>3796.0022111243416</v>
      </c>
      <c r="F133" s="43" t="s">
        <v>77</v>
      </c>
      <c r="G133" s="35" t="str">
        <f t="shared" si="22"/>
        <v>55810.6345</v>
      </c>
      <c r="H133" s="15">
        <f t="shared" si="23"/>
        <v>3796</v>
      </c>
      <c r="I133" s="45" t="s">
        <v>677</v>
      </c>
      <c r="J133" s="46" t="s">
        <v>678</v>
      </c>
      <c r="K133" s="45" t="s">
        <v>679</v>
      </c>
      <c r="L133" s="45" t="s">
        <v>680</v>
      </c>
      <c r="M133" s="46" t="s">
        <v>555</v>
      </c>
      <c r="N133" s="46" t="s">
        <v>77</v>
      </c>
      <c r="O133" s="47" t="s">
        <v>263</v>
      </c>
      <c r="P133" s="47" t="s">
        <v>681</v>
      </c>
    </row>
    <row r="134" spans="1:16" ht="12.75" customHeight="1" thickBot="1" x14ac:dyDescent="0.25">
      <c r="A134" s="15" t="str">
        <f t="shared" si="18"/>
        <v>IBVS 6093 </v>
      </c>
      <c r="B134" s="43" t="str">
        <f t="shared" si="19"/>
        <v>I</v>
      </c>
      <c r="C134" s="15">
        <f t="shared" si="20"/>
        <v>56523.5101</v>
      </c>
      <c r="D134" s="35" t="str">
        <f t="shared" si="21"/>
        <v>vis</v>
      </c>
      <c r="E134" s="44">
        <f>VLOOKUP(C134,'Active 1'!C$21:E$966,3,FALSE)</f>
        <v>3957.0024350282342</v>
      </c>
      <c r="F134" s="43" t="s">
        <v>77</v>
      </c>
      <c r="G134" s="35" t="str">
        <f t="shared" si="22"/>
        <v>56523.5101</v>
      </c>
      <c r="H134" s="15">
        <f t="shared" si="23"/>
        <v>3957</v>
      </c>
      <c r="I134" s="45" t="s">
        <v>682</v>
      </c>
      <c r="J134" s="46" t="s">
        <v>683</v>
      </c>
      <c r="K134" s="45" t="s">
        <v>684</v>
      </c>
      <c r="L134" s="45" t="s">
        <v>541</v>
      </c>
      <c r="M134" s="46" t="s">
        <v>555</v>
      </c>
      <c r="N134" s="46" t="s">
        <v>77</v>
      </c>
      <c r="O134" s="47" t="s">
        <v>191</v>
      </c>
      <c r="P134" s="48" t="s">
        <v>685</v>
      </c>
    </row>
    <row r="135" spans="1:16" ht="12.75" customHeight="1" thickBot="1" x14ac:dyDescent="0.25">
      <c r="A135" s="15" t="str">
        <f t="shared" si="18"/>
        <v>BAVM 238 </v>
      </c>
      <c r="B135" s="43" t="str">
        <f t="shared" si="19"/>
        <v>II</v>
      </c>
      <c r="C135" s="15">
        <f t="shared" si="20"/>
        <v>56862.431299999997</v>
      </c>
      <c r="D135" s="35" t="str">
        <f t="shared" si="21"/>
        <v>vis</v>
      </c>
      <c r="E135" s="44">
        <f>VLOOKUP(C135,'Active 1'!C$21:E$966,3,FALSE)</f>
        <v>4033.5464899598041</v>
      </c>
      <c r="F135" s="43" t="s">
        <v>77</v>
      </c>
      <c r="G135" s="35" t="str">
        <f t="shared" si="22"/>
        <v>56862.4313</v>
      </c>
      <c r="H135" s="15">
        <f t="shared" si="23"/>
        <v>4033.5</v>
      </c>
      <c r="I135" s="45" t="s">
        <v>691</v>
      </c>
      <c r="J135" s="46" t="s">
        <v>692</v>
      </c>
      <c r="K135" s="45" t="s">
        <v>693</v>
      </c>
      <c r="L135" s="45" t="s">
        <v>694</v>
      </c>
      <c r="M135" s="46" t="s">
        <v>555</v>
      </c>
      <c r="N135" s="46" t="s">
        <v>611</v>
      </c>
      <c r="O135" s="47" t="s">
        <v>589</v>
      </c>
      <c r="P135" s="48" t="s">
        <v>695</v>
      </c>
    </row>
    <row r="136" spans="1:16" ht="12.75" customHeight="1" thickBot="1" x14ac:dyDescent="0.25">
      <c r="A136" s="15" t="str">
        <f t="shared" si="18"/>
        <v>OEJV 0172 </v>
      </c>
      <c r="B136" s="43" t="str">
        <f t="shared" si="19"/>
        <v>I</v>
      </c>
      <c r="C136" s="15">
        <f t="shared" si="20"/>
        <v>56926.438999999998</v>
      </c>
      <c r="D136" s="35" t="str">
        <f t="shared" si="21"/>
        <v>vis</v>
      </c>
      <c r="E136" s="44">
        <f>VLOOKUP(C136,'Active 1'!C$21:E$966,3,FALSE)</f>
        <v>4048.0023838514921</v>
      </c>
      <c r="F136" s="43" t="s">
        <v>77</v>
      </c>
      <c r="G136" s="35" t="str">
        <f t="shared" si="22"/>
        <v>56926.439</v>
      </c>
      <c r="H136" s="15">
        <f t="shared" si="23"/>
        <v>4048</v>
      </c>
      <c r="I136" s="45" t="s">
        <v>696</v>
      </c>
      <c r="J136" s="46" t="s">
        <v>697</v>
      </c>
      <c r="K136" s="45" t="s">
        <v>698</v>
      </c>
      <c r="L136" s="45" t="s">
        <v>155</v>
      </c>
      <c r="M136" s="46" t="s">
        <v>555</v>
      </c>
      <c r="N136" s="46" t="s">
        <v>659</v>
      </c>
      <c r="O136" s="47" t="s">
        <v>689</v>
      </c>
      <c r="P136" s="48" t="s">
        <v>699</v>
      </c>
    </row>
    <row r="137" spans="1:16" ht="12.75" customHeight="1" thickBot="1" x14ac:dyDescent="0.25">
      <c r="A137" s="15" t="str">
        <f t="shared" si="18"/>
        <v> VB 5.2 </v>
      </c>
      <c r="B137" s="43" t="str">
        <f t="shared" si="19"/>
        <v>I</v>
      </c>
      <c r="C137" s="15">
        <f t="shared" si="20"/>
        <v>25865.439999999999</v>
      </c>
      <c r="D137" s="35" t="str">
        <f t="shared" si="21"/>
        <v>vis</v>
      </c>
      <c r="E137" s="44">
        <f>VLOOKUP(C137,'Active 1'!C$21:E$966,3,FALSE)</f>
        <v>-2967.0052748179764</v>
      </c>
      <c r="F137" s="43" t="s">
        <v>77</v>
      </c>
      <c r="G137" s="35" t="str">
        <f t="shared" si="22"/>
        <v>25865.440</v>
      </c>
      <c r="H137" s="15">
        <f t="shared" si="23"/>
        <v>-2967</v>
      </c>
      <c r="I137" s="45" t="s">
        <v>141</v>
      </c>
      <c r="J137" s="46" t="s">
        <v>142</v>
      </c>
      <c r="K137" s="45">
        <v>-2967</v>
      </c>
      <c r="L137" s="45" t="s">
        <v>143</v>
      </c>
      <c r="M137" s="46" t="s">
        <v>144</v>
      </c>
      <c r="N137" s="46"/>
      <c r="O137" s="47" t="s">
        <v>145</v>
      </c>
      <c r="P137" s="47" t="s">
        <v>146</v>
      </c>
    </row>
    <row r="138" spans="1:16" ht="12.75" customHeight="1" thickBot="1" x14ac:dyDescent="0.25">
      <c r="A138" s="15" t="str">
        <f t="shared" si="18"/>
        <v> VB 5.2 </v>
      </c>
      <c r="B138" s="43" t="str">
        <f t="shared" si="19"/>
        <v>I</v>
      </c>
      <c r="C138" s="15">
        <f t="shared" si="20"/>
        <v>25865.463</v>
      </c>
      <c r="D138" s="35" t="str">
        <f t="shared" si="21"/>
        <v>vis</v>
      </c>
      <c r="E138" s="44">
        <f>VLOOKUP(C138,'Active 1'!C$21:E$966,3,FALSE)</f>
        <v>-2967.0000803560679</v>
      </c>
      <c r="F138" s="43" t="s">
        <v>77</v>
      </c>
      <c r="G138" s="35" t="str">
        <f t="shared" si="22"/>
        <v>25865.463</v>
      </c>
      <c r="H138" s="15">
        <f t="shared" si="23"/>
        <v>-2967</v>
      </c>
      <c r="I138" s="45" t="s">
        <v>147</v>
      </c>
      <c r="J138" s="46" t="s">
        <v>148</v>
      </c>
      <c r="K138" s="45">
        <v>-2967</v>
      </c>
      <c r="L138" s="45" t="s">
        <v>149</v>
      </c>
      <c r="M138" s="46" t="s">
        <v>144</v>
      </c>
      <c r="N138" s="46"/>
      <c r="O138" s="47" t="s">
        <v>145</v>
      </c>
      <c r="P138" s="47" t="s">
        <v>146</v>
      </c>
    </row>
    <row r="139" spans="1:16" ht="12.75" customHeight="1" thickBot="1" x14ac:dyDescent="0.25">
      <c r="A139" s="15" t="str">
        <f t="shared" ref="A139:A165" si="24">P139</f>
        <v> VB 5.2 </v>
      </c>
      <c r="B139" s="43" t="str">
        <f t="shared" ref="B139:B165" si="25">IF(H139=INT(H139),"I","II")</f>
        <v>I</v>
      </c>
      <c r="C139" s="15">
        <f t="shared" ref="C139:C165" si="26">1*G139</f>
        <v>25967.302</v>
      </c>
      <c r="D139" s="35" t="str">
        <f t="shared" ref="D139:D165" si="27">VLOOKUP(F139,I$1:J$5,2,FALSE)</f>
        <v>vis</v>
      </c>
      <c r="E139" s="44">
        <f>VLOOKUP(C139,'Active 1'!C$21:E$966,3,FALSE)</f>
        <v>-2944.0001322555177</v>
      </c>
      <c r="F139" s="43" t="s">
        <v>77</v>
      </c>
      <c r="G139" s="35" t="str">
        <f t="shared" ref="G139:G165" si="28">MID(I139,3,LEN(I139)-3)</f>
        <v>25967.302</v>
      </c>
      <c r="H139" s="15">
        <f t="shared" ref="H139:H165" si="29">1*K139</f>
        <v>-2944</v>
      </c>
      <c r="I139" s="45" t="s">
        <v>150</v>
      </c>
      <c r="J139" s="46" t="s">
        <v>151</v>
      </c>
      <c r="K139" s="45">
        <v>-2944</v>
      </c>
      <c r="L139" s="45" t="s">
        <v>152</v>
      </c>
      <c r="M139" s="46" t="s">
        <v>144</v>
      </c>
      <c r="N139" s="46"/>
      <c r="O139" s="47" t="s">
        <v>145</v>
      </c>
      <c r="P139" s="47" t="s">
        <v>146</v>
      </c>
    </row>
    <row r="140" spans="1:16" ht="12.75" customHeight="1" thickBot="1" x14ac:dyDescent="0.25">
      <c r="A140" s="15" t="str">
        <f t="shared" si="24"/>
        <v> VB 5.2 </v>
      </c>
      <c r="B140" s="43" t="str">
        <f t="shared" si="25"/>
        <v>I</v>
      </c>
      <c r="C140" s="15">
        <f t="shared" si="26"/>
        <v>26476.51</v>
      </c>
      <c r="D140" s="35" t="str">
        <f t="shared" si="27"/>
        <v>vis</v>
      </c>
      <c r="E140" s="44">
        <f>VLOOKUP(C140,'Active 1'!C$21:E$966,3,FALSE)</f>
        <v>-2828.9974557525579</v>
      </c>
      <c r="F140" s="43" t="s">
        <v>77</v>
      </c>
      <c r="G140" s="35" t="str">
        <f t="shared" si="28"/>
        <v>26476.510</v>
      </c>
      <c r="H140" s="15">
        <f t="shared" si="29"/>
        <v>-2829</v>
      </c>
      <c r="I140" s="45" t="s">
        <v>153</v>
      </c>
      <c r="J140" s="46" t="s">
        <v>154</v>
      </c>
      <c r="K140" s="45">
        <v>-2829</v>
      </c>
      <c r="L140" s="45" t="s">
        <v>155</v>
      </c>
      <c r="M140" s="46" t="s">
        <v>144</v>
      </c>
      <c r="N140" s="46"/>
      <c r="O140" s="47" t="s">
        <v>145</v>
      </c>
      <c r="P140" s="47" t="s">
        <v>146</v>
      </c>
    </row>
    <row r="141" spans="1:16" ht="12.75" customHeight="1" thickBot="1" x14ac:dyDescent="0.25">
      <c r="A141" s="15" t="str">
        <f t="shared" si="24"/>
        <v> VB 5.2 </v>
      </c>
      <c r="B141" s="43" t="str">
        <f t="shared" si="25"/>
        <v>I</v>
      </c>
      <c r="C141" s="15">
        <f t="shared" si="26"/>
        <v>27189.383000000002</v>
      </c>
      <c r="D141" s="35" t="str">
        <f t="shared" si="27"/>
        <v>vis</v>
      </c>
      <c r="E141" s="44">
        <f>VLOOKUP(C141,'Active 1'!C$21:E$966,3,FALSE)</f>
        <v>-2667.9978190487063</v>
      </c>
      <c r="F141" s="43" t="s">
        <v>77</v>
      </c>
      <c r="G141" s="35" t="str">
        <f t="shared" si="28"/>
        <v>27189.383</v>
      </c>
      <c r="H141" s="15">
        <f t="shared" si="29"/>
        <v>-2668</v>
      </c>
      <c r="I141" s="45" t="s">
        <v>156</v>
      </c>
      <c r="J141" s="46" t="s">
        <v>157</v>
      </c>
      <c r="K141" s="45">
        <v>-2668</v>
      </c>
      <c r="L141" s="45" t="s">
        <v>158</v>
      </c>
      <c r="M141" s="46" t="s">
        <v>144</v>
      </c>
      <c r="N141" s="46"/>
      <c r="O141" s="47" t="s">
        <v>145</v>
      </c>
      <c r="P141" s="47" t="s">
        <v>146</v>
      </c>
    </row>
    <row r="142" spans="1:16" ht="12.75" customHeight="1" thickBot="1" x14ac:dyDescent="0.25">
      <c r="A142" s="15" t="str">
        <f t="shared" si="24"/>
        <v> MSAI 33.363 </v>
      </c>
      <c r="B142" s="43" t="str">
        <f t="shared" si="25"/>
        <v>I</v>
      </c>
      <c r="C142" s="15">
        <f t="shared" si="26"/>
        <v>36080.36</v>
      </c>
      <c r="D142" s="35" t="str">
        <f t="shared" si="27"/>
        <v>vis</v>
      </c>
      <c r="E142" s="44">
        <f>VLOOKUP(C142,'Active 1'!C$21:E$966,3,FALSE)</f>
        <v>-660.00471657141338</v>
      </c>
      <c r="F142" s="43" t="s">
        <v>77</v>
      </c>
      <c r="G142" s="35" t="str">
        <f t="shared" si="28"/>
        <v>36080.36</v>
      </c>
      <c r="H142" s="15">
        <f t="shared" si="29"/>
        <v>-660</v>
      </c>
      <c r="I142" s="45" t="s">
        <v>159</v>
      </c>
      <c r="J142" s="46" t="s">
        <v>160</v>
      </c>
      <c r="K142" s="45">
        <v>-660</v>
      </c>
      <c r="L142" s="45" t="s">
        <v>161</v>
      </c>
      <c r="M142" s="46" t="s">
        <v>144</v>
      </c>
      <c r="N142" s="46"/>
      <c r="O142" s="47" t="s">
        <v>162</v>
      </c>
      <c r="P142" s="47" t="s">
        <v>163</v>
      </c>
    </row>
    <row r="143" spans="1:16" ht="12.75" customHeight="1" thickBot="1" x14ac:dyDescent="0.25">
      <c r="A143" s="15" t="str">
        <f t="shared" si="24"/>
        <v> MSAI 33.363 </v>
      </c>
      <c r="B143" s="43" t="str">
        <f t="shared" si="25"/>
        <v>I</v>
      </c>
      <c r="C143" s="15">
        <f t="shared" si="26"/>
        <v>36452.33</v>
      </c>
      <c r="D143" s="35" t="str">
        <f t="shared" si="27"/>
        <v>vis</v>
      </c>
      <c r="E143" s="44">
        <f>VLOOKUP(C143,'Active 1'!C$21:E$966,3,FALSE)</f>
        <v>-575.9967167387199</v>
      </c>
      <c r="F143" s="43" t="s">
        <v>77</v>
      </c>
      <c r="G143" s="35" t="str">
        <f t="shared" si="28"/>
        <v>36452.33</v>
      </c>
      <c r="H143" s="15">
        <f t="shared" si="29"/>
        <v>-576</v>
      </c>
      <c r="I143" s="45" t="s">
        <v>164</v>
      </c>
      <c r="J143" s="46" t="s">
        <v>165</v>
      </c>
      <c r="K143" s="45">
        <v>-576</v>
      </c>
      <c r="L143" s="45" t="s">
        <v>166</v>
      </c>
      <c r="M143" s="46" t="s">
        <v>144</v>
      </c>
      <c r="N143" s="46"/>
      <c r="O143" s="47" t="s">
        <v>162</v>
      </c>
      <c r="P143" s="47" t="s">
        <v>163</v>
      </c>
    </row>
    <row r="144" spans="1:16" ht="12.75" customHeight="1" thickBot="1" x14ac:dyDescent="0.25">
      <c r="A144" s="15" t="str">
        <f t="shared" si="24"/>
        <v> AJ 71.642 </v>
      </c>
      <c r="B144" s="43" t="str">
        <f t="shared" si="25"/>
        <v>I</v>
      </c>
      <c r="C144" s="15">
        <f t="shared" si="26"/>
        <v>39002.722199999997</v>
      </c>
      <c r="D144" s="35" t="str">
        <f t="shared" si="27"/>
        <v>vis</v>
      </c>
      <c r="E144" s="44">
        <f>VLOOKUP(C144,'Active 1'!C$21:E$966,3,FALSE)</f>
        <v>-4.0652310712563155E-4</v>
      </c>
      <c r="F144" s="43" t="s">
        <v>77</v>
      </c>
      <c r="G144" s="35" t="str">
        <f t="shared" si="28"/>
        <v>39002.7222</v>
      </c>
      <c r="H144" s="15">
        <f t="shared" si="29"/>
        <v>0</v>
      </c>
      <c r="I144" s="45" t="s">
        <v>167</v>
      </c>
      <c r="J144" s="46" t="s">
        <v>168</v>
      </c>
      <c r="K144" s="45">
        <v>0</v>
      </c>
      <c r="L144" s="45" t="s">
        <v>169</v>
      </c>
      <c r="M144" s="46" t="s">
        <v>170</v>
      </c>
      <c r="N144" s="46" t="s">
        <v>171</v>
      </c>
      <c r="O144" s="47" t="s">
        <v>172</v>
      </c>
      <c r="P144" s="47" t="s">
        <v>173</v>
      </c>
    </row>
    <row r="145" spans="1:16" ht="12.75" customHeight="1" thickBot="1" x14ac:dyDescent="0.25">
      <c r="A145" s="15" t="str">
        <f t="shared" si="24"/>
        <v> AJ 71.642 </v>
      </c>
      <c r="B145" s="43" t="str">
        <f t="shared" si="25"/>
        <v>II</v>
      </c>
      <c r="C145" s="15">
        <f t="shared" si="26"/>
        <v>39022.848400000003</v>
      </c>
      <c r="D145" s="35" t="str">
        <f t="shared" si="27"/>
        <v>vis</v>
      </c>
      <c r="E145" s="44">
        <f>VLOOKUP(C145,'Active 1'!C$21:E$966,3,FALSE)</f>
        <v>4.5450186623466973</v>
      </c>
      <c r="F145" s="43" t="s">
        <v>77</v>
      </c>
      <c r="G145" s="35" t="str">
        <f t="shared" si="28"/>
        <v>39022.8484</v>
      </c>
      <c r="H145" s="15">
        <f t="shared" si="29"/>
        <v>4.5</v>
      </c>
      <c r="I145" s="45" t="s">
        <v>174</v>
      </c>
      <c r="J145" s="46" t="s">
        <v>175</v>
      </c>
      <c r="K145" s="45">
        <v>4.5</v>
      </c>
      <c r="L145" s="45" t="s">
        <v>176</v>
      </c>
      <c r="M145" s="46" t="s">
        <v>170</v>
      </c>
      <c r="N145" s="46" t="s">
        <v>171</v>
      </c>
      <c r="O145" s="47" t="s">
        <v>172</v>
      </c>
      <c r="P145" s="47" t="s">
        <v>173</v>
      </c>
    </row>
    <row r="146" spans="1:16" ht="12.75" customHeight="1" thickBot="1" x14ac:dyDescent="0.25">
      <c r="A146" s="15" t="str">
        <f t="shared" si="24"/>
        <v>BAVM 25 </v>
      </c>
      <c r="B146" s="43" t="str">
        <f t="shared" si="25"/>
        <v>I</v>
      </c>
      <c r="C146" s="15">
        <f t="shared" si="26"/>
        <v>41247.618000000002</v>
      </c>
      <c r="D146" s="35" t="str">
        <f t="shared" si="27"/>
        <v>vis</v>
      </c>
      <c r="E146" s="44">
        <f>VLOOKUP(C146,'Active 1'!C$21:E$966,3,FALSE)</f>
        <v>507.00071182195848</v>
      </c>
      <c r="F146" s="43" t="s">
        <v>77</v>
      </c>
      <c r="G146" s="35" t="str">
        <f t="shared" si="28"/>
        <v>41247.618</v>
      </c>
      <c r="H146" s="15">
        <f t="shared" si="29"/>
        <v>507</v>
      </c>
      <c r="I146" s="45" t="s">
        <v>193</v>
      </c>
      <c r="J146" s="46" t="s">
        <v>194</v>
      </c>
      <c r="K146" s="45">
        <v>507</v>
      </c>
      <c r="L146" s="45" t="s">
        <v>195</v>
      </c>
      <c r="M146" s="46" t="s">
        <v>180</v>
      </c>
      <c r="N146" s="46"/>
      <c r="O146" s="47" t="s">
        <v>196</v>
      </c>
      <c r="P146" s="48" t="s">
        <v>197</v>
      </c>
    </row>
    <row r="147" spans="1:16" ht="12.75" customHeight="1" thickBot="1" x14ac:dyDescent="0.25">
      <c r="A147" s="15" t="str">
        <f t="shared" si="24"/>
        <v> AJ 82.653 </v>
      </c>
      <c r="B147" s="43" t="str">
        <f t="shared" si="25"/>
        <v>II</v>
      </c>
      <c r="C147" s="15">
        <f t="shared" si="26"/>
        <v>42250.712</v>
      </c>
      <c r="D147" s="35" t="str">
        <f t="shared" si="27"/>
        <v>vis</v>
      </c>
      <c r="E147" s="44">
        <f>VLOOKUP(C147,'Active 1'!C$21:E$966,3,FALSE)</f>
        <v>733.54564981205249</v>
      </c>
      <c r="F147" s="43" t="s">
        <v>77</v>
      </c>
      <c r="G147" s="35" t="str">
        <f t="shared" si="28"/>
        <v>42250.712</v>
      </c>
      <c r="H147" s="15">
        <f t="shared" si="29"/>
        <v>733.5</v>
      </c>
      <c r="I147" s="45" t="s">
        <v>225</v>
      </c>
      <c r="J147" s="46" t="s">
        <v>226</v>
      </c>
      <c r="K147" s="45">
        <v>733.5</v>
      </c>
      <c r="L147" s="45" t="s">
        <v>227</v>
      </c>
      <c r="M147" s="46" t="s">
        <v>170</v>
      </c>
      <c r="N147" s="46" t="s">
        <v>171</v>
      </c>
      <c r="O147" s="47" t="s">
        <v>228</v>
      </c>
      <c r="P147" s="47" t="s">
        <v>229</v>
      </c>
    </row>
    <row r="148" spans="1:16" ht="12.75" customHeight="1" thickBot="1" x14ac:dyDescent="0.25">
      <c r="A148" s="15" t="str">
        <f t="shared" si="24"/>
        <v>IBVS 1249 </v>
      </c>
      <c r="B148" s="43" t="str">
        <f t="shared" si="25"/>
        <v>I</v>
      </c>
      <c r="C148" s="15">
        <f t="shared" si="26"/>
        <v>42447.544999999998</v>
      </c>
      <c r="D148" s="35" t="str">
        <f t="shared" si="27"/>
        <v>vis</v>
      </c>
      <c r="E148" s="44" t="e">
        <f>VLOOKUP(C148,'Active 1'!C$21:E$966,3,FALSE)</f>
        <v>#N/A</v>
      </c>
      <c r="F148" s="43" t="s">
        <v>77</v>
      </c>
      <c r="G148" s="35" t="str">
        <f t="shared" si="28"/>
        <v>42447.545</v>
      </c>
      <c r="H148" s="15">
        <f t="shared" si="29"/>
        <v>778</v>
      </c>
      <c r="I148" s="45" t="s">
        <v>235</v>
      </c>
      <c r="J148" s="46" t="s">
        <v>236</v>
      </c>
      <c r="K148" s="45">
        <v>778</v>
      </c>
      <c r="L148" s="45" t="s">
        <v>179</v>
      </c>
      <c r="M148" s="46" t="s">
        <v>180</v>
      </c>
      <c r="N148" s="46"/>
      <c r="O148" s="47" t="s">
        <v>233</v>
      </c>
      <c r="P148" s="48" t="s">
        <v>237</v>
      </c>
    </row>
    <row r="149" spans="1:16" ht="12.75" customHeight="1" thickBot="1" x14ac:dyDescent="0.25">
      <c r="A149" s="15" t="str">
        <f t="shared" si="24"/>
        <v> AJ 82.653 </v>
      </c>
      <c r="B149" s="43" t="str">
        <f t="shared" si="25"/>
        <v>I</v>
      </c>
      <c r="C149" s="15">
        <f t="shared" si="26"/>
        <v>42624.658799999997</v>
      </c>
      <c r="D149" s="35" t="str">
        <f t="shared" si="27"/>
        <v>vis</v>
      </c>
      <c r="E149" s="44">
        <f>VLOOKUP(C149,'Active 1'!C$21:E$966,3,FALSE)</f>
        <v>818.00010235348316</v>
      </c>
      <c r="F149" s="43" t="s">
        <v>77</v>
      </c>
      <c r="G149" s="35" t="str">
        <f t="shared" si="28"/>
        <v>42624.6588</v>
      </c>
      <c r="H149" s="15">
        <f t="shared" si="29"/>
        <v>818</v>
      </c>
      <c r="I149" s="45" t="s">
        <v>246</v>
      </c>
      <c r="J149" s="46" t="s">
        <v>247</v>
      </c>
      <c r="K149" s="45">
        <v>818</v>
      </c>
      <c r="L149" s="45" t="s">
        <v>248</v>
      </c>
      <c r="M149" s="46" t="s">
        <v>170</v>
      </c>
      <c r="N149" s="46" t="s">
        <v>171</v>
      </c>
      <c r="O149" s="47" t="s">
        <v>228</v>
      </c>
      <c r="P149" s="47" t="s">
        <v>229</v>
      </c>
    </row>
    <row r="150" spans="1:16" ht="12.75" customHeight="1" thickBot="1" x14ac:dyDescent="0.25">
      <c r="A150" s="15" t="str">
        <f t="shared" si="24"/>
        <v> VSSC 58.16 </v>
      </c>
      <c r="B150" s="43" t="str">
        <f t="shared" si="25"/>
        <v>I</v>
      </c>
      <c r="C150" s="15">
        <f t="shared" si="26"/>
        <v>43284.415999999997</v>
      </c>
      <c r="D150" s="35" t="str">
        <f t="shared" si="27"/>
        <v>vis</v>
      </c>
      <c r="E150" s="44">
        <f>VLOOKUP(C150,'Active 1'!C$21:E$966,3,FALSE)</f>
        <v>967.00373906401921</v>
      </c>
      <c r="F150" s="43" t="s">
        <v>77</v>
      </c>
      <c r="G150" s="35" t="str">
        <f t="shared" si="28"/>
        <v>43284.416</v>
      </c>
      <c r="H150" s="15">
        <f t="shared" si="29"/>
        <v>967</v>
      </c>
      <c r="I150" s="45" t="s">
        <v>264</v>
      </c>
      <c r="J150" s="46" t="s">
        <v>265</v>
      </c>
      <c r="K150" s="45">
        <v>967</v>
      </c>
      <c r="L150" s="45" t="s">
        <v>266</v>
      </c>
      <c r="M150" s="46" t="s">
        <v>180</v>
      </c>
      <c r="N150" s="46"/>
      <c r="O150" s="47" t="s">
        <v>267</v>
      </c>
      <c r="P150" s="47" t="s">
        <v>268</v>
      </c>
    </row>
    <row r="151" spans="1:16" ht="12.75" customHeight="1" thickBot="1" x14ac:dyDescent="0.25">
      <c r="A151" s="15" t="str">
        <f t="shared" si="24"/>
        <v> AJ 89.1256 </v>
      </c>
      <c r="B151" s="43" t="str">
        <f t="shared" si="25"/>
        <v>I</v>
      </c>
      <c r="C151" s="15">
        <f t="shared" si="26"/>
        <v>43519.073700000001</v>
      </c>
      <c r="D151" s="35" t="str">
        <f t="shared" si="27"/>
        <v>vis</v>
      </c>
      <c r="E151" s="44">
        <f>VLOOKUP(C151,'Active 1'!C$21:E$966,3,FALSE)</f>
        <v>1020.0002818560198</v>
      </c>
      <c r="F151" s="43" t="s">
        <v>77</v>
      </c>
      <c r="G151" s="35" t="str">
        <f t="shared" si="28"/>
        <v>43519.0737</v>
      </c>
      <c r="H151" s="15">
        <f t="shared" si="29"/>
        <v>1020</v>
      </c>
      <c r="I151" s="45" t="s">
        <v>269</v>
      </c>
      <c r="J151" s="46" t="s">
        <v>270</v>
      </c>
      <c r="K151" s="45">
        <v>1020</v>
      </c>
      <c r="L151" s="45" t="s">
        <v>271</v>
      </c>
      <c r="M151" s="46" t="s">
        <v>170</v>
      </c>
      <c r="N151" s="46" t="s">
        <v>171</v>
      </c>
      <c r="O151" s="47" t="s">
        <v>272</v>
      </c>
      <c r="P151" s="47" t="s">
        <v>273</v>
      </c>
    </row>
    <row r="152" spans="1:16" ht="12.75" customHeight="1" thickBot="1" x14ac:dyDescent="0.25">
      <c r="A152" s="15" t="str">
        <f t="shared" si="24"/>
        <v>BAVM 31 </v>
      </c>
      <c r="B152" s="43" t="str">
        <f t="shared" si="25"/>
        <v>I</v>
      </c>
      <c r="C152" s="15">
        <f t="shared" si="26"/>
        <v>43740.466</v>
      </c>
      <c r="D152" s="35" t="str">
        <f t="shared" si="27"/>
        <v>vis</v>
      </c>
      <c r="E152" s="44">
        <f>VLOOKUP(C152,'Active 1'!C$21:E$966,3,FALSE)</f>
        <v>1070.0008848652935</v>
      </c>
      <c r="F152" s="43" t="s">
        <v>77</v>
      </c>
      <c r="G152" s="35" t="str">
        <f t="shared" si="28"/>
        <v>43740.466</v>
      </c>
      <c r="H152" s="15">
        <f t="shared" si="29"/>
        <v>1070</v>
      </c>
      <c r="I152" s="45" t="s">
        <v>277</v>
      </c>
      <c r="J152" s="46" t="s">
        <v>278</v>
      </c>
      <c r="K152" s="45">
        <v>1070</v>
      </c>
      <c r="L152" s="45" t="s">
        <v>279</v>
      </c>
      <c r="M152" s="46" t="s">
        <v>180</v>
      </c>
      <c r="N152" s="46"/>
      <c r="O152" s="47" t="s">
        <v>280</v>
      </c>
      <c r="P152" s="48" t="s">
        <v>281</v>
      </c>
    </row>
    <row r="153" spans="1:16" ht="12.75" customHeight="1" thickBot="1" x14ac:dyDescent="0.25">
      <c r="A153" s="15" t="str">
        <f t="shared" si="24"/>
        <v>IBVS 3408 </v>
      </c>
      <c r="B153" s="43" t="str">
        <f t="shared" si="25"/>
        <v>I</v>
      </c>
      <c r="C153" s="15">
        <f t="shared" si="26"/>
        <v>46724.797599999998</v>
      </c>
      <c r="D153" s="35" t="str">
        <f t="shared" si="27"/>
        <v>PE</v>
      </c>
      <c r="E153" s="44" t="e">
        <f>VLOOKUP(C153,'Active 1'!C$21:E$966,3,FALSE)</f>
        <v>#N/A</v>
      </c>
      <c r="F153" s="43" t="str">
        <f>LEFT(M153,1)</f>
        <v>E</v>
      </c>
      <c r="G153" s="35" t="str">
        <f t="shared" si="28"/>
        <v>46724.7976</v>
      </c>
      <c r="H153" s="15">
        <f t="shared" si="29"/>
        <v>1744</v>
      </c>
      <c r="I153" s="45" t="s">
        <v>393</v>
      </c>
      <c r="J153" s="46" t="s">
        <v>394</v>
      </c>
      <c r="K153" s="45">
        <v>1744</v>
      </c>
      <c r="L153" s="45" t="s">
        <v>395</v>
      </c>
      <c r="M153" s="46" t="s">
        <v>170</v>
      </c>
      <c r="N153" s="46" t="s">
        <v>171</v>
      </c>
      <c r="O153" s="47" t="s">
        <v>396</v>
      </c>
      <c r="P153" s="48" t="s">
        <v>397</v>
      </c>
    </row>
    <row r="154" spans="1:16" ht="12.75" customHeight="1" thickBot="1" x14ac:dyDescent="0.25">
      <c r="A154" s="15" t="str">
        <f t="shared" si="24"/>
        <v> BBS 89 </v>
      </c>
      <c r="B154" s="43" t="str">
        <f t="shared" si="25"/>
        <v>I</v>
      </c>
      <c r="C154" s="15">
        <f t="shared" si="26"/>
        <v>47353.544999999998</v>
      </c>
      <c r="D154" s="35" t="str">
        <f t="shared" si="27"/>
        <v>vis</v>
      </c>
      <c r="E154" s="44">
        <f>VLOOKUP(C154,'Active 1'!C$21:E$966,3,FALSE)</f>
        <v>1886.0009387070199</v>
      </c>
      <c r="F154" s="43" t="s">
        <v>77</v>
      </c>
      <c r="G154" s="35" t="str">
        <f t="shared" si="28"/>
        <v>47353.545</v>
      </c>
      <c r="H154" s="15">
        <f t="shared" si="29"/>
        <v>1886</v>
      </c>
      <c r="I154" s="45" t="s">
        <v>400</v>
      </c>
      <c r="J154" s="46" t="s">
        <v>401</v>
      </c>
      <c r="K154" s="45">
        <v>1886</v>
      </c>
      <c r="L154" s="45" t="s">
        <v>279</v>
      </c>
      <c r="M154" s="46" t="s">
        <v>170</v>
      </c>
      <c r="N154" s="46" t="s">
        <v>171</v>
      </c>
      <c r="O154" s="47" t="s">
        <v>191</v>
      </c>
      <c r="P154" s="47" t="s">
        <v>402</v>
      </c>
    </row>
    <row r="155" spans="1:16" ht="12.75" customHeight="1" thickBot="1" x14ac:dyDescent="0.25">
      <c r="A155" s="15" t="str">
        <f t="shared" si="24"/>
        <v> MTEO 19.45 </v>
      </c>
      <c r="B155" s="43" t="str">
        <f t="shared" si="25"/>
        <v>I</v>
      </c>
      <c r="C155" s="15">
        <f t="shared" si="26"/>
        <v>47663.487399999998</v>
      </c>
      <c r="D155" s="35" t="str">
        <f t="shared" si="27"/>
        <v>vis</v>
      </c>
      <c r="E155" s="44">
        <f>VLOOKUP(C155,'Active 1'!C$21:E$966,3,FALSE)</f>
        <v>1956.0002426491242</v>
      </c>
      <c r="F155" s="43" t="s">
        <v>77</v>
      </c>
      <c r="G155" s="35" t="str">
        <f t="shared" si="28"/>
        <v>47663.4874</v>
      </c>
      <c r="H155" s="15">
        <f t="shared" si="29"/>
        <v>1956</v>
      </c>
      <c r="I155" s="45" t="s">
        <v>429</v>
      </c>
      <c r="J155" s="46" t="s">
        <v>430</v>
      </c>
      <c r="K155" s="45">
        <v>1956</v>
      </c>
      <c r="L155" s="45" t="s">
        <v>431</v>
      </c>
      <c r="M155" s="46" t="s">
        <v>170</v>
      </c>
      <c r="N155" s="46" t="s">
        <v>171</v>
      </c>
      <c r="O155" s="47" t="s">
        <v>432</v>
      </c>
      <c r="P155" s="47" t="s">
        <v>433</v>
      </c>
    </row>
    <row r="156" spans="1:16" ht="12.75" customHeight="1" thickBot="1" x14ac:dyDescent="0.25">
      <c r="A156" s="15" t="str">
        <f t="shared" si="24"/>
        <v>IBVS 3900 </v>
      </c>
      <c r="B156" s="43" t="str">
        <f t="shared" si="25"/>
        <v>I</v>
      </c>
      <c r="C156" s="15">
        <f t="shared" si="26"/>
        <v>47840.6031</v>
      </c>
      <c r="D156" s="35" t="str">
        <f t="shared" si="27"/>
        <v>vis</v>
      </c>
      <c r="E156" s="44" t="e">
        <f>VLOOKUP(C156,'Active 1'!C$21:E$966,3,FALSE)</f>
        <v>#N/A</v>
      </c>
      <c r="F156" s="43" t="s">
        <v>77</v>
      </c>
      <c r="G156" s="35" t="str">
        <f t="shared" si="28"/>
        <v>47840.6031</v>
      </c>
      <c r="H156" s="15">
        <f t="shared" si="29"/>
        <v>1996</v>
      </c>
      <c r="I156" s="45" t="s">
        <v>438</v>
      </c>
      <c r="J156" s="46" t="s">
        <v>439</v>
      </c>
      <c r="K156" s="45">
        <v>1996</v>
      </c>
      <c r="L156" s="45" t="s">
        <v>440</v>
      </c>
      <c r="M156" s="46" t="s">
        <v>170</v>
      </c>
      <c r="N156" s="46" t="s">
        <v>171</v>
      </c>
      <c r="O156" s="47" t="s">
        <v>441</v>
      </c>
      <c r="P156" s="48" t="s">
        <v>442</v>
      </c>
    </row>
    <row r="157" spans="1:16" ht="12.75" customHeight="1" thickBot="1" x14ac:dyDescent="0.25">
      <c r="A157" s="15" t="str">
        <f t="shared" si="24"/>
        <v>IBVS 3900 </v>
      </c>
      <c r="B157" s="43" t="str">
        <f t="shared" si="25"/>
        <v>I</v>
      </c>
      <c r="C157" s="15">
        <f t="shared" si="26"/>
        <v>48234.676299999999</v>
      </c>
      <c r="D157" s="35" t="str">
        <f t="shared" si="27"/>
        <v>vis</v>
      </c>
      <c r="E157" s="44" t="e">
        <f>VLOOKUP(C157,'Active 1'!C$21:E$966,3,FALSE)</f>
        <v>#N/A</v>
      </c>
      <c r="F157" s="43" t="s">
        <v>77</v>
      </c>
      <c r="G157" s="35" t="str">
        <f t="shared" si="28"/>
        <v>48234.6763</v>
      </c>
      <c r="H157" s="15">
        <f t="shared" si="29"/>
        <v>2085</v>
      </c>
      <c r="I157" s="45" t="s">
        <v>460</v>
      </c>
      <c r="J157" s="46" t="s">
        <v>461</v>
      </c>
      <c r="K157" s="45">
        <v>2085</v>
      </c>
      <c r="L157" s="45" t="s">
        <v>462</v>
      </c>
      <c r="M157" s="46" t="s">
        <v>170</v>
      </c>
      <c r="N157" s="46" t="s">
        <v>171</v>
      </c>
      <c r="O157" s="47" t="s">
        <v>441</v>
      </c>
      <c r="P157" s="48" t="s">
        <v>442</v>
      </c>
    </row>
    <row r="158" spans="1:16" ht="12.75" customHeight="1" thickBot="1" x14ac:dyDescent="0.25">
      <c r="A158" s="15" t="str">
        <f t="shared" si="24"/>
        <v> BRNO 32 </v>
      </c>
      <c r="B158" s="43" t="str">
        <f t="shared" si="25"/>
        <v>I</v>
      </c>
      <c r="C158" s="15">
        <f t="shared" si="26"/>
        <v>49908.387999999999</v>
      </c>
      <c r="D158" s="35" t="str">
        <f t="shared" si="27"/>
        <v>vis</v>
      </c>
      <c r="E158" s="44">
        <f>VLOOKUP(C158,'Active 1'!C$21:E$966,3,FALSE)</f>
        <v>2463.0024450558044</v>
      </c>
      <c r="F158" s="43" t="s">
        <v>77</v>
      </c>
      <c r="G158" s="35" t="str">
        <f t="shared" si="28"/>
        <v>49908.3880</v>
      </c>
      <c r="H158" s="15">
        <f t="shared" si="29"/>
        <v>2463</v>
      </c>
      <c r="I158" s="45" t="s">
        <v>539</v>
      </c>
      <c r="J158" s="46" t="s">
        <v>540</v>
      </c>
      <c r="K158" s="45">
        <v>2463</v>
      </c>
      <c r="L158" s="45" t="s">
        <v>541</v>
      </c>
      <c r="M158" s="46" t="s">
        <v>180</v>
      </c>
      <c r="N158" s="46"/>
      <c r="O158" s="47" t="s">
        <v>542</v>
      </c>
      <c r="P158" s="47" t="s">
        <v>543</v>
      </c>
    </row>
    <row r="159" spans="1:16" ht="12.75" customHeight="1" thickBot="1" x14ac:dyDescent="0.25">
      <c r="A159" s="15" t="str">
        <f t="shared" si="24"/>
        <v> BRNO 32 </v>
      </c>
      <c r="B159" s="43" t="str">
        <f t="shared" si="25"/>
        <v>I</v>
      </c>
      <c r="C159" s="15">
        <f t="shared" si="26"/>
        <v>49930.533499999998</v>
      </c>
      <c r="D159" s="35" t="str">
        <f t="shared" si="27"/>
        <v>vis</v>
      </c>
      <c r="E159" s="44">
        <f>VLOOKUP(C159,'Active 1'!C$21:E$966,3,FALSE)</f>
        <v>2468.0039214122171</v>
      </c>
      <c r="F159" s="43" t="s">
        <v>77</v>
      </c>
      <c r="G159" s="35" t="str">
        <f t="shared" si="28"/>
        <v>49930.5335</v>
      </c>
      <c r="H159" s="15">
        <f t="shared" si="29"/>
        <v>2468</v>
      </c>
      <c r="I159" s="45" t="s">
        <v>544</v>
      </c>
      <c r="J159" s="46" t="s">
        <v>545</v>
      </c>
      <c r="K159" s="45">
        <v>2468</v>
      </c>
      <c r="L159" s="45" t="s">
        <v>546</v>
      </c>
      <c r="M159" s="46" t="s">
        <v>180</v>
      </c>
      <c r="N159" s="46"/>
      <c r="O159" s="47" t="s">
        <v>547</v>
      </c>
      <c r="P159" s="47" t="s">
        <v>543</v>
      </c>
    </row>
    <row r="160" spans="1:16" ht="12.75" customHeight="1" thickBot="1" x14ac:dyDescent="0.25">
      <c r="A160" s="15" t="str">
        <f t="shared" si="24"/>
        <v> BBS 122 </v>
      </c>
      <c r="B160" s="43" t="str">
        <f t="shared" si="25"/>
        <v>I</v>
      </c>
      <c r="C160" s="15">
        <f t="shared" si="26"/>
        <v>51409.404000000002</v>
      </c>
      <c r="D160" s="35" t="str">
        <f t="shared" si="27"/>
        <v>vis</v>
      </c>
      <c r="E160" s="44">
        <f>VLOOKUP(C160,'Active 1'!C$21:E$966,3,FALSE)</f>
        <v>2802.0011596749137</v>
      </c>
      <c r="F160" s="43" t="s">
        <v>77</v>
      </c>
      <c r="G160" s="35" t="str">
        <f t="shared" si="28"/>
        <v>51409.404</v>
      </c>
      <c r="H160" s="15">
        <f t="shared" si="29"/>
        <v>2802</v>
      </c>
      <c r="I160" s="45" t="s">
        <v>576</v>
      </c>
      <c r="J160" s="46" t="s">
        <v>577</v>
      </c>
      <c r="K160" s="45">
        <v>2802</v>
      </c>
      <c r="L160" s="45" t="s">
        <v>284</v>
      </c>
      <c r="M160" s="46" t="s">
        <v>180</v>
      </c>
      <c r="N160" s="46"/>
      <c r="O160" s="47" t="s">
        <v>578</v>
      </c>
      <c r="P160" s="47" t="s">
        <v>579</v>
      </c>
    </row>
    <row r="161" spans="1:16" ht="12.75" customHeight="1" thickBot="1" x14ac:dyDescent="0.25">
      <c r="A161" s="15" t="str">
        <f t="shared" si="24"/>
        <v>BAVM 154 </v>
      </c>
      <c r="B161" s="43" t="str">
        <f t="shared" si="25"/>
        <v>I</v>
      </c>
      <c r="C161" s="15">
        <f t="shared" si="26"/>
        <v>52082.432999999997</v>
      </c>
      <c r="D161" s="35" t="str">
        <f t="shared" si="27"/>
        <v>vis</v>
      </c>
      <c r="E161" s="44">
        <f>VLOOKUP(C161,'Active 1'!C$21:E$966,3,FALSE)</f>
        <v>2954.0021815836621</v>
      </c>
      <c r="F161" s="43" t="s">
        <v>77</v>
      </c>
      <c r="G161" s="35" t="str">
        <f t="shared" si="28"/>
        <v>52082.433</v>
      </c>
      <c r="H161" s="15">
        <f t="shared" si="29"/>
        <v>2954</v>
      </c>
      <c r="I161" s="45" t="s">
        <v>580</v>
      </c>
      <c r="J161" s="46" t="s">
        <v>581</v>
      </c>
      <c r="K161" s="45">
        <v>2954</v>
      </c>
      <c r="L161" s="45" t="s">
        <v>158</v>
      </c>
      <c r="M161" s="46" t="s">
        <v>180</v>
      </c>
      <c r="N161" s="46"/>
      <c r="O161" s="47" t="s">
        <v>582</v>
      </c>
      <c r="P161" s="48" t="s">
        <v>583</v>
      </c>
    </row>
    <row r="162" spans="1:16" ht="12.75" customHeight="1" thickBot="1" x14ac:dyDescent="0.25">
      <c r="A162" s="15" t="str">
        <f t="shared" si="24"/>
        <v>BAVM 154 </v>
      </c>
      <c r="B162" s="43" t="str">
        <f t="shared" si="25"/>
        <v>I</v>
      </c>
      <c r="C162" s="15">
        <f t="shared" si="26"/>
        <v>52113.428</v>
      </c>
      <c r="D162" s="35" t="str">
        <f t="shared" si="27"/>
        <v>vis</v>
      </c>
      <c r="E162" s="44">
        <f>VLOOKUP(C162,'Active 1'!C$21:E$966,3,FALSE)</f>
        <v>2961.0022836209623</v>
      </c>
      <c r="F162" s="43" t="s">
        <v>77</v>
      </c>
      <c r="G162" s="35" t="str">
        <f t="shared" si="28"/>
        <v>52113.428</v>
      </c>
      <c r="H162" s="15">
        <f t="shared" si="29"/>
        <v>2961</v>
      </c>
      <c r="I162" s="45" t="s">
        <v>584</v>
      </c>
      <c r="J162" s="46" t="s">
        <v>585</v>
      </c>
      <c r="K162" s="45">
        <v>2961</v>
      </c>
      <c r="L162" s="45" t="s">
        <v>158</v>
      </c>
      <c r="M162" s="46" t="s">
        <v>180</v>
      </c>
      <c r="N162" s="46"/>
      <c r="O162" s="47" t="s">
        <v>582</v>
      </c>
      <c r="P162" s="48" t="s">
        <v>583</v>
      </c>
    </row>
    <row r="163" spans="1:16" ht="12.75" customHeight="1" thickBot="1" x14ac:dyDescent="0.25">
      <c r="A163" s="15" t="str">
        <f t="shared" si="24"/>
        <v> AOEB 12 </v>
      </c>
      <c r="B163" s="43" t="str">
        <f t="shared" si="25"/>
        <v>I</v>
      </c>
      <c r="C163" s="15">
        <f t="shared" si="26"/>
        <v>52923.712899999999</v>
      </c>
      <c r="D163" s="35" t="str">
        <f t="shared" si="27"/>
        <v>vis</v>
      </c>
      <c r="E163" s="44">
        <f>VLOOKUP(C163,'Active 1'!C$21:E$966,3,FALSE)</f>
        <v>3144.0020248464202</v>
      </c>
      <c r="F163" s="43" t="s">
        <v>77</v>
      </c>
      <c r="G163" s="35" t="str">
        <f t="shared" si="28"/>
        <v>52923.7129</v>
      </c>
      <c r="H163" s="15">
        <f t="shared" si="29"/>
        <v>3144</v>
      </c>
      <c r="I163" s="45" t="s">
        <v>598</v>
      </c>
      <c r="J163" s="46" t="s">
        <v>599</v>
      </c>
      <c r="K163" s="45">
        <v>3144</v>
      </c>
      <c r="L163" s="45" t="s">
        <v>600</v>
      </c>
      <c r="M163" s="46" t="s">
        <v>555</v>
      </c>
      <c r="N163" s="46" t="s">
        <v>601</v>
      </c>
      <c r="O163" s="47" t="s">
        <v>263</v>
      </c>
      <c r="P163" s="47" t="s">
        <v>602</v>
      </c>
    </row>
    <row r="164" spans="1:16" ht="12.75" customHeight="1" thickBot="1" x14ac:dyDescent="0.25">
      <c r="A164" s="15" t="str">
        <f t="shared" si="24"/>
        <v>IBVS 5741 </v>
      </c>
      <c r="B164" s="43" t="str">
        <f t="shared" si="25"/>
        <v>I</v>
      </c>
      <c r="C164" s="15">
        <f t="shared" si="26"/>
        <v>53388.631099999999</v>
      </c>
      <c r="D164" s="35" t="str">
        <f t="shared" si="27"/>
        <v>vis</v>
      </c>
      <c r="E164" s="44" t="e">
        <f>VLOOKUP(C164,'Active 1'!C$21:E$966,3,FALSE)</f>
        <v>#N/A</v>
      </c>
      <c r="F164" s="43" t="s">
        <v>77</v>
      </c>
      <c r="G164" s="35" t="str">
        <f t="shared" si="28"/>
        <v>53388.6311</v>
      </c>
      <c r="H164" s="15">
        <f t="shared" si="29"/>
        <v>3249</v>
      </c>
      <c r="I164" s="45" t="s">
        <v>603</v>
      </c>
      <c r="J164" s="46" t="s">
        <v>604</v>
      </c>
      <c r="K164" s="45">
        <v>3249</v>
      </c>
      <c r="L164" s="45" t="s">
        <v>605</v>
      </c>
      <c r="M164" s="46" t="s">
        <v>170</v>
      </c>
      <c r="N164" s="46" t="s">
        <v>171</v>
      </c>
      <c r="O164" s="47" t="s">
        <v>606</v>
      </c>
      <c r="P164" s="48" t="s">
        <v>607</v>
      </c>
    </row>
    <row r="165" spans="1:16" ht="12.75" customHeight="1" thickBot="1" x14ac:dyDescent="0.25">
      <c r="A165" s="15" t="str">
        <f t="shared" si="24"/>
        <v>OEJV 0162 </v>
      </c>
      <c r="B165" s="43" t="str">
        <f t="shared" si="25"/>
        <v>I</v>
      </c>
      <c r="C165" s="15">
        <f t="shared" si="26"/>
        <v>56656.345000000001</v>
      </c>
      <c r="D165" s="35" t="str">
        <f t="shared" si="27"/>
        <v>vis</v>
      </c>
      <c r="E165" s="44">
        <f>VLOOKUP(C165,'Active 1'!C$21:E$966,3,FALSE)</f>
        <v>3987.0026884276376</v>
      </c>
      <c r="F165" s="43" t="s">
        <v>77</v>
      </c>
      <c r="G165" s="35" t="str">
        <f t="shared" si="28"/>
        <v>56656.345</v>
      </c>
      <c r="H165" s="15">
        <f t="shared" si="29"/>
        <v>3987</v>
      </c>
      <c r="I165" s="45" t="s">
        <v>686</v>
      </c>
      <c r="J165" s="46" t="s">
        <v>687</v>
      </c>
      <c r="K165" s="45" t="s">
        <v>688</v>
      </c>
      <c r="L165" s="45" t="s">
        <v>289</v>
      </c>
      <c r="M165" s="46" t="s">
        <v>555</v>
      </c>
      <c r="N165" s="46" t="s">
        <v>659</v>
      </c>
      <c r="O165" s="47" t="s">
        <v>689</v>
      </c>
      <c r="P165" s="48" t="s">
        <v>690</v>
      </c>
    </row>
    <row r="166" spans="1:16" x14ac:dyDescent="0.2">
      <c r="B166" s="43"/>
      <c r="E166" s="44"/>
      <c r="F166" s="43"/>
    </row>
    <row r="167" spans="1:16" x14ac:dyDescent="0.2">
      <c r="B167" s="43"/>
      <c r="E167" s="44"/>
      <c r="F167" s="43"/>
    </row>
    <row r="168" spans="1:16" x14ac:dyDescent="0.2">
      <c r="B168" s="43"/>
      <c r="E168" s="44"/>
      <c r="F168" s="43"/>
    </row>
    <row r="169" spans="1:16" x14ac:dyDescent="0.2">
      <c r="B169" s="43"/>
      <c r="E169" s="44"/>
      <c r="F169" s="43"/>
    </row>
    <row r="170" spans="1:16" x14ac:dyDescent="0.2">
      <c r="B170" s="43"/>
      <c r="E170" s="44"/>
      <c r="F170" s="43"/>
    </row>
    <row r="171" spans="1:16" x14ac:dyDescent="0.2">
      <c r="B171" s="43"/>
      <c r="E171" s="44"/>
      <c r="F171" s="43"/>
    </row>
    <row r="172" spans="1:16" x14ac:dyDescent="0.2">
      <c r="B172" s="43"/>
      <c r="E172" s="44"/>
      <c r="F172" s="43"/>
    </row>
    <row r="173" spans="1:16" x14ac:dyDescent="0.2">
      <c r="B173" s="43"/>
      <c r="E173" s="44"/>
      <c r="F173" s="43"/>
    </row>
    <row r="174" spans="1:16" x14ac:dyDescent="0.2">
      <c r="B174" s="43"/>
      <c r="E174" s="44"/>
      <c r="F174" s="43"/>
    </row>
    <row r="175" spans="1:16" x14ac:dyDescent="0.2">
      <c r="B175" s="43"/>
      <c r="E175" s="44"/>
      <c r="F175" s="43"/>
    </row>
    <row r="176" spans="1:16" x14ac:dyDescent="0.2">
      <c r="B176" s="43"/>
      <c r="E176" s="44"/>
      <c r="F176" s="43"/>
    </row>
    <row r="177" spans="2:6" x14ac:dyDescent="0.2">
      <c r="B177" s="43"/>
      <c r="E177" s="44"/>
      <c r="F177" s="43"/>
    </row>
    <row r="178" spans="2:6" x14ac:dyDescent="0.2">
      <c r="B178" s="43"/>
      <c r="E178" s="44"/>
      <c r="F178" s="43"/>
    </row>
    <row r="179" spans="2:6" x14ac:dyDescent="0.2">
      <c r="B179" s="43"/>
      <c r="E179" s="44"/>
      <c r="F179" s="43"/>
    </row>
    <row r="180" spans="2:6" x14ac:dyDescent="0.2">
      <c r="B180" s="43"/>
      <c r="E180" s="44"/>
      <c r="F180" s="43"/>
    </row>
    <row r="181" spans="2:6" x14ac:dyDescent="0.2">
      <c r="B181" s="43"/>
      <c r="E181" s="44"/>
      <c r="F181" s="43"/>
    </row>
    <row r="182" spans="2:6" x14ac:dyDescent="0.2">
      <c r="B182" s="43"/>
      <c r="E182" s="44"/>
      <c r="F182" s="43"/>
    </row>
    <row r="183" spans="2:6" x14ac:dyDescent="0.2">
      <c r="B183" s="43"/>
      <c r="E183" s="44"/>
      <c r="F183" s="43"/>
    </row>
    <row r="184" spans="2:6" x14ac:dyDescent="0.2">
      <c r="B184" s="43"/>
      <c r="E184" s="44"/>
      <c r="F184" s="43"/>
    </row>
    <row r="185" spans="2:6" x14ac:dyDescent="0.2">
      <c r="B185" s="43"/>
      <c r="E185" s="44"/>
      <c r="F185" s="43"/>
    </row>
    <row r="186" spans="2:6" x14ac:dyDescent="0.2">
      <c r="B186" s="43"/>
      <c r="E186" s="44"/>
      <c r="F186" s="43"/>
    </row>
    <row r="187" spans="2:6" x14ac:dyDescent="0.2">
      <c r="B187" s="43"/>
      <c r="E187" s="44"/>
      <c r="F187" s="43"/>
    </row>
    <row r="188" spans="2:6" x14ac:dyDescent="0.2">
      <c r="B188" s="43"/>
      <c r="E188" s="44"/>
      <c r="F188" s="43"/>
    </row>
    <row r="189" spans="2:6" x14ac:dyDescent="0.2">
      <c r="B189" s="43"/>
      <c r="E189" s="44"/>
      <c r="F189" s="43"/>
    </row>
    <row r="190" spans="2:6" x14ac:dyDescent="0.2">
      <c r="B190" s="43"/>
      <c r="E190" s="44"/>
      <c r="F190" s="43"/>
    </row>
    <row r="191" spans="2:6" x14ac:dyDescent="0.2">
      <c r="B191" s="43"/>
      <c r="F191" s="43"/>
    </row>
    <row r="192" spans="2:6" x14ac:dyDescent="0.2">
      <c r="B192" s="43"/>
      <c r="F192" s="43"/>
    </row>
    <row r="193" spans="2:6" x14ac:dyDescent="0.2">
      <c r="B193" s="43"/>
      <c r="F193" s="43"/>
    </row>
    <row r="194" spans="2:6" x14ac:dyDescent="0.2">
      <c r="B194" s="43"/>
      <c r="F194" s="43"/>
    </row>
    <row r="195" spans="2:6" x14ac:dyDescent="0.2">
      <c r="B195" s="43"/>
      <c r="F195" s="43"/>
    </row>
    <row r="196" spans="2:6" x14ac:dyDescent="0.2">
      <c r="B196" s="43"/>
      <c r="F196" s="43"/>
    </row>
    <row r="197" spans="2:6" x14ac:dyDescent="0.2">
      <c r="B197" s="43"/>
      <c r="F197" s="43"/>
    </row>
    <row r="198" spans="2:6" x14ac:dyDescent="0.2">
      <c r="B198" s="43"/>
      <c r="F198" s="43"/>
    </row>
    <row r="199" spans="2:6" x14ac:dyDescent="0.2">
      <c r="B199" s="43"/>
      <c r="F199" s="43"/>
    </row>
    <row r="200" spans="2:6" x14ac:dyDescent="0.2">
      <c r="B200" s="43"/>
      <c r="F200" s="43"/>
    </row>
    <row r="201" spans="2:6" x14ac:dyDescent="0.2">
      <c r="B201" s="43"/>
      <c r="F201" s="43"/>
    </row>
    <row r="202" spans="2:6" x14ac:dyDescent="0.2">
      <c r="B202" s="43"/>
      <c r="F202" s="43"/>
    </row>
    <row r="203" spans="2:6" x14ac:dyDescent="0.2">
      <c r="B203" s="43"/>
      <c r="F203" s="43"/>
    </row>
    <row r="204" spans="2:6" x14ac:dyDescent="0.2">
      <c r="B204" s="43"/>
      <c r="F204" s="43"/>
    </row>
    <row r="205" spans="2:6" x14ac:dyDescent="0.2">
      <c r="B205" s="43"/>
      <c r="F205" s="43"/>
    </row>
    <row r="206" spans="2:6" x14ac:dyDescent="0.2">
      <c r="B206" s="43"/>
      <c r="F206" s="43"/>
    </row>
    <row r="207" spans="2:6" x14ac:dyDescent="0.2">
      <c r="B207" s="43"/>
      <c r="F207" s="43"/>
    </row>
    <row r="208" spans="2:6" x14ac:dyDescent="0.2">
      <c r="B208" s="43"/>
      <c r="F208" s="43"/>
    </row>
    <row r="209" spans="2:6" x14ac:dyDescent="0.2">
      <c r="B209" s="43"/>
      <c r="F209" s="43"/>
    </row>
    <row r="210" spans="2:6" x14ac:dyDescent="0.2">
      <c r="B210" s="43"/>
      <c r="F210" s="43"/>
    </row>
    <row r="211" spans="2:6" x14ac:dyDescent="0.2">
      <c r="B211" s="43"/>
      <c r="F211" s="43"/>
    </row>
    <row r="212" spans="2:6" x14ac:dyDescent="0.2">
      <c r="B212" s="43"/>
      <c r="F212" s="43"/>
    </row>
    <row r="213" spans="2:6" x14ac:dyDescent="0.2">
      <c r="B213" s="43"/>
      <c r="F213" s="43"/>
    </row>
    <row r="214" spans="2:6" x14ac:dyDescent="0.2">
      <c r="B214" s="43"/>
      <c r="F214" s="43"/>
    </row>
    <row r="215" spans="2:6" x14ac:dyDescent="0.2">
      <c r="B215" s="43"/>
      <c r="F215" s="43"/>
    </row>
    <row r="216" spans="2:6" x14ac:dyDescent="0.2">
      <c r="B216" s="43"/>
      <c r="F216" s="43"/>
    </row>
    <row r="217" spans="2:6" x14ac:dyDescent="0.2">
      <c r="B217" s="43"/>
      <c r="F217" s="43"/>
    </row>
    <row r="218" spans="2:6" x14ac:dyDescent="0.2">
      <c r="B218" s="43"/>
      <c r="F218" s="43"/>
    </row>
    <row r="219" spans="2:6" x14ac:dyDescent="0.2">
      <c r="B219" s="43"/>
      <c r="F219" s="43"/>
    </row>
    <row r="220" spans="2:6" x14ac:dyDescent="0.2">
      <c r="B220" s="43"/>
      <c r="F220" s="43"/>
    </row>
    <row r="221" spans="2:6" x14ac:dyDescent="0.2">
      <c r="B221" s="43"/>
      <c r="F221" s="43"/>
    </row>
    <row r="222" spans="2:6" x14ac:dyDescent="0.2">
      <c r="B222" s="43"/>
      <c r="F222" s="43"/>
    </row>
    <row r="223" spans="2:6" x14ac:dyDescent="0.2">
      <c r="B223" s="43"/>
      <c r="F223" s="43"/>
    </row>
    <row r="224" spans="2:6" x14ac:dyDescent="0.2">
      <c r="B224" s="43"/>
      <c r="F224" s="43"/>
    </row>
    <row r="225" spans="2:6" x14ac:dyDescent="0.2">
      <c r="B225" s="43"/>
      <c r="F225" s="43"/>
    </row>
    <row r="226" spans="2:6" x14ac:dyDescent="0.2">
      <c r="B226" s="43"/>
      <c r="F226" s="43"/>
    </row>
    <row r="227" spans="2:6" x14ac:dyDescent="0.2">
      <c r="B227" s="43"/>
      <c r="F227" s="43"/>
    </row>
    <row r="228" spans="2:6" x14ac:dyDescent="0.2">
      <c r="B228" s="43"/>
      <c r="F228" s="43"/>
    </row>
    <row r="229" spans="2:6" x14ac:dyDescent="0.2">
      <c r="B229" s="43"/>
      <c r="F229" s="43"/>
    </row>
    <row r="230" spans="2:6" x14ac:dyDescent="0.2">
      <c r="B230" s="43"/>
      <c r="F230" s="43"/>
    </row>
    <row r="231" spans="2:6" x14ac:dyDescent="0.2">
      <c r="B231" s="43"/>
      <c r="F231" s="43"/>
    </row>
    <row r="232" spans="2:6" x14ac:dyDescent="0.2">
      <c r="B232" s="43"/>
      <c r="F232" s="43"/>
    </row>
    <row r="233" spans="2:6" x14ac:dyDescent="0.2">
      <c r="B233" s="43"/>
      <c r="F233" s="43"/>
    </row>
    <row r="234" spans="2:6" x14ac:dyDescent="0.2">
      <c r="B234" s="43"/>
      <c r="F234" s="43"/>
    </row>
    <row r="235" spans="2:6" x14ac:dyDescent="0.2">
      <c r="B235" s="43"/>
      <c r="F235" s="43"/>
    </row>
    <row r="236" spans="2:6" x14ac:dyDescent="0.2">
      <c r="B236" s="43"/>
      <c r="F236" s="43"/>
    </row>
    <row r="237" spans="2:6" x14ac:dyDescent="0.2">
      <c r="B237" s="43"/>
      <c r="F237" s="43"/>
    </row>
    <row r="238" spans="2:6" x14ac:dyDescent="0.2">
      <c r="B238" s="43"/>
      <c r="F238" s="43"/>
    </row>
    <row r="239" spans="2:6" x14ac:dyDescent="0.2">
      <c r="B239" s="43"/>
      <c r="F239" s="43"/>
    </row>
    <row r="240" spans="2:6" x14ac:dyDescent="0.2">
      <c r="B240" s="43"/>
      <c r="F240" s="43"/>
    </row>
    <row r="241" spans="2:6" x14ac:dyDescent="0.2">
      <c r="B241" s="43"/>
      <c r="F241" s="43"/>
    </row>
    <row r="242" spans="2:6" x14ac:dyDescent="0.2">
      <c r="B242" s="43"/>
      <c r="F242" s="43"/>
    </row>
    <row r="243" spans="2:6" x14ac:dyDescent="0.2">
      <c r="B243" s="43"/>
      <c r="F243" s="43"/>
    </row>
    <row r="244" spans="2:6" x14ac:dyDescent="0.2">
      <c r="B244" s="43"/>
      <c r="F244" s="43"/>
    </row>
    <row r="245" spans="2:6" x14ac:dyDescent="0.2">
      <c r="B245" s="43"/>
      <c r="F245" s="43"/>
    </row>
    <row r="246" spans="2:6" x14ac:dyDescent="0.2">
      <c r="B246" s="43"/>
      <c r="F246" s="43"/>
    </row>
    <row r="247" spans="2:6" x14ac:dyDescent="0.2">
      <c r="B247" s="43"/>
      <c r="F247" s="43"/>
    </row>
    <row r="248" spans="2:6" x14ac:dyDescent="0.2">
      <c r="B248" s="43"/>
      <c r="F248" s="43"/>
    </row>
    <row r="249" spans="2:6" x14ac:dyDescent="0.2">
      <c r="B249" s="43"/>
      <c r="F249" s="43"/>
    </row>
    <row r="250" spans="2:6" x14ac:dyDescent="0.2">
      <c r="B250" s="43"/>
      <c r="F250" s="43"/>
    </row>
    <row r="251" spans="2:6" x14ac:dyDescent="0.2">
      <c r="B251" s="43"/>
      <c r="F251" s="43"/>
    </row>
    <row r="252" spans="2:6" x14ac:dyDescent="0.2">
      <c r="B252" s="43"/>
      <c r="F252" s="43"/>
    </row>
    <row r="253" spans="2:6" x14ac:dyDescent="0.2">
      <c r="B253" s="43"/>
      <c r="F253" s="43"/>
    </row>
    <row r="254" spans="2:6" x14ac:dyDescent="0.2">
      <c r="B254" s="43"/>
      <c r="F254" s="43"/>
    </row>
    <row r="255" spans="2:6" x14ac:dyDescent="0.2">
      <c r="B255" s="43"/>
      <c r="F255" s="43"/>
    </row>
    <row r="256" spans="2:6" x14ac:dyDescent="0.2">
      <c r="B256" s="43"/>
      <c r="F256" s="43"/>
    </row>
    <row r="257" spans="2:6" x14ac:dyDescent="0.2">
      <c r="B257" s="43"/>
      <c r="F257" s="43"/>
    </row>
    <row r="258" spans="2:6" x14ac:dyDescent="0.2">
      <c r="B258" s="43"/>
      <c r="F258" s="43"/>
    </row>
    <row r="259" spans="2:6" x14ac:dyDescent="0.2">
      <c r="B259" s="43"/>
      <c r="F259" s="43"/>
    </row>
    <row r="260" spans="2:6" x14ac:dyDescent="0.2">
      <c r="B260" s="43"/>
      <c r="F260" s="43"/>
    </row>
    <row r="261" spans="2:6" x14ac:dyDescent="0.2">
      <c r="B261" s="43"/>
      <c r="F261" s="43"/>
    </row>
    <row r="262" spans="2:6" x14ac:dyDescent="0.2">
      <c r="B262" s="43"/>
      <c r="F262" s="43"/>
    </row>
    <row r="263" spans="2:6" x14ac:dyDescent="0.2">
      <c r="B263" s="43"/>
      <c r="F263" s="43"/>
    </row>
    <row r="264" spans="2:6" x14ac:dyDescent="0.2">
      <c r="B264" s="43"/>
      <c r="F264" s="43"/>
    </row>
    <row r="265" spans="2:6" x14ac:dyDescent="0.2">
      <c r="B265" s="43"/>
      <c r="F265" s="43"/>
    </row>
    <row r="266" spans="2:6" x14ac:dyDescent="0.2">
      <c r="B266" s="43"/>
      <c r="F266" s="43"/>
    </row>
    <row r="267" spans="2:6" x14ac:dyDescent="0.2">
      <c r="B267" s="43"/>
      <c r="F267" s="43"/>
    </row>
    <row r="268" spans="2:6" x14ac:dyDescent="0.2">
      <c r="B268" s="43"/>
      <c r="F268" s="43"/>
    </row>
    <row r="269" spans="2:6" x14ac:dyDescent="0.2">
      <c r="B269" s="43"/>
      <c r="F269" s="43"/>
    </row>
    <row r="270" spans="2:6" x14ac:dyDescent="0.2">
      <c r="B270" s="43"/>
      <c r="F270" s="43"/>
    </row>
    <row r="271" spans="2:6" x14ac:dyDescent="0.2">
      <c r="B271" s="43"/>
      <c r="F271" s="43"/>
    </row>
    <row r="272" spans="2:6" x14ac:dyDescent="0.2">
      <c r="B272" s="43"/>
      <c r="F272" s="43"/>
    </row>
    <row r="273" spans="2:6" x14ac:dyDescent="0.2">
      <c r="B273" s="43"/>
      <c r="F273" s="43"/>
    </row>
    <row r="274" spans="2:6" x14ac:dyDescent="0.2">
      <c r="B274" s="43"/>
      <c r="F274" s="43"/>
    </row>
    <row r="275" spans="2:6" x14ac:dyDescent="0.2">
      <c r="B275" s="43"/>
      <c r="F275" s="43"/>
    </row>
    <row r="276" spans="2:6" x14ac:dyDescent="0.2">
      <c r="B276" s="43"/>
      <c r="F276" s="43"/>
    </row>
    <row r="277" spans="2:6" x14ac:dyDescent="0.2">
      <c r="B277" s="43"/>
      <c r="F277" s="43"/>
    </row>
    <row r="278" spans="2:6" x14ac:dyDescent="0.2">
      <c r="B278" s="43"/>
      <c r="F278" s="43"/>
    </row>
    <row r="279" spans="2:6" x14ac:dyDescent="0.2">
      <c r="B279" s="43"/>
      <c r="F279" s="43"/>
    </row>
    <row r="280" spans="2:6" x14ac:dyDescent="0.2">
      <c r="B280" s="43"/>
      <c r="F280" s="43"/>
    </row>
    <row r="281" spans="2:6" x14ac:dyDescent="0.2">
      <c r="B281" s="43"/>
      <c r="F281" s="43"/>
    </row>
    <row r="282" spans="2:6" x14ac:dyDescent="0.2">
      <c r="B282" s="43"/>
      <c r="F282" s="43"/>
    </row>
    <row r="283" spans="2:6" x14ac:dyDescent="0.2">
      <c r="B283" s="43"/>
      <c r="F283" s="43"/>
    </row>
    <row r="284" spans="2:6" x14ac:dyDescent="0.2">
      <c r="B284" s="43"/>
      <c r="F284" s="43"/>
    </row>
    <row r="285" spans="2:6" x14ac:dyDescent="0.2">
      <c r="B285" s="43"/>
      <c r="F285" s="43"/>
    </row>
    <row r="286" spans="2:6" x14ac:dyDescent="0.2">
      <c r="B286" s="43"/>
      <c r="F286" s="43"/>
    </row>
    <row r="287" spans="2:6" x14ac:dyDescent="0.2">
      <c r="B287" s="43"/>
      <c r="F287" s="43"/>
    </row>
    <row r="288" spans="2:6" x14ac:dyDescent="0.2">
      <c r="B288" s="43"/>
      <c r="F288" s="43"/>
    </row>
    <row r="289" spans="2:6" x14ac:dyDescent="0.2">
      <c r="B289" s="43"/>
      <c r="F289" s="43"/>
    </row>
    <row r="290" spans="2:6" x14ac:dyDescent="0.2">
      <c r="B290" s="43"/>
      <c r="F290" s="43"/>
    </row>
    <row r="291" spans="2:6" x14ac:dyDescent="0.2">
      <c r="B291" s="43"/>
      <c r="F291" s="43"/>
    </row>
    <row r="292" spans="2:6" x14ac:dyDescent="0.2">
      <c r="B292" s="43"/>
      <c r="F292" s="43"/>
    </row>
    <row r="293" spans="2:6" x14ac:dyDescent="0.2">
      <c r="B293" s="43"/>
      <c r="F293" s="43"/>
    </row>
    <row r="294" spans="2:6" x14ac:dyDescent="0.2">
      <c r="B294" s="43"/>
      <c r="F294" s="43"/>
    </row>
    <row r="295" spans="2:6" x14ac:dyDescent="0.2">
      <c r="B295" s="43"/>
      <c r="F295" s="43"/>
    </row>
    <row r="296" spans="2:6" x14ac:dyDescent="0.2">
      <c r="B296" s="43"/>
      <c r="F296" s="43"/>
    </row>
    <row r="297" spans="2:6" x14ac:dyDescent="0.2">
      <c r="B297" s="43"/>
      <c r="F297" s="43"/>
    </row>
    <row r="298" spans="2:6" x14ac:dyDescent="0.2">
      <c r="B298" s="43"/>
      <c r="F298" s="43"/>
    </row>
    <row r="299" spans="2:6" x14ac:dyDescent="0.2">
      <c r="B299" s="43"/>
      <c r="F299" s="43"/>
    </row>
    <row r="300" spans="2:6" x14ac:dyDescent="0.2">
      <c r="B300" s="43"/>
      <c r="F300" s="43"/>
    </row>
    <row r="301" spans="2:6" x14ac:dyDescent="0.2">
      <c r="B301" s="43"/>
      <c r="F301" s="43"/>
    </row>
    <row r="302" spans="2:6" x14ac:dyDescent="0.2">
      <c r="B302" s="43"/>
      <c r="F302" s="43"/>
    </row>
    <row r="303" spans="2:6" x14ac:dyDescent="0.2">
      <c r="B303" s="43"/>
      <c r="F303" s="43"/>
    </row>
    <row r="304" spans="2:6" x14ac:dyDescent="0.2">
      <c r="B304" s="43"/>
      <c r="F304" s="43"/>
    </row>
    <row r="305" spans="2:6" x14ac:dyDescent="0.2">
      <c r="B305" s="43"/>
      <c r="F305" s="43"/>
    </row>
    <row r="306" spans="2:6" x14ac:dyDescent="0.2">
      <c r="B306" s="43"/>
      <c r="F306" s="43"/>
    </row>
    <row r="307" spans="2:6" x14ac:dyDescent="0.2">
      <c r="B307" s="43"/>
      <c r="F307" s="43"/>
    </row>
    <row r="308" spans="2:6" x14ac:dyDescent="0.2">
      <c r="B308" s="43"/>
      <c r="F308" s="43"/>
    </row>
    <row r="309" spans="2:6" x14ac:dyDescent="0.2">
      <c r="B309" s="43"/>
      <c r="F309" s="43"/>
    </row>
    <row r="310" spans="2:6" x14ac:dyDescent="0.2">
      <c r="B310" s="43"/>
      <c r="F310" s="43"/>
    </row>
    <row r="311" spans="2:6" x14ac:dyDescent="0.2">
      <c r="B311" s="43"/>
      <c r="F311" s="43"/>
    </row>
    <row r="312" spans="2:6" x14ac:dyDescent="0.2">
      <c r="B312" s="43"/>
      <c r="F312" s="43"/>
    </row>
    <row r="313" spans="2:6" x14ac:dyDescent="0.2">
      <c r="B313" s="43"/>
      <c r="F313" s="43"/>
    </row>
    <row r="314" spans="2:6" x14ac:dyDescent="0.2">
      <c r="B314" s="43"/>
      <c r="F314" s="43"/>
    </row>
    <row r="315" spans="2:6" x14ac:dyDescent="0.2">
      <c r="B315" s="43"/>
      <c r="F315" s="43"/>
    </row>
    <row r="316" spans="2:6" x14ac:dyDescent="0.2">
      <c r="B316" s="43"/>
      <c r="F316" s="43"/>
    </row>
    <row r="317" spans="2:6" x14ac:dyDescent="0.2">
      <c r="B317" s="43"/>
      <c r="F317" s="43"/>
    </row>
    <row r="318" spans="2:6" x14ac:dyDescent="0.2">
      <c r="B318" s="43"/>
      <c r="F318" s="43"/>
    </row>
    <row r="319" spans="2:6" x14ac:dyDescent="0.2">
      <c r="B319" s="43"/>
      <c r="F319" s="43"/>
    </row>
    <row r="320" spans="2:6" x14ac:dyDescent="0.2">
      <c r="B320" s="43"/>
      <c r="F320" s="43"/>
    </row>
    <row r="321" spans="2:6" x14ac:dyDescent="0.2">
      <c r="B321" s="43"/>
      <c r="F321" s="43"/>
    </row>
    <row r="322" spans="2:6" x14ac:dyDescent="0.2">
      <c r="B322" s="43"/>
      <c r="F322" s="43"/>
    </row>
    <row r="323" spans="2:6" x14ac:dyDescent="0.2">
      <c r="B323" s="43"/>
      <c r="F323" s="43"/>
    </row>
    <row r="324" spans="2:6" x14ac:dyDescent="0.2">
      <c r="B324" s="43"/>
      <c r="F324" s="43"/>
    </row>
    <row r="325" spans="2:6" x14ac:dyDescent="0.2">
      <c r="B325" s="43"/>
      <c r="F325" s="43"/>
    </row>
    <row r="326" spans="2:6" x14ac:dyDescent="0.2">
      <c r="B326" s="43"/>
      <c r="F326" s="43"/>
    </row>
    <row r="327" spans="2:6" x14ac:dyDescent="0.2">
      <c r="B327" s="43"/>
      <c r="F327" s="43"/>
    </row>
    <row r="328" spans="2:6" x14ac:dyDescent="0.2">
      <c r="B328" s="43"/>
      <c r="F328" s="43"/>
    </row>
    <row r="329" spans="2:6" x14ac:dyDescent="0.2">
      <c r="B329" s="43"/>
      <c r="F329" s="43"/>
    </row>
    <row r="330" spans="2:6" x14ac:dyDescent="0.2">
      <c r="B330" s="43"/>
      <c r="F330" s="43"/>
    </row>
    <row r="331" spans="2:6" x14ac:dyDescent="0.2">
      <c r="B331" s="43"/>
      <c r="F331" s="43"/>
    </row>
    <row r="332" spans="2:6" x14ac:dyDescent="0.2">
      <c r="B332" s="43"/>
      <c r="F332" s="43"/>
    </row>
    <row r="333" spans="2:6" x14ac:dyDescent="0.2">
      <c r="B333" s="43"/>
      <c r="F333" s="43"/>
    </row>
    <row r="334" spans="2:6" x14ac:dyDescent="0.2">
      <c r="B334" s="43"/>
      <c r="F334" s="43"/>
    </row>
    <row r="335" spans="2:6" x14ac:dyDescent="0.2">
      <c r="B335" s="43"/>
      <c r="F335" s="43"/>
    </row>
    <row r="336" spans="2:6" x14ac:dyDescent="0.2">
      <c r="B336" s="43"/>
      <c r="F336" s="43"/>
    </row>
    <row r="337" spans="2:6" x14ac:dyDescent="0.2">
      <c r="B337" s="43"/>
      <c r="F337" s="43"/>
    </row>
    <row r="338" spans="2:6" x14ac:dyDescent="0.2">
      <c r="B338" s="43"/>
      <c r="F338" s="43"/>
    </row>
    <row r="339" spans="2:6" x14ac:dyDescent="0.2">
      <c r="B339" s="43"/>
      <c r="F339" s="43"/>
    </row>
    <row r="340" spans="2:6" x14ac:dyDescent="0.2">
      <c r="B340" s="43"/>
      <c r="F340" s="43"/>
    </row>
    <row r="341" spans="2:6" x14ac:dyDescent="0.2">
      <c r="B341" s="43"/>
      <c r="F341" s="43"/>
    </row>
    <row r="342" spans="2:6" x14ac:dyDescent="0.2">
      <c r="B342" s="43"/>
      <c r="F342" s="43"/>
    </row>
    <row r="343" spans="2:6" x14ac:dyDescent="0.2">
      <c r="B343" s="43"/>
      <c r="F343" s="43"/>
    </row>
    <row r="344" spans="2:6" x14ac:dyDescent="0.2">
      <c r="B344" s="43"/>
      <c r="F344" s="43"/>
    </row>
    <row r="345" spans="2:6" x14ac:dyDescent="0.2">
      <c r="B345" s="43"/>
      <c r="F345" s="43"/>
    </row>
    <row r="346" spans="2:6" x14ac:dyDescent="0.2">
      <c r="B346" s="43"/>
      <c r="F346" s="43"/>
    </row>
    <row r="347" spans="2:6" x14ac:dyDescent="0.2">
      <c r="B347" s="43"/>
      <c r="F347" s="43"/>
    </row>
    <row r="348" spans="2:6" x14ac:dyDescent="0.2">
      <c r="B348" s="43"/>
      <c r="F348" s="43"/>
    </row>
    <row r="349" spans="2:6" x14ac:dyDescent="0.2">
      <c r="B349" s="43"/>
      <c r="F349" s="43"/>
    </row>
    <row r="350" spans="2:6" x14ac:dyDescent="0.2">
      <c r="B350" s="43"/>
      <c r="F350" s="43"/>
    </row>
    <row r="351" spans="2:6" x14ac:dyDescent="0.2">
      <c r="B351" s="43"/>
      <c r="F351" s="43"/>
    </row>
    <row r="352" spans="2:6" x14ac:dyDescent="0.2">
      <c r="B352" s="43"/>
      <c r="F352" s="43"/>
    </row>
    <row r="353" spans="2:6" x14ac:dyDescent="0.2">
      <c r="B353" s="43"/>
      <c r="F353" s="43"/>
    </row>
    <row r="354" spans="2:6" x14ac:dyDescent="0.2">
      <c r="B354" s="43"/>
      <c r="F354" s="43"/>
    </row>
    <row r="355" spans="2:6" x14ac:dyDescent="0.2">
      <c r="B355" s="43"/>
      <c r="F355" s="43"/>
    </row>
    <row r="356" spans="2:6" x14ac:dyDescent="0.2">
      <c r="B356" s="43"/>
      <c r="F356" s="43"/>
    </row>
    <row r="357" spans="2:6" x14ac:dyDescent="0.2">
      <c r="B357" s="43"/>
      <c r="F357" s="43"/>
    </row>
    <row r="358" spans="2:6" x14ac:dyDescent="0.2">
      <c r="B358" s="43"/>
      <c r="F358" s="43"/>
    </row>
    <row r="359" spans="2:6" x14ac:dyDescent="0.2">
      <c r="B359" s="43"/>
      <c r="F359" s="43"/>
    </row>
    <row r="360" spans="2:6" x14ac:dyDescent="0.2">
      <c r="B360" s="43"/>
      <c r="F360" s="43"/>
    </row>
    <row r="361" spans="2:6" x14ac:dyDescent="0.2">
      <c r="B361" s="43"/>
      <c r="F361" s="43"/>
    </row>
    <row r="362" spans="2:6" x14ac:dyDescent="0.2">
      <c r="B362" s="43"/>
      <c r="F362" s="43"/>
    </row>
    <row r="363" spans="2:6" x14ac:dyDescent="0.2">
      <c r="B363" s="43"/>
      <c r="F363" s="43"/>
    </row>
    <row r="364" spans="2:6" x14ac:dyDescent="0.2">
      <c r="B364" s="43"/>
      <c r="F364" s="43"/>
    </row>
    <row r="365" spans="2:6" x14ac:dyDescent="0.2">
      <c r="B365" s="43"/>
      <c r="F365" s="43"/>
    </row>
    <row r="366" spans="2:6" x14ac:dyDescent="0.2">
      <c r="B366" s="43"/>
      <c r="F366" s="43"/>
    </row>
    <row r="367" spans="2:6" x14ac:dyDescent="0.2">
      <c r="B367" s="43"/>
      <c r="F367" s="43"/>
    </row>
    <row r="368" spans="2:6" x14ac:dyDescent="0.2">
      <c r="B368" s="43"/>
      <c r="F368" s="43"/>
    </row>
    <row r="369" spans="2:6" x14ac:dyDescent="0.2">
      <c r="B369" s="43"/>
      <c r="F369" s="43"/>
    </row>
    <row r="370" spans="2:6" x14ac:dyDescent="0.2">
      <c r="B370" s="43"/>
      <c r="F370" s="43"/>
    </row>
    <row r="371" spans="2:6" x14ac:dyDescent="0.2">
      <c r="B371" s="43"/>
      <c r="F371" s="43"/>
    </row>
    <row r="372" spans="2:6" x14ac:dyDescent="0.2">
      <c r="B372" s="43"/>
      <c r="F372" s="43"/>
    </row>
    <row r="373" spans="2:6" x14ac:dyDescent="0.2">
      <c r="B373" s="43"/>
      <c r="F373" s="43"/>
    </row>
    <row r="374" spans="2:6" x14ac:dyDescent="0.2">
      <c r="B374" s="43"/>
      <c r="F374" s="43"/>
    </row>
    <row r="375" spans="2:6" x14ac:dyDescent="0.2">
      <c r="B375" s="43"/>
      <c r="F375" s="43"/>
    </row>
    <row r="376" spans="2:6" x14ac:dyDescent="0.2">
      <c r="B376" s="43"/>
      <c r="F376" s="43"/>
    </row>
    <row r="377" spans="2:6" x14ac:dyDescent="0.2">
      <c r="B377" s="43"/>
      <c r="F377" s="43"/>
    </row>
    <row r="378" spans="2:6" x14ac:dyDescent="0.2">
      <c r="B378" s="43"/>
      <c r="F378" s="43"/>
    </row>
    <row r="379" spans="2:6" x14ac:dyDescent="0.2">
      <c r="B379" s="43"/>
      <c r="F379" s="43"/>
    </row>
    <row r="380" spans="2:6" x14ac:dyDescent="0.2">
      <c r="B380" s="43"/>
      <c r="F380" s="43"/>
    </row>
    <row r="381" spans="2:6" x14ac:dyDescent="0.2">
      <c r="B381" s="43"/>
      <c r="F381" s="43"/>
    </row>
    <row r="382" spans="2:6" x14ac:dyDescent="0.2">
      <c r="B382" s="43"/>
      <c r="F382" s="43"/>
    </row>
    <row r="383" spans="2:6" x14ac:dyDescent="0.2">
      <c r="B383" s="43"/>
      <c r="F383" s="43"/>
    </row>
    <row r="384" spans="2:6" x14ac:dyDescent="0.2">
      <c r="B384" s="43"/>
      <c r="F384" s="43"/>
    </row>
    <row r="385" spans="2:6" x14ac:dyDescent="0.2">
      <c r="B385" s="43"/>
      <c r="F385" s="43"/>
    </row>
    <row r="386" spans="2:6" x14ac:dyDescent="0.2">
      <c r="B386" s="43"/>
      <c r="F386" s="43"/>
    </row>
    <row r="387" spans="2:6" x14ac:dyDescent="0.2">
      <c r="B387" s="43"/>
      <c r="F387" s="43"/>
    </row>
    <row r="388" spans="2:6" x14ac:dyDescent="0.2">
      <c r="B388" s="43"/>
      <c r="F388" s="43"/>
    </row>
    <row r="389" spans="2:6" x14ac:dyDescent="0.2">
      <c r="B389" s="43"/>
      <c r="F389" s="43"/>
    </row>
    <row r="390" spans="2:6" x14ac:dyDescent="0.2">
      <c r="B390" s="43"/>
      <c r="F390" s="43"/>
    </row>
    <row r="391" spans="2:6" x14ac:dyDescent="0.2">
      <c r="B391" s="43"/>
      <c r="F391" s="43"/>
    </row>
    <row r="392" spans="2:6" x14ac:dyDescent="0.2">
      <c r="B392" s="43"/>
      <c r="F392" s="43"/>
    </row>
    <row r="393" spans="2:6" x14ac:dyDescent="0.2">
      <c r="B393" s="43"/>
      <c r="F393" s="43"/>
    </row>
    <row r="394" spans="2:6" x14ac:dyDescent="0.2">
      <c r="B394" s="43"/>
      <c r="F394" s="43"/>
    </row>
    <row r="395" spans="2:6" x14ac:dyDescent="0.2">
      <c r="B395" s="43"/>
      <c r="F395" s="43"/>
    </row>
    <row r="396" spans="2:6" x14ac:dyDescent="0.2">
      <c r="B396" s="43"/>
      <c r="F396" s="43"/>
    </row>
    <row r="397" spans="2:6" x14ac:dyDescent="0.2">
      <c r="B397" s="43"/>
      <c r="F397" s="43"/>
    </row>
    <row r="398" spans="2:6" x14ac:dyDescent="0.2">
      <c r="B398" s="43"/>
      <c r="F398" s="43"/>
    </row>
    <row r="399" spans="2:6" x14ac:dyDescent="0.2">
      <c r="B399" s="43"/>
      <c r="F399" s="43"/>
    </row>
    <row r="400" spans="2:6" x14ac:dyDescent="0.2">
      <c r="B400" s="43"/>
      <c r="F400" s="43"/>
    </row>
    <row r="401" spans="2:6" x14ac:dyDescent="0.2">
      <c r="B401" s="43"/>
      <c r="F401" s="43"/>
    </row>
    <row r="402" spans="2:6" x14ac:dyDescent="0.2">
      <c r="B402" s="43"/>
      <c r="F402" s="43"/>
    </row>
    <row r="403" spans="2:6" x14ac:dyDescent="0.2">
      <c r="B403" s="43"/>
      <c r="F403" s="43"/>
    </row>
    <row r="404" spans="2:6" x14ac:dyDescent="0.2">
      <c r="B404" s="43"/>
      <c r="F404" s="43"/>
    </row>
    <row r="405" spans="2:6" x14ac:dyDescent="0.2">
      <c r="B405" s="43"/>
      <c r="F405" s="43"/>
    </row>
    <row r="406" spans="2:6" x14ac:dyDescent="0.2">
      <c r="B406" s="43"/>
      <c r="F406" s="43"/>
    </row>
    <row r="407" spans="2:6" x14ac:dyDescent="0.2">
      <c r="B407" s="43"/>
      <c r="F407" s="43"/>
    </row>
    <row r="408" spans="2:6" x14ac:dyDescent="0.2">
      <c r="B408" s="43"/>
      <c r="F408" s="43"/>
    </row>
    <row r="409" spans="2:6" x14ac:dyDescent="0.2">
      <c r="B409" s="43"/>
      <c r="F409" s="43"/>
    </row>
    <row r="410" spans="2:6" x14ac:dyDescent="0.2">
      <c r="B410" s="43"/>
      <c r="F410" s="43"/>
    </row>
    <row r="411" spans="2:6" x14ac:dyDescent="0.2">
      <c r="B411" s="43"/>
      <c r="F411" s="43"/>
    </row>
    <row r="412" spans="2:6" x14ac:dyDescent="0.2">
      <c r="B412" s="43"/>
      <c r="F412" s="43"/>
    </row>
    <row r="413" spans="2:6" x14ac:dyDescent="0.2">
      <c r="B413" s="43"/>
      <c r="F413" s="43"/>
    </row>
    <row r="414" spans="2:6" x14ac:dyDescent="0.2">
      <c r="B414" s="43"/>
      <c r="F414" s="43"/>
    </row>
    <row r="415" spans="2:6" x14ac:dyDescent="0.2">
      <c r="B415" s="43"/>
      <c r="F415" s="43"/>
    </row>
    <row r="416" spans="2:6" x14ac:dyDescent="0.2">
      <c r="B416" s="43"/>
      <c r="F416" s="43"/>
    </row>
    <row r="417" spans="2:6" x14ac:dyDescent="0.2">
      <c r="B417" s="43"/>
      <c r="F417" s="43"/>
    </row>
    <row r="418" spans="2:6" x14ac:dyDescent="0.2">
      <c r="B418" s="43"/>
      <c r="F418" s="43"/>
    </row>
    <row r="419" spans="2:6" x14ac:dyDescent="0.2">
      <c r="B419" s="43"/>
      <c r="F419" s="43"/>
    </row>
    <row r="420" spans="2:6" x14ac:dyDescent="0.2">
      <c r="B420" s="43"/>
      <c r="F420" s="43"/>
    </row>
    <row r="421" spans="2:6" x14ac:dyDescent="0.2">
      <c r="B421" s="43"/>
      <c r="F421" s="43"/>
    </row>
    <row r="422" spans="2:6" x14ac:dyDescent="0.2">
      <c r="B422" s="43"/>
      <c r="F422" s="43"/>
    </row>
    <row r="423" spans="2:6" x14ac:dyDescent="0.2">
      <c r="B423" s="43"/>
      <c r="F423" s="43"/>
    </row>
    <row r="424" spans="2:6" x14ac:dyDescent="0.2">
      <c r="B424" s="43"/>
      <c r="F424" s="43"/>
    </row>
    <row r="425" spans="2:6" x14ac:dyDescent="0.2">
      <c r="B425" s="43"/>
      <c r="F425" s="43"/>
    </row>
    <row r="426" spans="2:6" x14ac:dyDescent="0.2">
      <c r="B426" s="43"/>
      <c r="F426" s="43"/>
    </row>
    <row r="427" spans="2:6" x14ac:dyDescent="0.2">
      <c r="B427" s="43"/>
      <c r="F427" s="43"/>
    </row>
    <row r="428" spans="2:6" x14ac:dyDescent="0.2">
      <c r="B428" s="43"/>
      <c r="F428" s="43"/>
    </row>
    <row r="429" spans="2:6" x14ac:dyDescent="0.2">
      <c r="B429" s="43"/>
      <c r="F429" s="43"/>
    </row>
    <row r="430" spans="2:6" x14ac:dyDescent="0.2">
      <c r="B430" s="43"/>
      <c r="F430" s="43"/>
    </row>
    <row r="431" spans="2:6" x14ac:dyDescent="0.2">
      <c r="B431" s="43"/>
      <c r="F431" s="43"/>
    </row>
    <row r="432" spans="2:6" x14ac:dyDescent="0.2">
      <c r="B432" s="43"/>
      <c r="F432" s="43"/>
    </row>
    <row r="433" spans="2:6" x14ac:dyDescent="0.2">
      <c r="B433" s="43"/>
      <c r="F433" s="43"/>
    </row>
    <row r="434" spans="2:6" x14ac:dyDescent="0.2">
      <c r="B434" s="43"/>
      <c r="F434" s="43"/>
    </row>
    <row r="435" spans="2:6" x14ac:dyDescent="0.2">
      <c r="B435" s="43"/>
      <c r="F435" s="43"/>
    </row>
    <row r="436" spans="2:6" x14ac:dyDescent="0.2">
      <c r="B436" s="43"/>
      <c r="F436" s="43"/>
    </row>
    <row r="437" spans="2:6" x14ac:dyDescent="0.2">
      <c r="B437" s="43"/>
      <c r="F437" s="43"/>
    </row>
    <row r="438" spans="2:6" x14ac:dyDescent="0.2">
      <c r="B438" s="43"/>
      <c r="F438" s="43"/>
    </row>
    <row r="439" spans="2:6" x14ac:dyDescent="0.2">
      <c r="B439" s="43"/>
      <c r="F439" s="43"/>
    </row>
    <row r="440" spans="2:6" x14ac:dyDescent="0.2">
      <c r="B440" s="43"/>
      <c r="F440" s="43"/>
    </row>
    <row r="441" spans="2:6" x14ac:dyDescent="0.2">
      <c r="B441" s="43"/>
      <c r="F441" s="43"/>
    </row>
    <row r="442" spans="2:6" x14ac:dyDescent="0.2">
      <c r="B442" s="43"/>
      <c r="F442" s="43"/>
    </row>
    <row r="443" spans="2:6" x14ac:dyDescent="0.2">
      <c r="B443" s="43"/>
      <c r="F443" s="43"/>
    </row>
    <row r="444" spans="2:6" x14ac:dyDescent="0.2">
      <c r="B444" s="43"/>
      <c r="F444" s="43"/>
    </row>
    <row r="445" spans="2:6" x14ac:dyDescent="0.2">
      <c r="B445" s="43"/>
      <c r="F445" s="43"/>
    </row>
    <row r="446" spans="2:6" x14ac:dyDescent="0.2">
      <c r="B446" s="43"/>
      <c r="F446" s="43"/>
    </row>
    <row r="447" spans="2:6" x14ac:dyDescent="0.2">
      <c r="B447" s="43"/>
      <c r="F447" s="43"/>
    </row>
    <row r="448" spans="2:6" x14ac:dyDescent="0.2">
      <c r="B448" s="43"/>
      <c r="F448" s="43"/>
    </row>
    <row r="449" spans="2:6" x14ac:dyDescent="0.2">
      <c r="B449" s="43"/>
      <c r="F449" s="43"/>
    </row>
    <row r="450" spans="2:6" x14ac:dyDescent="0.2">
      <c r="B450" s="43"/>
      <c r="F450" s="43"/>
    </row>
    <row r="451" spans="2:6" x14ac:dyDescent="0.2">
      <c r="B451" s="43"/>
      <c r="F451" s="43"/>
    </row>
    <row r="452" spans="2:6" x14ac:dyDescent="0.2">
      <c r="B452" s="43"/>
      <c r="F452" s="43"/>
    </row>
    <row r="453" spans="2:6" x14ac:dyDescent="0.2">
      <c r="B453" s="43"/>
      <c r="F453" s="43"/>
    </row>
    <row r="454" spans="2:6" x14ac:dyDescent="0.2">
      <c r="B454" s="43"/>
      <c r="F454" s="43"/>
    </row>
    <row r="455" spans="2:6" x14ac:dyDescent="0.2">
      <c r="B455" s="43"/>
      <c r="F455" s="43"/>
    </row>
    <row r="456" spans="2:6" x14ac:dyDescent="0.2">
      <c r="B456" s="43"/>
      <c r="F456" s="43"/>
    </row>
    <row r="457" spans="2:6" x14ac:dyDescent="0.2">
      <c r="B457" s="43"/>
      <c r="F457" s="43"/>
    </row>
    <row r="458" spans="2:6" x14ac:dyDescent="0.2">
      <c r="B458" s="43"/>
      <c r="F458" s="43"/>
    </row>
    <row r="459" spans="2:6" x14ac:dyDescent="0.2">
      <c r="B459" s="43"/>
      <c r="F459" s="43"/>
    </row>
    <row r="460" spans="2:6" x14ac:dyDescent="0.2">
      <c r="B460" s="43"/>
      <c r="F460" s="43"/>
    </row>
    <row r="461" spans="2:6" x14ac:dyDescent="0.2">
      <c r="B461" s="43"/>
      <c r="F461" s="43"/>
    </row>
    <row r="462" spans="2:6" x14ac:dyDescent="0.2">
      <c r="B462" s="43"/>
      <c r="F462" s="43"/>
    </row>
    <row r="463" spans="2:6" x14ac:dyDescent="0.2">
      <c r="B463" s="43"/>
      <c r="F463" s="43"/>
    </row>
    <row r="464" spans="2:6" x14ac:dyDescent="0.2">
      <c r="B464" s="43"/>
      <c r="F464" s="43"/>
    </row>
    <row r="465" spans="2:6" x14ac:dyDescent="0.2">
      <c r="B465" s="43"/>
      <c r="F465" s="43"/>
    </row>
    <row r="466" spans="2:6" x14ac:dyDescent="0.2">
      <c r="B466" s="43"/>
      <c r="F466" s="43"/>
    </row>
    <row r="467" spans="2:6" x14ac:dyDescent="0.2">
      <c r="B467" s="43"/>
      <c r="F467" s="43"/>
    </row>
    <row r="468" spans="2:6" x14ac:dyDescent="0.2">
      <c r="B468" s="43"/>
      <c r="F468" s="43"/>
    </row>
    <row r="469" spans="2:6" x14ac:dyDescent="0.2">
      <c r="B469" s="43"/>
      <c r="F469" s="43"/>
    </row>
    <row r="470" spans="2:6" x14ac:dyDescent="0.2">
      <c r="B470" s="43"/>
      <c r="F470" s="43"/>
    </row>
    <row r="471" spans="2:6" x14ac:dyDescent="0.2">
      <c r="B471" s="43"/>
      <c r="F471" s="43"/>
    </row>
    <row r="472" spans="2:6" x14ac:dyDescent="0.2">
      <c r="B472" s="43"/>
      <c r="F472" s="43"/>
    </row>
    <row r="473" spans="2:6" x14ac:dyDescent="0.2">
      <c r="B473" s="43"/>
      <c r="F473" s="43"/>
    </row>
    <row r="474" spans="2:6" x14ac:dyDescent="0.2">
      <c r="B474" s="43"/>
      <c r="F474" s="43"/>
    </row>
    <row r="475" spans="2:6" x14ac:dyDescent="0.2">
      <c r="B475" s="43"/>
      <c r="F475" s="43"/>
    </row>
    <row r="476" spans="2:6" x14ac:dyDescent="0.2">
      <c r="B476" s="43"/>
      <c r="F476" s="43"/>
    </row>
    <row r="477" spans="2:6" x14ac:dyDescent="0.2">
      <c r="B477" s="43"/>
      <c r="F477" s="43"/>
    </row>
    <row r="478" spans="2:6" x14ac:dyDescent="0.2">
      <c r="B478" s="43"/>
      <c r="F478" s="43"/>
    </row>
    <row r="479" spans="2:6" x14ac:dyDescent="0.2">
      <c r="B479" s="43"/>
      <c r="F479" s="43"/>
    </row>
    <row r="480" spans="2:6" x14ac:dyDescent="0.2">
      <c r="B480" s="43"/>
      <c r="F480" s="43"/>
    </row>
    <row r="481" spans="2:6" x14ac:dyDescent="0.2">
      <c r="B481" s="43"/>
      <c r="F481" s="43"/>
    </row>
    <row r="482" spans="2:6" x14ac:dyDescent="0.2">
      <c r="B482" s="43"/>
      <c r="F482" s="43"/>
    </row>
    <row r="483" spans="2:6" x14ac:dyDescent="0.2">
      <c r="B483" s="43"/>
      <c r="F483" s="43"/>
    </row>
    <row r="484" spans="2:6" x14ac:dyDescent="0.2">
      <c r="B484" s="43"/>
      <c r="F484" s="43"/>
    </row>
    <row r="485" spans="2:6" x14ac:dyDescent="0.2">
      <c r="B485" s="43"/>
      <c r="F485" s="43"/>
    </row>
    <row r="486" spans="2:6" x14ac:dyDescent="0.2">
      <c r="B486" s="43"/>
      <c r="F486" s="43"/>
    </row>
    <row r="487" spans="2:6" x14ac:dyDescent="0.2">
      <c r="B487" s="43"/>
      <c r="F487" s="43"/>
    </row>
    <row r="488" spans="2:6" x14ac:dyDescent="0.2">
      <c r="B488" s="43"/>
      <c r="F488" s="43"/>
    </row>
    <row r="489" spans="2:6" x14ac:dyDescent="0.2">
      <c r="B489" s="43"/>
      <c r="F489" s="43"/>
    </row>
    <row r="490" spans="2:6" x14ac:dyDescent="0.2">
      <c r="B490" s="43"/>
      <c r="F490" s="43"/>
    </row>
    <row r="491" spans="2:6" x14ac:dyDescent="0.2">
      <c r="B491" s="43"/>
      <c r="F491" s="43"/>
    </row>
    <row r="492" spans="2:6" x14ac:dyDescent="0.2">
      <c r="B492" s="43"/>
      <c r="F492" s="43"/>
    </row>
    <row r="493" spans="2:6" x14ac:dyDescent="0.2">
      <c r="B493" s="43"/>
      <c r="F493" s="43"/>
    </row>
    <row r="494" spans="2:6" x14ac:dyDescent="0.2">
      <c r="B494" s="43"/>
      <c r="F494" s="43"/>
    </row>
    <row r="495" spans="2:6" x14ac:dyDescent="0.2">
      <c r="B495" s="43"/>
      <c r="F495" s="43"/>
    </row>
    <row r="496" spans="2:6" x14ac:dyDescent="0.2">
      <c r="B496" s="43"/>
      <c r="F496" s="43"/>
    </row>
    <row r="497" spans="2:6" x14ac:dyDescent="0.2">
      <c r="B497" s="43"/>
      <c r="F497" s="43"/>
    </row>
    <row r="498" spans="2:6" x14ac:dyDescent="0.2">
      <c r="B498" s="43"/>
      <c r="F498" s="43"/>
    </row>
    <row r="499" spans="2:6" x14ac:dyDescent="0.2">
      <c r="B499" s="43"/>
      <c r="F499" s="43"/>
    </row>
    <row r="500" spans="2:6" x14ac:dyDescent="0.2">
      <c r="B500" s="43"/>
      <c r="F500" s="43"/>
    </row>
    <row r="501" spans="2:6" x14ac:dyDescent="0.2">
      <c r="B501" s="43"/>
      <c r="F501" s="43"/>
    </row>
    <row r="502" spans="2:6" x14ac:dyDescent="0.2">
      <c r="B502" s="43"/>
      <c r="F502" s="43"/>
    </row>
    <row r="503" spans="2:6" x14ac:dyDescent="0.2">
      <c r="B503" s="43"/>
      <c r="F503" s="43"/>
    </row>
    <row r="504" spans="2:6" x14ac:dyDescent="0.2">
      <c r="B504" s="43"/>
      <c r="F504" s="43"/>
    </row>
    <row r="505" spans="2:6" x14ac:dyDescent="0.2">
      <c r="B505" s="43"/>
      <c r="F505" s="43"/>
    </row>
    <row r="506" spans="2:6" x14ac:dyDescent="0.2">
      <c r="B506" s="43"/>
      <c r="F506" s="43"/>
    </row>
    <row r="507" spans="2:6" x14ac:dyDescent="0.2">
      <c r="B507" s="43"/>
      <c r="F507" s="43"/>
    </row>
    <row r="508" spans="2:6" x14ac:dyDescent="0.2">
      <c r="B508" s="43"/>
      <c r="F508" s="43"/>
    </row>
    <row r="509" spans="2:6" x14ac:dyDescent="0.2">
      <c r="B509" s="43"/>
      <c r="F509" s="43"/>
    </row>
    <row r="510" spans="2:6" x14ac:dyDescent="0.2">
      <c r="B510" s="43"/>
      <c r="F510" s="43"/>
    </row>
    <row r="511" spans="2:6" x14ac:dyDescent="0.2">
      <c r="B511" s="43"/>
      <c r="F511" s="43"/>
    </row>
    <row r="512" spans="2:6" x14ac:dyDescent="0.2">
      <c r="B512" s="43"/>
      <c r="F512" s="43"/>
    </row>
    <row r="513" spans="2:6" x14ac:dyDescent="0.2">
      <c r="B513" s="43"/>
      <c r="F513" s="43"/>
    </row>
    <row r="514" spans="2:6" x14ac:dyDescent="0.2">
      <c r="B514" s="43"/>
      <c r="F514" s="43"/>
    </row>
    <row r="515" spans="2:6" x14ac:dyDescent="0.2">
      <c r="B515" s="43"/>
      <c r="F515" s="43"/>
    </row>
    <row r="516" spans="2:6" x14ac:dyDescent="0.2">
      <c r="B516" s="43"/>
      <c r="F516" s="43"/>
    </row>
    <row r="517" spans="2:6" x14ac:dyDescent="0.2">
      <c r="B517" s="43"/>
      <c r="F517" s="43"/>
    </row>
    <row r="518" spans="2:6" x14ac:dyDescent="0.2">
      <c r="B518" s="43"/>
      <c r="F518" s="43"/>
    </row>
    <row r="519" spans="2:6" x14ac:dyDescent="0.2">
      <c r="B519" s="43"/>
      <c r="F519" s="43"/>
    </row>
    <row r="520" spans="2:6" x14ac:dyDescent="0.2">
      <c r="B520" s="43"/>
      <c r="F520" s="43"/>
    </row>
    <row r="521" spans="2:6" x14ac:dyDescent="0.2">
      <c r="B521" s="43"/>
      <c r="F521" s="43"/>
    </row>
    <row r="522" spans="2:6" x14ac:dyDescent="0.2">
      <c r="B522" s="43"/>
      <c r="F522" s="43"/>
    </row>
    <row r="523" spans="2:6" x14ac:dyDescent="0.2">
      <c r="B523" s="43"/>
      <c r="F523" s="43"/>
    </row>
    <row r="524" spans="2:6" x14ac:dyDescent="0.2">
      <c r="B524" s="43"/>
      <c r="F524" s="43"/>
    </row>
    <row r="525" spans="2:6" x14ac:dyDescent="0.2">
      <c r="B525" s="43"/>
      <c r="F525" s="43"/>
    </row>
    <row r="526" spans="2:6" x14ac:dyDescent="0.2">
      <c r="B526" s="43"/>
      <c r="F526" s="43"/>
    </row>
    <row r="527" spans="2:6" x14ac:dyDescent="0.2">
      <c r="B527" s="43"/>
      <c r="F527" s="43"/>
    </row>
    <row r="528" spans="2:6" x14ac:dyDescent="0.2">
      <c r="B528" s="43"/>
      <c r="F528" s="43"/>
    </row>
    <row r="529" spans="2:6" x14ac:dyDescent="0.2">
      <c r="B529" s="43"/>
      <c r="F529" s="43"/>
    </row>
    <row r="530" spans="2:6" x14ac:dyDescent="0.2">
      <c r="B530" s="43"/>
      <c r="F530" s="43"/>
    </row>
    <row r="531" spans="2:6" x14ac:dyDescent="0.2">
      <c r="B531" s="43"/>
      <c r="F531" s="43"/>
    </row>
    <row r="532" spans="2:6" x14ac:dyDescent="0.2">
      <c r="B532" s="43"/>
      <c r="F532" s="43"/>
    </row>
    <row r="533" spans="2:6" x14ac:dyDescent="0.2">
      <c r="B533" s="43"/>
      <c r="F533" s="43"/>
    </row>
    <row r="534" spans="2:6" x14ac:dyDescent="0.2">
      <c r="B534" s="43"/>
      <c r="F534" s="43"/>
    </row>
    <row r="535" spans="2:6" x14ac:dyDescent="0.2">
      <c r="B535" s="43"/>
      <c r="F535" s="43"/>
    </row>
    <row r="536" spans="2:6" x14ac:dyDescent="0.2">
      <c r="B536" s="43"/>
      <c r="F536" s="43"/>
    </row>
    <row r="537" spans="2:6" x14ac:dyDescent="0.2">
      <c r="B537" s="43"/>
      <c r="F537" s="43"/>
    </row>
    <row r="538" spans="2:6" x14ac:dyDescent="0.2">
      <c r="B538" s="43"/>
      <c r="F538" s="43"/>
    </row>
    <row r="539" spans="2:6" x14ac:dyDescent="0.2">
      <c r="B539" s="43"/>
      <c r="F539" s="43"/>
    </row>
    <row r="540" spans="2:6" x14ac:dyDescent="0.2">
      <c r="B540" s="43"/>
      <c r="F540" s="43"/>
    </row>
    <row r="541" spans="2:6" x14ac:dyDescent="0.2">
      <c r="B541" s="43"/>
      <c r="F541" s="43"/>
    </row>
    <row r="542" spans="2:6" x14ac:dyDescent="0.2">
      <c r="B542" s="43"/>
      <c r="F542" s="43"/>
    </row>
    <row r="543" spans="2:6" x14ac:dyDescent="0.2">
      <c r="B543" s="43"/>
      <c r="F543" s="43"/>
    </row>
    <row r="544" spans="2:6" x14ac:dyDescent="0.2">
      <c r="B544" s="43"/>
      <c r="F544" s="43"/>
    </row>
    <row r="545" spans="2:6" x14ac:dyDescent="0.2">
      <c r="B545" s="43"/>
      <c r="F545" s="43"/>
    </row>
    <row r="546" spans="2:6" x14ac:dyDescent="0.2">
      <c r="B546" s="43"/>
      <c r="F546" s="43"/>
    </row>
    <row r="547" spans="2:6" x14ac:dyDescent="0.2">
      <c r="B547" s="43"/>
      <c r="F547" s="43"/>
    </row>
    <row r="548" spans="2:6" x14ac:dyDescent="0.2">
      <c r="B548" s="43"/>
      <c r="F548" s="43"/>
    </row>
    <row r="549" spans="2:6" x14ac:dyDescent="0.2">
      <c r="B549" s="43"/>
      <c r="F549" s="43"/>
    </row>
    <row r="550" spans="2:6" x14ac:dyDescent="0.2">
      <c r="B550" s="43"/>
      <c r="F550" s="43"/>
    </row>
    <row r="551" spans="2:6" x14ac:dyDescent="0.2">
      <c r="B551" s="43"/>
      <c r="F551" s="43"/>
    </row>
    <row r="552" spans="2:6" x14ac:dyDescent="0.2">
      <c r="B552" s="43"/>
      <c r="F552" s="43"/>
    </row>
    <row r="553" spans="2:6" x14ac:dyDescent="0.2">
      <c r="B553" s="43"/>
      <c r="F553" s="43"/>
    </row>
    <row r="554" spans="2:6" x14ac:dyDescent="0.2">
      <c r="B554" s="43"/>
      <c r="F554" s="43"/>
    </row>
    <row r="555" spans="2:6" x14ac:dyDescent="0.2">
      <c r="B555" s="43"/>
      <c r="F555" s="43"/>
    </row>
    <row r="556" spans="2:6" x14ac:dyDescent="0.2">
      <c r="B556" s="43"/>
      <c r="F556" s="43"/>
    </row>
    <row r="557" spans="2:6" x14ac:dyDescent="0.2">
      <c r="B557" s="43"/>
      <c r="F557" s="43"/>
    </row>
    <row r="558" spans="2:6" x14ac:dyDescent="0.2">
      <c r="B558" s="43"/>
      <c r="F558" s="43"/>
    </row>
    <row r="559" spans="2:6" x14ac:dyDescent="0.2">
      <c r="B559" s="43"/>
      <c r="F559" s="43"/>
    </row>
    <row r="560" spans="2:6" x14ac:dyDescent="0.2">
      <c r="B560" s="43"/>
      <c r="F560" s="43"/>
    </row>
    <row r="561" spans="2:6" x14ac:dyDescent="0.2">
      <c r="B561" s="43"/>
      <c r="F561" s="43"/>
    </row>
    <row r="562" spans="2:6" x14ac:dyDescent="0.2">
      <c r="B562" s="43"/>
      <c r="F562" s="43"/>
    </row>
    <row r="563" spans="2:6" x14ac:dyDescent="0.2">
      <c r="B563" s="43"/>
      <c r="F563" s="43"/>
    </row>
    <row r="564" spans="2:6" x14ac:dyDescent="0.2">
      <c r="B564" s="43"/>
      <c r="F564" s="43"/>
    </row>
    <row r="565" spans="2:6" x14ac:dyDescent="0.2">
      <c r="B565" s="43"/>
      <c r="F565" s="43"/>
    </row>
    <row r="566" spans="2:6" x14ac:dyDescent="0.2">
      <c r="B566" s="43"/>
      <c r="F566" s="43"/>
    </row>
    <row r="567" spans="2:6" x14ac:dyDescent="0.2">
      <c r="B567" s="43"/>
      <c r="F567" s="43"/>
    </row>
    <row r="568" spans="2:6" x14ac:dyDescent="0.2">
      <c r="B568" s="43"/>
      <c r="F568" s="43"/>
    </row>
    <row r="569" spans="2:6" x14ac:dyDescent="0.2">
      <c r="B569" s="43"/>
      <c r="F569" s="43"/>
    </row>
    <row r="570" spans="2:6" x14ac:dyDescent="0.2">
      <c r="B570" s="43"/>
      <c r="F570" s="43"/>
    </row>
    <row r="571" spans="2:6" x14ac:dyDescent="0.2">
      <c r="B571" s="43"/>
      <c r="F571" s="43"/>
    </row>
    <row r="572" spans="2:6" x14ac:dyDescent="0.2">
      <c r="B572" s="43"/>
      <c r="F572" s="43"/>
    </row>
    <row r="573" spans="2:6" x14ac:dyDescent="0.2">
      <c r="B573" s="43"/>
      <c r="F573" s="43"/>
    </row>
    <row r="574" spans="2:6" x14ac:dyDescent="0.2">
      <c r="B574" s="43"/>
      <c r="F574" s="43"/>
    </row>
    <row r="575" spans="2:6" x14ac:dyDescent="0.2">
      <c r="B575" s="43"/>
      <c r="F575" s="43"/>
    </row>
    <row r="576" spans="2:6" x14ac:dyDescent="0.2">
      <c r="B576" s="43"/>
      <c r="F576" s="43"/>
    </row>
    <row r="577" spans="2:6" x14ac:dyDescent="0.2">
      <c r="B577" s="43"/>
      <c r="F577" s="43"/>
    </row>
    <row r="578" spans="2:6" x14ac:dyDescent="0.2">
      <c r="B578" s="43"/>
      <c r="F578" s="43"/>
    </row>
    <row r="579" spans="2:6" x14ac:dyDescent="0.2">
      <c r="B579" s="43"/>
      <c r="F579" s="43"/>
    </row>
    <row r="580" spans="2:6" x14ac:dyDescent="0.2">
      <c r="B580" s="43"/>
      <c r="F580" s="43"/>
    </row>
    <row r="581" spans="2:6" x14ac:dyDescent="0.2">
      <c r="B581" s="43"/>
      <c r="F581" s="43"/>
    </row>
    <row r="582" spans="2:6" x14ac:dyDescent="0.2">
      <c r="B582" s="43"/>
      <c r="F582" s="43"/>
    </row>
    <row r="583" spans="2:6" x14ac:dyDescent="0.2">
      <c r="B583" s="43"/>
      <c r="F583" s="43"/>
    </row>
    <row r="584" spans="2:6" x14ac:dyDescent="0.2">
      <c r="B584" s="43"/>
      <c r="F584" s="43"/>
    </row>
    <row r="585" spans="2:6" x14ac:dyDescent="0.2">
      <c r="B585" s="43"/>
      <c r="F585" s="43"/>
    </row>
    <row r="586" spans="2:6" x14ac:dyDescent="0.2">
      <c r="B586" s="43"/>
      <c r="F586" s="43"/>
    </row>
    <row r="587" spans="2:6" x14ac:dyDescent="0.2">
      <c r="B587" s="43"/>
      <c r="F587" s="43"/>
    </row>
    <row r="588" spans="2:6" x14ac:dyDescent="0.2">
      <c r="B588" s="43"/>
      <c r="F588" s="43"/>
    </row>
    <row r="589" spans="2:6" x14ac:dyDescent="0.2">
      <c r="B589" s="43"/>
      <c r="F589" s="43"/>
    </row>
    <row r="590" spans="2:6" x14ac:dyDescent="0.2">
      <c r="B590" s="43"/>
      <c r="F590" s="43"/>
    </row>
    <row r="591" spans="2:6" x14ac:dyDescent="0.2">
      <c r="B591" s="43"/>
      <c r="F591" s="43"/>
    </row>
    <row r="592" spans="2:6" x14ac:dyDescent="0.2">
      <c r="B592" s="43"/>
      <c r="F592" s="43"/>
    </row>
    <row r="593" spans="2:6" x14ac:dyDescent="0.2">
      <c r="B593" s="43"/>
      <c r="F593" s="43"/>
    </row>
    <row r="594" spans="2:6" x14ac:dyDescent="0.2">
      <c r="B594" s="43"/>
      <c r="F594" s="43"/>
    </row>
    <row r="595" spans="2:6" x14ac:dyDescent="0.2">
      <c r="B595" s="43"/>
      <c r="F595" s="43"/>
    </row>
    <row r="596" spans="2:6" x14ac:dyDescent="0.2">
      <c r="B596" s="43"/>
      <c r="F596" s="43"/>
    </row>
    <row r="597" spans="2:6" x14ac:dyDescent="0.2">
      <c r="B597" s="43"/>
      <c r="F597" s="43"/>
    </row>
    <row r="598" spans="2:6" x14ac:dyDescent="0.2">
      <c r="B598" s="43"/>
      <c r="F598" s="43"/>
    </row>
    <row r="599" spans="2:6" x14ac:dyDescent="0.2">
      <c r="B599" s="43"/>
      <c r="F599" s="43"/>
    </row>
    <row r="600" spans="2:6" x14ac:dyDescent="0.2">
      <c r="B600" s="43"/>
      <c r="F600" s="43"/>
    </row>
    <row r="601" spans="2:6" x14ac:dyDescent="0.2">
      <c r="B601" s="43"/>
      <c r="F601" s="43"/>
    </row>
    <row r="602" spans="2:6" x14ac:dyDescent="0.2">
      <c r="B602" s="43"/>
      <c r="F602" s="43"/>
    </row>
    <row r="603" spans="2:6" x14ac:dyDescent="0.2">
      <c r="B603" s="43"/>
      <c r="F603" s="43"/>
    </row>
    <row r="604" spans="2:6" x14ac:dyDescent="0.2">
      <c r="B604" s="43"/>
      <c r="F604" s="43"/>
    </row>
    <row r="605" spans="2:6" x14ac:dyDescent="0.2">
      <c r="B605" s="43"/>
      <c r="F605" s="43"/>
    </row>
    <row r="606" spans="2:6" x14ac:dyDescent="0.2">
      <c r="B606" s="43"/>
      <c r="F606" s="43"/>
    </row>
    <row r="607" spans="2:6" x14ac:dyDescent="0.2">
      <c r="B607" s="43"/>
      <c r="F607" s="43"/>
    </row>
    <row r="608" spans="2:6" x14ac:dyDescent="0.2">
      <c r="B608" s="43"/>
      <c r="F608" s="43"/>
    </row>
    <row r="609" spans="2:6" x14ac:dyDescent="0.2">
      <c r="B609" s="43"/>
      <c r="F609" s="43"/>
    </row>
    <row r="610" spans="2:6" x14ac:dyDescent="0.2">
      <c r="B610" s="43"/>
      <c r="F610" s="43"/>
    </row>
    <row r="611" spans="2:6" x14ac:dyDescent="0.2">
      <c r="B611" s="43"/>
      <c r="F611" s="43"/>
    </row>
    <row r="612" spans="2:6" x14ac:dyDescent="0.2">
      <c r="B612" s="43"/>
      <c r="F612" s="43"/>
    </row>
    <row r="613" spans="2:6" x14ac:dyDescent="0.2">
      <c r="B613" s="43"/>
      <c r="F613" s="43"/>
    </row>
    <row r="614" spans="2:6" x14ac:dyDescent="0.2">
      <c r="B614" s="43"/>
      <c r="F614" s="43"/>
    </row>
    <row r="615" spans="2:6" x14ac:dyDescent="0.2">
      <c r="B615" s="43"/>
      <c r="F615" s="43"/>
    </row>
    <row r="616" spans="2:6" x14ac:dyDescent="0.2">
      <c r="B616" s="43"/>
      <c r="F616" s="43"/>
    </row>
    <row r="617" spans="2:6" x14ac:dyDescent="0.2">
      <c r="B617" s="43"/>
      <c r="F617" s="43"/>
    </row>
    <row r="618" spans="2:6" x14ac:dyDescent="0.2">
      <c r="B618" s="43"/>
      <c r="F618" s="43"/>
    </row>
    <row r="619" spans="2:6" x14ac:dyDescent="0.2">
      <c r="B619" s="43"/>
      <c r="F619" s="43"/>
    </row>
    <row r="620" spans="2:6" x14ac:dyDescent="0.2">
      <c r="B620" s="43"/>
      <c r="F620" s="43"/>
    </row>
    <row r="621" spans="2:6" x14ac:dyDescent="0.2">
      <c r="B621" s="43"/>
      <c r="F621" s="43"/>
    </row>
    <row r="622" spans="2:6" x14ac:dyDescent="0.2">
      <c r="B622" s="43"/>
      <c r="F622" s="43"/>
    </row>
    <row r="623" spans="2:6" x14ac:dyDescent="0.2">
      <c r="B623" s="43"/>
      <c r="F623" s="43"/>
    </row>
    <row r="624" spans="2:6" x14ac:dyDescent="0.2">
      <c r="B624" s="43"/>
      <c r="F624" s="43"/>
    </row>
    <row r="625" spans="2:6" x14ac:dyDescent="0.2">
      <c r="B625" s="43"/>
      <c r="F625" s="43"/>
    </row>
    <row r="626" spans="2:6" x14ac:dyDescent="0.2">
      <c r="B626" s="43"/>
      <c r="F626" s="43"/>
    </row>
    <row r="627" spans="2:6" x14ac:dyDescent="0.2">
      <c r="B627" s="43"/>
      <c r="F627" s="43"/>
    </row>
    <row r="628" spans="2:6" x14ac:dyDescent="0.2">
      <c r="B628" s="43"/>
      <c r="F628" s="43"/>
    </row>
    <row r="629" spans="2:6" x14ac:dyDescent="0.2">
      <c r="B629" s="43"/>
      <c r="F629" s="43"/>
    </row>
    <row r="630" spans="2:6" x14ac:dyDescent="0.2">
      <c r="B630" s="43"/>
      <c r="F630" s="43"/>
    </row>
    <row r="631" spans="2:6" x14ac:dyDescent="0.2">
      <c r="B631" s="43"/>
      <c r="F631" s="43"/>
    </row>
    <row r="632" spans="2:6" x14ac:dyDescent="0.2">
      <c r="B632" s="43"/>
      <c r="F632" s="43"/>
    </row>
    <row r="633" spans="2:6" x14ac:dyDescent="0.2">
      <c r="B633" s="43"/>
      <c r="F633" s="43"/>
    </row>
    <row r="634" spans="2:6" x14ac:dyDescent="0.2">
      <c r="B634" s="43"/>
      <c r="F634" s="43"/>
    </row>
    <row r="635" spans="2:6" x14ac:dyDescent="0.2">
      <c r="B635" s="43"/>
      <c r="F635" s="43"/>
    </row>
    <row r="636" spans="2:6" x14ac:dyDescent="0.2">
      <c r="B636" s="43"/>
      <c r="F636" s="43"/>
    </row>
    <row r="637" spans="2:6" x14ac:dyDescent="0.2">
      <c r="B637" s="43"/>
      <c r="F637" s="43"/>
    </row>
    <row r="638" spans="2:6" x14ac:dyDescent="0.2">
      <c r="B638" s="43"/>
      <c r="F638" s="43"/>
    </row>
    <row r="639" spans="2:6" x14ac:dyDescent="0.2">
      <c r="B639" s="43"/>
      <c r="F639" s="43"/>
    </row>
    <row r="640" spans="2:6" x14ac:dyDescent="0.2">
      <c r="B640" s="43"/>
      <c r="F640" s="43"/>
    </row>
    <row r="641" spans="2:6" x14ac:dyDescent="0.2">
      <c r="B641" s="43"/>
      <c r="F641" s="43"/>
    </row>
    <row r="642" spans="2:6" x14ac:dyDescent="0.2">
      <c r="B642" s="43"/>
      <c r="F642" s="43"/>
    </row>
    <row r="643" spans="2:6" x14ac:dyDescent="0.2">
      <c r="B643" s="43"/>
      <c r="F643" s="43"/>
    </row>
    <row r="644" spans="2:6" x14ac:dyDescent="0.2">
      <c r="B644" s="43"/>
      <c r="F644" s="43"/>
    </row>
    <row r="645" spans="2:6" x14ac:dyDescent="0.2">
      <c r="B645" s="43"/>
      <c r="F645" s="43"/>
    </row>
    <row r="646" spans="2:6" x14ac:dyDescent="0.2">
      <c r="B646" s="43"/>
      <c r="F646" s="43"/>
    </row>
    <row r="647" spans="2:6" x14ac:dyDescent="0.2">
      <c r="B647" s="43"/>
      <c r="F647" s="43"/>
    </row>
    <row r="648" spans="2:6" x14ac:dyDescent="0.2">
      <c r="B648" s="43"/>
      <c r="F648" s="43"/>
    </row>
    <row r="649" spans="2:6" x14ac:dyDescent="0.2">
      <c r="B649" s="43"/>
      <c r="F649" s="43"/>
    </row>
    <row r="650" spans="2:6" x14ac:dyDescent="0.2">
      <c r="B650" s="43"/>
      <c r="F650" s="43"/>
    </row>
    <row r="651" spans="2:6" x14ac:dyDescent="0.2">
      <c r="B651" s="43"/>
      <c r="F651" s="43"/>
    </row>
    <row r="652" spans="2:6" x14ac:dyDescent="0.2">
      <c r="B652" s="43"/>
      <c r="F652" s="43"/>
    </row>
    <row r="653" spans="2:6" x14ac:dyDescent="0.2">
      <c r="B653" s="43"/>
      <c r="F653" s="43"/>
    </row>
    <row r="654" spans="2:6" x14ac:dyDescent="0.2">
      <c r="B654" s="43"/>
      <c r="F654" s="43"/>
    </row>
    <row r="655" spans="2:6" x14ac:dyDescent="0.2">
      <c r="B655" s="43"/>
      <c r="F655" s="43"/>
    </row>
    <row r="656" spans="2:6" x14ac:dyDescent="0.2">
      <c r="B656" s="43"/>
      <c r="F656" s="43"/>
    </row>
    <row r="657" spans="2:6" x14ac:dyDescent="0.2">
      <c r="B657" s="43"/>
      <c r="F657" s="43"/>
    </row>
    <row r="658" spans="2:6" x14ac:dyDescent="0.2">
      <c r="B658" s="43"/>
      <c r="F658" s="43"/>
    </row>
    <row r="659" spans="2:6" x14ac:dyDescent="0.2">
      <c r="B659" s="43"/>
      <c r="F659" s="43"/>
    </row>
    <row r="660" spans="2:6" x14ac:dyDescent="0.2">
      <c r="B660" s="43"/>
      <c r="F660" s="43"/>
    </row>
    <row r="661" spans="2:6" x14ac:dyDescent="0.2">
      <c r="B661" s="43"/>
      <c r="F661" s="43"/>
    </row>
    <row r="662" spans="2:6" x14ac:dyDescent="0.2">
      <c r="B662" s="43"/>
      <c r="F662" s="43"/>
    </row>
    <row r="663" spans="2:6" x14ac:dyDescent="0.2">
      <c r="B663" s="43"/>
      <c r="F663" s="43"/>
    </row>
    <row r="664" spans="2:6" x14ac:dyDescent="0.2">
      <c r="B664" s="43"/>
      <c r="F664" s="43"/>
    </row>
    <row r="665" spans="2:6" x14ac:dyDescent="0.2">
      <c r="B665" s="43"/>
      <c r="F665" s="43"/>
    </row>
    <row r="666" spans="2:6" x14ac:dyDescent="0.2">
      <c r="B666" s="43"/>
      <c r="F666" s="43"/>
    </row>
    <row r="667" spans="2:6" x14ac:dyDescent="0.2">
      <c r="B667" s="43"/>
      <c r="F667" s="43"/>
    </row>
    <row r="668" spans="2:6" x14ac:dyDescent="0.2">
      <c r="B668" s="43"/>
      <c r="F668" s="43"/>
    </row>
    <row r="669" spans="2:6" x14ac:dyDescent="0.2">
      <c r="B669" s="43"/>
      <c r="F669" s="43"/>
    </row>
    <row r="670" spans="2:6" x14ac:dyDescent="0.2">
      <c r="B670" s="43"/>
      <c r="F670" s="43"/>
    </row>
    <row r="671" spans="2:6" x14ac:dyDescent="0.2">
      <c r="B671" s="43"/>
      <c r="F671" s="43"/>
    </row>
    <row r="672" spans="2:6" x14ac:dyDescent="0.2">
      <c r="B672" s="43"/>
      <c r="F672" s="43"/>
    </row>
    <row r="673" spans="2:6" x14ac:dyDescent="0.2">
      <c r="B673" s="43"/>
      <c r="F673" s="43"/>
    </row>
    <row r="674" spans="2:6" x14ac:dyDescent="0.2">
      <c r="B674" s="43"/>
      <c r="F674" s="43"/>
    </row>
    <row r="675" spans="2:6" x14ac:dyDescent="0.2">
      <c r="B675" s="43"/>
      <c r="F675" s="43"/>
    </row>
    <row r="676" spans="2:6" x14ac:dyDescent="0.2">
      <c r="B676" s="43"/>
      <c r="F676" s="43"/>
    </row>
    <row r="677" spans="2:6" x14ac:dyDescent="0.2">
      <c r="B677" s="43"/>
      <c r="F677" s="43"/>
    </row>
    <row r="678" spans="2:6" x14ac:dyDescent="0.2">
      <c r="B678" s="43"/>
      <c r="F678" s="43"/>
    </row>
    <row r="679" spans="2:6" x14ac:dyDescent="0.2">
      <c r="B679" s="43"/>
      <c r="F679" s="43"/>
    </row>
    <row r="680" spans="2:6" x14ac:dyDescent="0.2">
      <c r="B680" s="43"/>
      <c r="F680" s="43"/>
    </row>
    <row r="681" spans="2:6" x14ac:dyDescent="0.2">
      <c r="B681" s="43"/>
      <c r="F681" s="43"/>
    </row>
    <row r="682" spans="2:6" x14ac:dyDescent="0.2">
      <c r="B682" s="43"/>
      <c r="F682" s="43"/>
    </row>
    <row r="683" spans="2:6" x14ac:dyDescent="0.2">
      <c r="B683" s="43"/>
      <c r="F683" s="43"/>
    </row>
    <row r="684" spans="2:6" x14ac:dyDescent="0.2">
      <c r="B684" s="43"/>
      <c r="F684" s="43"/>
    </row>
    <row r="685" spans="2:6" x14ac:dyDescent="0.2">
      <c r="B685" s="43"/>
      <c r="F685" s="43"/>
    </row>
    <row r="686" spans="2:6" x14ac:dyDescent="0.2">
      <c r="B686" s="43"/>
      <c r="F686" s="43"/>
    </row>
    <row r="687" spans="2:6" x14ac:dyDescent="0.2">
      <c r="B687" s="43"/>
      <c r="F687" s="43"/>
    </row>
    <row r="688" spans="2:6" x14ac:dyDescent="0.2">
      <c r="B688" s="43"/>
      <c r="F688" s="43"/>
    </row>
    <row r="689" spans="2:6" x14ac:dyDescent="0.2">
      <c r="B689" s="43"/>
      <c r="F689" s="43"/>
    </row>
    <row r="690" spans="2:6" x14ac:dyDescent="0.2">
      <c r="B690" s="43"/>
      <c r="F690" s="43"/>
    </row>
    <row r="691" spans="2:6" x14ac:dyDescent="0.2">
      <c r="B691" s="43"/>
      <c r="F691" s="43"/>
    </row>
    <row r="692" spans="2:6" x14ac:dyDescent="0.2">
      <c r="B692" s="43"/>
      <c r="F692" s="43"/>
    </row>
    <row r="693" spans="2:6" x14ac:dyDescent="0.2">
      <c r="B693" s="43"/>
      <c r="F693" s="43"/>
    </row>
    <row r="694" spans="2:6" x14ac:dyDescent="0.2">
      <c r="B694" s="43"/>
      <c r="F694" s="43"/>
    </row>
    <row r="695" spans="2:6" x14ac:dyDescent="0.2">
      <c r="B695" s="43"/>
      <c r="F695" s="43"/>
    </row>
    <row r="696" spans="2:6" x14ac:dyDescent="0.2">
      <c r="B696" s="43"/>
      <c r="F696" s="43"/>
    </row>
    <row r="697" spans="2:6" x14ac:dyDescent="0.2">
      <c r="B697" s="43"/>
      <c r="F697" s="43"/>
    </row>
    <row r="698" spans="2:6" x14ac:dyDescent="0.2">
      <c r="B698" s="43"/>
      <c r="F698" s="43"/>
    </row>
    <row r="699" spans="2:6" x14ac:dyDescent="0.2">
      <c r="B699" s="43"/>
      <c r="F699" s="43"/>
    </row>
    <row r="700" spans="2:6" x14ac:dyDescent="0.2">
      <c r="B700" s="43"/>
      <c r="F700" s="43"/>
    </row>
    <row r="701" spans="2:6" x14ac:dyDescent="0.2">
      <c r="B701" s="43"/>
      <c r="F701" s="43"/>
    </row>
    <row r="702" spans="2:6" x14ac:dyDescent="0.2">
      <c r="B702" s="43"/>
      <c r="F702" s="43"/>
    </row>
    <row r="703" spans="2:6" x14ac:dyDescent="0.2">
      <c r="B703" s="43"/>
      <c r="F703" s="43"/>
    </row>
    <row r="704" spans="2:6" x14ac:dyDescent="0.2">
      <c r="B704" s="43"/>
      <c r="F704" s="43"/>
    </row>
    <row r="705" spans="2:6" x14ac:dyDescent="0.2">
      <c r="B705" s="43"/>
      <c r="F705" s="43"/>
    </row>
    <row r="706" spans="2:6" x14ac:dyDescent="0.2">
      <c r="B706" s="43"/>
      <c r="F706" s="43"/>
    </row>
    <row r="707" spans="2:6" x14ac:dyDescent="0.2">
      <c r="B707" s="43"/>
      <c r="F707" s="43"/>
    </row>
    <row r="708" spans="2:6" x14ac:dyDescent="0.2">
      <c r="B708" s="43"/>
      <c r="F708" s="43"/>
    </row>
    <row r="709" spans="2:6" x14ac:dyDescent="0.2">
      <c r="B709" s="43"/>
      <c r="F709" s="43"/>
    </row>
    <row r="710" spans="2:6" x14ac:dyDescent="0.2">
      <c r="B710" s="43"/>
      <c r="F710" s="43"/>
    </row>
    <row r="711" spans="2:6" x14ac:dyDescent="0.2">
      <c r="B711" s="43"/>
      <c r="F711" s="43"/>
    </row>
    <row r="712" spans="2:6" x14ac:dyDescent="0.2">
      <c r="B712" s="43"/>
      <c r="F712" s="43"/>
    </row>
    <row r="713" spans="2:6" x14ac:dyDescent="0.2">
      <c r="B713" s="43"/>
      <c r="F713" s="43"/>
    </row>
    <row r="714" spans="2:6" x14ac:dyDescent="0.2">
      <c r="B714" s="43"/>
      <c r="F714" s="43"/>
    </row>
    <row r="715" spans="2:6" x14ac:dyDescent="0.2">
      <c r="B715" s="43"/>
      <c r="F715" s="43"/>
    </row>
    <row r="716" spans="2:6" x14ac:dyDescent="0.2">
      <c r="B716" s="43"/>
      <c r="F716" s="43"/>
    </row>
    <row r="717" spans="2:6" x14ac:dyDescent="0.2">
      <c r="B717" s="43"/>
      <c r="F717" s="43"/>
    </row>
    <row r="718" spans="2:6" x14ac:dyDescent="0.2">
      <c r="B718" s="43"/>
      <c r="F718" s="43"/>
    </row>
    <row r="719" spans="2:6" x14ac:dyDescent="0.2">
      <c r="B719" s="43"/>
      <c r="F719" s="43"/>
    </row>
    <row r="720" spans="2:6" x14ac:dyDescent="0.2">
      <c r="B720" s="43"/>
      <c r="F720" s="43"/>
    </row>
    <row r="721" spans="2:6" x14ac:dyDescent="0.2">
      <c r="B721" s="43"/>
      <c r="F721" s="43"/>
    </row>
    <row r="722" spans="2:6" x14ac:dyDescent="0.2">
      <c r="B722" s="43"/>
      <c r="F722" s="43"/>
    </row>
    <row r="723" spans="2:6" x14ac:dyDescent="0.2">
      <c r="B723" s="43"/>
      <c r="F723" s="43"/>
    </row>
    <row r="724" spans="2:6" x14ac:dyDescent="0.2">
      <c r="B724" s="43"/>
      <c r="F724" s="43"/>
    </row>
    <row r="725" spans="2:6" x14ac:dyDescent="0.2">
      <c r="B725" s="43"/>
      <c r="F725" s="43"/>
    </row>
    <row r="726" spans="2:6" x14ac:dyDescent="0.2">
      <c r="B726" s="43"/>
      <c r="F726" s="43"/>
    </row>
    <row r="727" spans="2:6" x14ac:dyDescent="0.2">
      <c r="B727" s="43"/>
      <c r="F727" s="43"/>
    </row>
    <row r="728" spans="2:6" x14ac:dyDescent="0.2">
      <c r="B728" s="43"/>
      <c r="F728" s="43"/>
    </row>
    <row r="729" spans="2:6" x14ac:dyDescent="0.2">
      <c r="B729" s="43"/>
      <c r="F729" s="43"/>
    </row>
    <row r="730" spans="2:6" x14ac:dyDescent="0.2">
      <c r="B730" s="43"/>
      <c r="F730" s="43"/>
    </row>
    <row r="731" spans="2:6" x14ac:dyDescent="0.2">
      <c r="B731" s="43"/>
      <c r="F731" s="43"/>
    </row>
    <row r="732" spans="2:6" x14ac:dyDescent="0.2">
      <c r="B732" s="43"/>
      <c r="F732" s="43"/>
    </row>
    <row r="733" spans="2:6" x14ac:dyDescent="0.2">
      <c r="B733" s="43"/>
      <c r="F733" s="43"/>
    </row>
    <row r="734" spans="2:6" x14ac:dyDescent="0.2">
      <c r="B734" s="43"/>
      <c r="F734" s="43"/>
    </row>
    <row r="735" spans="2:6" x14ac:dyDescent="0.2">
      <c r="B735" s="43"/>
      <c r="F735" s="43"/>
    </row>
    <row r="736" spans="2:6" x14ac:dyDescent="0.2">
      <c r="B736" s="43"/>
      <c r="F736" s="43"/>
    </row>
    <row r="737" spans="2:6" x14ac:dyDescent="0.2">
      <c r="B737" s="43"/>
      <c r="F737" s="43"/>
    </row>
    <row r="738" spans="2:6" x14ac:dyDescent="0.2">
      <c r="B738" s="43"/>
      <c r="F738" s="43"/>
    </row>
    <row r="739" spans="2:6" x14ac:dyDescent="0.2">
      <c r="B739" s="43"/>
      <c r="F739" s="43"/>
    </row>
    <row r="740" spans="2:6" x14ac:dyDescent="0.2">
      <c r="B740" s="43"/>
      <c r="F740" s="43"/>
    </row>
    <row r="741" spans="2:6" x14ac:dyDescent="0.2">
      <c r="B741" s="43"/>
      <c r="F741" s="43"/>
    </row>
    <row r="742" spans="2:6" x14ac:dyDescent="0.2">
      <c r="B742" s="43"/>
      <c r="F742" s="43"/>
    </row>
    <row r="743" spans="2:6" x14ac:dyDescent="0.2">
      <c r="B743" s="43"/>
      <c r="F743" s="43"/>
    </row>
    <row r="744" spans="2:6" x14ac:dyDescent="0.2">
      <c r="B744" s="43"/>
      <c r="F744" s="43"/>
    </row>
    <row r="745" spans="2:6" x14ac:dyDescent="0.2">
      <c r="B745" s="43"/>
      <c r="F745" s="43"/>
    </row>
    <row r="746" spans="2:6" x14ac:dyDescent="0.2">
      <c r="B746" s="43"/>
      <c r="F746" s="43"/>
    </row>
    <row r="747" spans="2:6" x14ac:dyDescent="0.2">
      <c r="B747" s="43"/>
      <c r="F747" s="43"/>
    </row>
    <row r="748" spans="2:6" x14ac:dyDescent="0.2">
      <c r="B748" s="43"/>
      <c r="F748" s="43"/>
    </row>
    <row r="749" spans="2:6" x14ac:dyDescent="0.2">
      <c r="B749" s="43"/>
      <c r="F749" s="43"/>
    </row>
    <row r="750" spans="2:6" x14ac:dyDescent="0.2">
      <c r="B750" s="43"/>
      <c r="F750" s="43"/>
    </row>
    <row r="751" spans="2:6" x14ac:dyDescent="0.2">
      <c r="B751" s="43"/>
      <c r="F751" s="43"/>
    </row>
    <row r="752" spans="2:6" x14ac:dyDescent="0.2">
      <c r="B752" s="43"/>
      <c r="F752" s="43"/>
    </row>
    <row r="753" spans="2:6" x14ac:dyDescent="0.2">
      <c r="B753" s="43"/>
      <c r="F753" s="43"/>
    </row>
    <row r="754" spans="2:6" x14ac:dyDescent="0.2">
      <c r="B754" s="43"/>
      <c r="F754" s="43"/>
    </row>
    <row r="755" spans="2:6" x14ac:dyDescent="0.2">
      <c r="B755" s="43"/>
      <c r="F755" s="43"/>
    </row>
    <row r="756" spans="2:6" x14ac:dyDescent="0.2">
      <c r="B756" s="43"/>
      <c r="F756" s="43"/>
    </row>
    <row r="757" spans="2:6" x14ac:dyDescent="0.2">
      <c r="B757" s="43"/>
      <c r="F757" s="43"/>
    </row>
    <row r="758" spans="2:6" x14ac:dyDescent="0.2">
      <c r="B758" s="43"/>
      <c r="F758" s="43"/>
    </row>
    <row r="759" spans="2:6" x14ac:dyDescent="0.2">
      <c r="B759" s="43"/>
      <c r="F759" s="43"/>
    </row>
    <row r="760" spans="2:6" x14ac:dyDescent="0.2">
      <c r="B760" s="43"/>
      <c r="F760" s="43"/>
    </row>
    <row r="761" spans="2:6" x14ac:dyDescent="0.2">
      <c r="B761" s="43"/>
      <c r="F761" s="43"/>
    </row>
    <row r="762" spans="2:6" x14ac:dyDescent="0.2">
      <c r="B762" s="43"/>
      <c r="F762" s="43"/>
    </row>
    <row r="763" spans="2:6" x14ac:dyDescent="0.2">
      <c r="B763" s="43"/>
      <c r="F763" s="43"/>
    </row>
    <row r="764" spans="2:6" x14ac:dyDescent="0.2">
      <c r="B764" s="43"/>
      <c r="F764" s="43"/>
    </row>
    <row r="765" spans="2:6" x14ac:dyDescent="0.2">
      <c r="B765" s="43"/>
      <c r="F765" s="43"/>
    </row>
    <row r="766" spans="2:6" x14ac:dyDescent="0.2">
      <c r="B766" s="43"/>
      <c r="F766" s="43"/>
    </row>
    <row r="767" spans="2:6" x14ac:dyDescent="0.2">
      <c r="B767" s="43"/>
      <c r="F767" s="43"/>
    </row>
    <row r="768" spans="2:6" x14ac:dyDescent="0.2">
      <c r="B768" s="43"/>
      <c r="F768" s="43"/>
    </row>
    <row r="769" spans="2:6" x14ac:dyDescent="0.2">
      <c r="B769" s="43"/>
      <c r="F769" s="43"/>
    </row>
    <row r="770" spans="2:6" x14ac:dyDescent="0.2">
      <c r="B770" s="43"/>
      <c r="F770" s="43"/>
    </row>
    <row r="771" spans="2:6" x14ac:dyDescent="0.2">
      <c r="B771" s="43"/>
      <c r="F771" s="43"/>
    </row>
    <row r="772" spans="2:6" x14ac:dyDescent="0.2">
      <c r="B772" s="43"/>
      <c r="F772" s="43"/>
    </row>
    <row r="773" spans="2:6" x14ac:dyDescent="0.2">
      <c r="B773" s="43"/>
      <c r="F773" s="43"/>
    </row>
    <row r="774" spans="2:6" x14ac:dyDescent="0.2">
      <c r="B774" s="43"/>
      <c r="F774" s="43"/>
    </row>
    <row r="775" spans="2:6" x14ac:dyDescent="0.2">
      <c r="B775" s="43"/>
      <c r="F775" s="43"/>
    </row>
    <row r="776" spans="2:6" x14ac:dyDescent="0.2">
      <c r="B776" s="43"/>
      <c r="F776" s="43"/>
    </row>
    <row r="777" spans="2:6" x14ac:dyDescent="0.2">
      <c r="B777" s="43"/>
      <c r="F777" s="43"/>
    </row>
    <row r="778" spans="2:6" x14ac:dyDescent="0.2">
      <c r="B778" s="43"/>
      <c r="F778" s="43"/>
    </row>
    <row r="779" spans="2:6" x14ac:dyDescent="0.2">
      <c r="B779" s="43"/>
      <c r="F779" s="43"/>
    </row>
    <row r="780" spans="2:6" x14ac:dyDescent="0.2">
      <c r="B780" s="43"/>
      <c r="F780" s="43"/>
    </row>
    <row r="781" spans="2:6" x14ac:dyDescent="0.2">
      <c r="B781" s="43"/>
      <c r="F781" s="43"/>
    </row>
    <row r="782" spans="2:6" x14ac:dyDescent="0.2">
      <c r="B782" s="43"/>
      <c r="F782" s="43"/>
    </row>
    <row r="783" spans="2:6" x14ac:dyDescent="0.2">
      <c r="B783" s="43"/>
      <c r="F783" s="43"/>
    </row>
    <row r="784" spans="2:6" x14ac:dyDescent="0.2">
      <c r="B784" s="43"/>
      <c r="F784" s="43"/>
    </row>
    <row r="785" spans="2:6" x14ac:dyDescent="0.2">
      <c r="B785" s="43"/>
      <c r="F785" s="43"/>
    </row>
    <row r="786" spans="2:6" x14ac:dyDescent="0.2">
      <c r="B786" s="43"/>
      <c r="F786" s="43"/>
    </row>
    <row r="787" spans="2:6" x14ac:dyDescent="0.2">
      <c r="B787" s="43"/>
      <c r="F787" s="43"/>
    </row>
    <row r="788" spans="2:6" x14ac:dyDescent="0.2">
      <c r="B788" s="43"/>
      <c r="F788" s="43"/>
    </row>
    <row r="789" spans="2:6" x14ac:dyDescent="0.2">
      <c r="B789" s="43"/>
      <c r="F789" s="43"/>
    </row>
    <row r="790" spans="2:6" x14ac:dyDescent="0.2">
      <c r="B790" s="43"/>
      <c r="F790" s="43"/>
    </row>
    <row r="791" spans="2:6" x14ac:dyDescent="0.2">
      <c r="B791" s="43"/>
      <c r="F791" s="43"/>
    </row>
    <row r="792" spans="2:6" x14ac:dyDescent="0.2">
      <c r="B792" s="43"/>
      <c r="F792" s="43"/>
    </row>
    <row r="793" spans="2:6" x14ac:dyDescent="0.2">
      <c r="B793" s="43"/>
      <c r="F793" s="43"/>
    </row>
    <row r="794" spans="2:6" x14ac:dyDescent="0.2">
      <c r="B794" s="43"/>
      <c r="F794" s="43"/>
    </row>
    <row r="795" spans="2:6" x14ac:dyDescent="0.2">
      <c r="B795" s="43"/>
      <c r="F795" s="43"/>
    </row>
    <row r="796" spans="2:6" x14ac:dyDescent="0.2">
      <c r="B796" s="43"/>
      <c r="F796" s="43"/>
    </row>
    <row r="797" spans="2:6" x14ac:dyDescent="0.2">
      <c r="B797" s="43"/>
      <c r="F797" s="43"/>
    </row>
    <row r="798" spans="2:6" x14ac:dyDescent="0.2">
      <c r="B798" s="43"/>
      <c r="F798" s="43"/>
    </row>
    <row r="799" spans="2:6" x14ac:dyDescent="0.2">
      <c r="B799" s="43"/>
      <c r="F799" s="43"/>
    </row>
    <row r="800" spans="2:6" x14ac:dyDescent="0.2">
      <c r="B800" s="43"/>
      <c r="F800" s="43"/>
    </row>
    <row r="801" spans="2:6" x14ac:dyDescent="0.2">
      <c r="B801" s="43"/>
      <c r="F801" s="43"/>
    </row>
    <row r="802" spans="2:6" x14ac:dyDescent="0.2">
      <c r="B802" s="43"/>
      <c r="F802" s="43"/>
    </row>
    <row r="803" spans="2:6" x14ac:dyDescent="0.2">
      <c r="B803" s="43"/>
      <c r="F803" s="43"/>
    </row>
    <row r="804" spans="2:6" x14ac:dyDescent="0.2">
      <c r="B804" s="43"/>
      <c r="F804" s="43"/>
    </row>
    <row r="805" spans="2:6" x14ac:dyDescent="0.2">
      <c r="B805" s="43"/>
      <c r="F805" s="43"/>
    </row>
    <row r="806" spans="2:6" x14ac:dyDescent="0.2">
      <c r="B806" s="43"/>
      <c r="F806" s="43"/>
    </row>
    <row r="807" spans="2:6" x14ac:dyDescent="0.2">
      <c r="B807" s="43"/>
      <c r="F807" s="43"/>
    </row>
    <row r="808" spans="2:6" x14ac:dyDescent="0.2">
      <c r="B808" s="43"/>
      <c r="F808" s="43"/>
    </row>
    <row r="809" spans="2:6" x14ac:dyDescent="0.2">
      <c r="B809" s="43"/>
      <c r="F809" s="43"/>
    </row>
    <row r="810" spans="2:6" x14ac:dyDescent="0.2">
      <c r="B810" s="43"/>
      <c r="F810" s="43"/>
    </row>
    <row r="811" spans="2:6" x14ac:dyDescent="0.2">
      <c r="B811" s="43"/>
      <c r="F811" s="43"/>
    </row>
    <row r="812" spans="2:6" x14ac:dyDescent="0.2">
      <c r="B812" s="43"/>
      <c r="F812" s="43"/>
    </row>
    <row r="813" spans="2:6" x14ac:dyDescent="0.2">
      <c r="B813" s="43"/>
      <c r="F813" s="43"/>
    </row>
    <row r="814" spans="2:6" x14ac:dyDescent="0.2">
      <c r="B814" s="43"/>
      <c r="F814" s="43"/>
    </row>
    <row r="815" spans="2:6" x14ac:dyDescent="0.2">
      <c r="B815" s="43"/>
      <c r="F815" s="43"/>
    </row>
    <row r="816" spans="2:6" x14ac:dyDescent="0.2">
      <c r="B816" s="43"/>
      <c r="F816" s="43"/>
    </row>
    <row r="817" spans="2:6" x14ac:dyDescent="0.2">
      <c r="B817" s="43"/>
      <c r="F817" s="43"/>
    </row>
    <row r="818" spans="2:6" x14ac:dyDescent="0.2">
      <c r="B818" s="43"/>
      <c r="F818" s="43"/>
    </row>
    <row r="819" spans="2:6" x14ac:dyDescent="0.2">
      <c r="B819" s="43"/>
      <c r="F819" s="43"/>
    </row>
    <row r="820" spans="2:6" x14ac:dyDescent="0.2">
      <c r="B820" s="43"/>
      <c r="F820" s="43"/>
    </row>
    <row r="821" spans="2:6" x14ac:dyDescent="0.2">
      <c r="B821" s="43"/>
      <c r="F821" s="43"/>
    </row>
    <row r="822" spans="2:6" x14ac:dyDescent="0.2">
      <c r="B822" s="43"/>
      <c r="F822" s="43"/>
    </row>
    <row r="823" spans="2:6" x14ac:dyDescent="0.2">
      <c r="B823" s="43"/>
      <c r="F823" s="43"/>
    </row>
    <row r="824" spans="2:6" x14ac:dyDescent="0.2">
      <c r="B824" s="43"/>
      <c r="F824" s="43"/>
    </row>
    <row r="825" spans="2:6" x14ac:dyDescent="0.2">
      <c r="B825" s="43"/>
      <c r="F825" s="43"/>
    </row>
    <row r="826" spans="2:6" x14ac:dyDescent="0.2">
      <c r="B826" s="43"/>
      <c r="F826" s="43"/>
    </row>
    <row r="827" spans="2:6" x14ac:dyDescent="0.2">
      <c r="B827" s="43"/>
      <c r="F827" s="43"/>
    </row>
    <row r="828" spans="2:6" x14ac:dyDescent="0.2">
      <c r="B828" s="43"/>
      <c r="F828" s="43"/>
    </row>
    <row r="829" spans="2:6" x14ac:dyDescent="0.2">
      <c r="B829" s="43"/>
      <c r="F829" s="43"/>
    </row>
    <row r="830" spans="2:6" x14ac:dyDescent="0.2">
      <c r="B830" s="43"/>
      <c r="F830" s="43"/>
    </row>
    <row r="831" spans="2:6" x14ac:dyDescent="0.2">
      <c r="B831" s="43"/>
      <c r="F831" s="43"/>
    </row>
    <row r="832" spans="2:6" x14ac:dyDescent="0.2">
      <c r="B832" s="43"/>
      <c r="F832" s="43"/>
    </row>
    <row r="833" spans="2:6" x14ac:dyDescent="0.2">
      <c r="B833" s="43"/>
      <c r="F833" s="43"/>
    </row>
    <row r="834" spans="2:6" x14ac:dyDescent="0.2">
      <c r="B834" s="43"/>
      <c r="F834" s="43"/>
    </row>
    <row r="835" spans="2:6" x14ac:dyDescent="0.2">
      <c r="B835" s="43"/>
      <c r="F835" s="43"/>
    </row>
    <row r="836" spans="2:6" x14ac:dyDescent="0.2">
      <c r="B836" s="43"/>
      <c r="F836" s="43"/>
    </row>
    <row r="837" spans="2:6" x14ac:dyDescent="0.2">
      <c r="B837" s="43"/>
      <c r="F837" s="43"/>
    </row>
    <row r="838" spans="2:6" x14ac:dyDescent="0.2">
      <c r="B838" s="43"/>
      <c r="F838" s="43"/>
    </row>
    <row r="839" spans="2:6" x14ac:dyDescent="0.2">
      <c r="B839" s="43"/>
      <c r="F839" s="43"/>
    </row>
    <row r="840" spans="2:6" x14ac:dyDescent="0.2">
      <c r="B840" s="43"/>
      <c r="F840" s="43"/>
    </row>
    <row r="841" spans="2:6" x14ac:dyDescent="0.2">
      <c r="B841" s="43"/>
      <c r="F841" s="43"/>
    </row>
    <row r="842" spans="2:6" x14ac:dyDescent="0.2">
      <c r="B842" s="43"/>
      <c r="F842" s="43"/>
    </row>
    <row r="843" spans="2:6" x14ac:dyDescent="0.2">
      <c r="B843" s="43"/>
      <c r="F843" s="43"/>
    </row>
    <row r="844" spans="2:6" x14ac:dyDescent="0.2">
      <c r="B844" s="43"/>
      <c r="F844" s="43"/>
    </row>
    <row r="845" spans="2:6" x14ac:dyDescent="0.2">
      <c r="B845" s="43"/>
      <c r="F845" s="43"/>
    </row>
    <row r="846" spans="2:6" x14ac:dyDescent="0.2">
      <c r="B846" s="43"/>
      <c r="F846" s="43"/>
    </row>
    <row r="847" spans="2:6" x14ac:dyDescent="0.2">
      <c r="B847" s="43"/>
      <c r="F847" s="43"/>
    </row>
    <row r="848" spans="2:6" x14ac:dyDescent="0.2">
      <c r="B848" s="43"/>
      <c r="F848" s="43"/>
    </row>
    <row r="849" spans="2:6" x14ac:dyDescent="0.2">
      <c r="B849" s="43"/>
      <c r="F849" s="43"/>
    </row>
    <row r="850" spans="2:6" x14ac:dyDescent="0.2">
      <c r="B850" s="43"/>
      <c r="F850" s="43"/>
    </row>
    <row r="851" spans="2:6" x14ac:dyDescent="0.2">
      <c r="B851" s="43"/>
      <c r="F851" s="43"/>
    </row>
    <row r="852" spans="2:6" x14ac:dyDescent="0.2">
      <c r="B852" s="43"/>
      <c r="F852" s="43"/>
    </row>
    <row r="853" spans="2:6" x14ac:dyDescent="0.2">
      <c r="B853" s="43"/>
      <c r="F853" s="43"/>
    </row>
    <row r="854" spans="2:6" x14ac:dyDescent="0.2">
      <c r="B854" s="43"/>
      <c r="F854" s="43"/>
    </row>
    <row r="855" spans="2:6" x14ac:dyDescent="0.2">
      <c r="B855" s="43"/>
      <c r="F855" s="43"/>
    </row>
    <row r="856" spans="2:6" x14ac:dyDescent="0.2">
      <c r="B856" s="43"/>
      <c r="F856" s="43"/>
    </row>
    <row r="857" spans="2:6" x14ac:dyDescent="0.2">
      <c r="B857" s="43"/>
      <c r="F857" s="43"/>
    </row>
    <row r="858" spans="2:6" x14ac:dyDescent="0.2">
      <c r="B858" s="43"/>
      <c r="F858" s="43"/>
    </row>
    <row r="859" spans="2:6" x14ac:dyDescent="0.2">
      <c r="B859" s="43"/>
      <c r="F859" s="43"/>
    </row>
    <row r="860" spans="2:6" x14ac:dyDescent="0.2">
      <c r="B860" s="43"/>
      <c r="F860" s="43"/>
    </row>
    <row r="861" spans="2:6" x14ac:dyDescent="0.2">
      <c r="B861" s="43"/>
      <c r="F861" s="43"/>
    </row>
    <row r="862" spans="2:6" x14ac:dyDescent="0.2">
      <c r="B862" s="43"/>
      <c r="F862" s="43"/>
    </row>
    <row r="863" spans="2:6" x14ac:dyDescent="0.2">
      <c r="B863" s="43"/>
      <c r="F863" s="43"/>
    </row>
    <row r="864" spans="2:6" x14ac:dyDescent="0.2">
      <c r="B864" s="43"/>
      <c r="F864" s="43"/>
    </row>
    <row r="865" spans="2:6" x14ac:dyDescent="0.2">
      <c r="B865" s="43"/>
      <c r="F865" s="43"/>
    </row>
    <row r="866" spans="2:6" x14ac:dyDescent="0.2">
      <c r="B866" s="43"/>
      <c r="F866" s="43"/>
    </row>
    <row r="867" spans="2:6" x14ac:dyDescent="0.2">
      <c r="B867" s="43"/>
      <c r="F867" s="43"/>
    </row>
    <row r="868" spans="2:6" x14ac:dyDescent="0.2">
      <c r="B868" s="43"/>
      <c r="F868" s="43"/>
    </row>
    <row r="869" spans="2:6" x14ac:dyDescent="0.2">
      <c r="B869" s="43"/>
      <c r="F869" s="43"/>
    </row>
    <row r="870" spans="2:6" x14ac:dyDescent="0.2">
      <c r="B870" s="43"/>
      <c r="F870" s="43"/>
    </row>
    <row r="871" spans="2:6" x14ac:dyDescent="0.2">
      <c r="B871" s="43"/>
      <c r="F871" s="43"/>
    </row>
    <row r="872" spans="2:6" x14ac:dyDescent="0.2">
      <c r="B872" s="43"/>
      <c r="F872" s="43"/>
    </row>
    <row r="873" spans="2:6" x14ac:dyDescent="0.2">
      <c r="B873" s="43"/>
      <c r="F873" s="43"/>
    </row>
    <row r="874" spans="2:6" x14ac:dyDescent="0.2">
      <c r="B874" s="43"/>
      <c r="F874" s="43"/>
    </row>
    <row r="875" spans="2:6" x14ac:dyDescent="0.2">
      <c r="B875" s="43"/>
      <c r="F875" s="43"/>
    </row>
    <row r="876" spans="2:6" x14ac:dyDescent="0.2">
      <c r="B876" s="43"/>
      <c r="F876" s="43"/>
    </row>
    <row r="877" spans="2:6" x14ac:dyDescent="0.2">
      <c r="B877" s="43"/>
      <c r="F877" s="43"/>
    </row>
    <row r="878" spans="2:6" x14ac:dyDescent="0.2">
      <c r="B878" s="43"/>
      <c r="F878" s="43"/>
    </row>
    <row r="879" spans="2:6" x14ac:dyDescent="0.2">
      <c r="B879" s="43"/>
      <c r="F879" s="43"/>
    </row>
    <row r="880" spans="2:6" x14ac:dyDescent="0.2">
      <c r="B880" s="43"/>
      <c r="F880" s="43"/>
    </row>
    <row r="881" spans="2:6" x14ac:dyDescent="0.2">
      <c r="B881" s="43"/>
      <c r="F881" s="43"/>
    </row>
    <row r="882" spans="2:6" x14ac:dyDescent="0.2">
      <c r="B882" s="43"/>
      <c r="F882" s="43"/>
    </row>
    <row r="883" spans="2:6" x14ac:dyDescent="0.2">
      <c r="B883" s="43"/>
      <c r="F883" s="43"/>
    </row>
    <row r="884" spans="2:6" x14ac:dyDescent="0.2">
      <c r="B884" s="43"/>
      <c r="F884" s="43"/>
    </row>
    <row r="885" spans="2:6" x14ac:dyDescent="0.2">
      <c r="B885" s="43"/>
      <c r="F885" s="43"/>
    </row>
    <row r="886" spans="2:6" x14ac:dyDescent="0.2">
      <c r="B886" s="43"/>
      <c r="F886" s="43"/>
    </row>
    <row r="887" spans="2:6" x14ac:dyDescent="0.2">
      <c r="B887" s="43"/>
      <c r="F887" s="43"/>
    </row>
    <row r="888" spans="2:6" x14ac:dyDescent="0.2">
      <c r="B888" s="43"/>
      <c r="F888" s="43"/>
    </row>
    <row r="889" spans="2:6" x14ac:dyDescent="0.2">
      <c r="B889" s="43"/>
      <c r="F889" s="43"/>
    </row>
    <row r="890" spans="2:6" x14ac:dyDescent="0.2">
      <c r="B890" s="43"/>
      <c r="F890" s="43"/>
    </row>
    <row r="891" spans="2:6" x14ac:dyDescent="0.2">
      <c r="B891" s="43"/>
      <c r="F891" s="43"/>
    </row>
    <row r="892" spans="2:6" x14ac:dyDescent="0.2">
      <c r="B892" s="43"/>
      <c r="F892" s="43"/>
    </row>
    <row r="893" spans="2:6" x14ac:dyDescent="0.2">
      <c r="B893" s="43"/>
      <c r="F893" s="43"/>
    </row>
    <row r="894" spans="2:6" x14ac:dyDescent="0.2">
      <c r="B894" s="43"/>
      <c r="F894" s="43"/>
    </row>
    <row r="895" spans="2:6" x14ac:dyDescent="0.2">
      <c r="B895" s="43"/>
      <c r="F895" s="43"/>
    </row>
    <row r="896" spans="2:6" x14ac:dyDescent="0.2">
      <c r="B896" s="43"/>
      <c r="F896" s="43"/>
    </row>
    <row r="897" spans="2:6" x14ac:dyDescent="0.2">
      <c r="B897" s="43"/>
      <c r="F897" s="43"/>
    </row>
    <row r="898" spans="2:6" x14ac:dyDescent="0.2">
      <c r="B898" s="43"/>
      <c r="F898" s="43"/>
    </row>
    <row r="899" spans="2:6" x14ac:dyDescent="0.2">
      <c r="B899" s="43"/>
      <c r="F899" s="43"/>
    </row>
    <row r="900" spans="2:6" x14ac:dyDescent="0.2">
      <c r="B900" s="43"/>
      <c r="F900" s="43"/>
    </row>
    <row r="901" spans="2:6" x14ac:dyDescent="0.2">
      <c r="B901" s="43"/>
      <c r="F901" s="43"/>
    </row>
    <row r="902" spans="2:6" x14ac:dyDescent="0.2">
      <c r="B902" s="43"/>
      <c r="F902" s="43"/>
    </row>
    <row r="903" spans="2:6" x14ac:dyDescent="0.2">
      <c r="B903" s="43"/>
      <c r="F903" s="43"/>
    </row>
    <row r="904" spans="2:6" x14ac:dyDescent="0.2">
      <c r="B904" s="43"/>
      <c r="F904" s="43"/>
    </row>
    <row r="905" spans="2:6" x14ac:dyDescent="0.2">
      <c r="B905" s="43"/>
      <c r="F905" s="43"/>
    </row>
    <row r="906" spans="2:6" x14ac:dyDescent="0.2">
      <c r="B906" s="43"/>
      <c r="F906" s="43"/>
    </row>
    <row r="907" spans="2:6" x14ac:dyDescent="0.2">
      <c r="B907" s="43"/>
      <c r="F907" s="43"/>
    </row>
    <row r="908" spans="2:6" x14ac:dyDescent="0.2">
      <c r="B908" s="43"/>
      <c r="F908" s="43"/>
    </row>
    <row r="909" spans="2:6" x14ac:dyDescent="0.2">
      <c r="B909" s="43"/>
      <c r="F909" s="43"/>
    </row>
    <row r="910" spans="2:6" x14ac:dyDescent="0.2">
      <c r="B910" s="43"/>
      <c r="F910" s="43"/>
    </row>
    <row r="911" spans="2:6" x14ac:dyDescent="0.2">
      <c r="B911" s="43"/>
      <c r="F911" s="43"/>
    </row>
    <row r="912" spans="2:6" x14ac:dyDescent="0.2">
      <c r="B912" s="43"/>
      <c r="F912" s="43"/>
    </row>
    <row r="913" spans="2:6" x14ac:dyDescent="0.2">
      <c r="B913" s="43"/>
      <c r="F913" s="43"/>
    </row>
    <row r="914" spans="2:6" x14ac:dyDescent="0.2">
      <c r="B914" s="43"/>
      <c r="F914" s="43"/>
    </row>
    <row r="915" spans="2:6" x14ac:dyDescent="0.2">
      <c r="B915" s="43"/>
      <c r="F915" s="43"/>
    </row>
    <row r="916" spans="2:6" x14ac:dyDescent="0.2">
      <c r="B916" s="43"/>
      <c r="F916" s="43"/>
    </row>
    <row r="917" spans="2:6" x14ac:dyDescent="0.2">
      <c r="B917" s="43"/>
      <c r="F917" s="43"/>
    </row>
    <row r="918" spans="2:6" x14ac:dyDescent="0.2">
      <c r="B918" s="43"/>
      <c r="F918" s="43"/>
    </row>
    <row r="919" spans="2:6" x14ac:dyDescent="0.2">
      <c r="B919" s="43"/>
      <c r="F919" s="43"/>
    </row>
    <row r="920" spans="2:6" x14ac:dyDescent="0.2">
      <c r="B920" s="43"/>
      <c r="F920" s="43"/>
    </row>
    <row r="921" spans="2:6" x14ac:dyDescent="0.2">
      <c r="B921" s="43"/>
      <c r="F921" s="43"/>
    </row>
    <row r="922" spans="2:6" x14ac:dyDescent="0.2">
      <c r="B922" s="43"/>
      <c r="F922" s="43"/>
    </row>
    <row r="923" spans="2:6" x14ac:dyDescent="0.2">
      <c r="B923" s="43"/>
      <c r="F923" s="43"/>
    </row>
    <row r="924" spans="2:6" x14ac:dyDescent="0.2">
      <c r="B924" s="43"/>
      <c r="F924" s="43"/>
    </row>
    <row r="925" spans="2:6" x14ac:dyDescent="0.2">
      <c r="B925" s="43"/>
      <c r="F925" s="43"/>
    </row>
    <row r="926" spans="2:6" x14ac:dyDescent="0.2">
      <c r="B926" s="43"/>
      <c r="F926" s="43"/>
    </row>
    <row r="927" spans="2:6" x14ac:dyDescent="0.2">
      <c r="B927" s="43"/>
      <c r="F927" s="43"/>
    </row>
    <row r="928" spans="2:6" x14ac:dyDescent="0.2">
      <c r="B928" s="43"/>
      <c r="F928" s="43"/>
    </row>
    <row r="929" spans="2:6" x14ac:dyDescent="0.2">
      <c r="B929" s="43"/>
      <c r="F929" s="43"/>
    </row>
    <row r="930" spans="2:6" x14ac:dyDescent="0.2">
      <c r="B930" s="43"/>
      <c r="F930" s="43"/>
    </row>
    <row r="931" spans="2:6" x14ac:dyDescent="0.2">
      <c r="B931" s="43"/>
      <c r="F931" s="43"/>
    </row>
    <row r="932" spans="2:6" x14ac:dyDescent="0.2">
      <c r="B932" s="43"/>
      <c r="F932" s="43"/>
    </row>
    <row r="933" spans="2:6" x14ac:dyDescent="0.2">
      <c r="B933" s="43"/>
      <c r="F933" s="43"/>
    </row>
    <row r="934" spans="2:6" x14ac:dyDescent="0.2">
      <c r="B934" s="43"/>
      <c r="F934" s="43"/>
    </row>
    <row r="935" spans="2:6" x14ac:dyDescent="0.2">
      <c r="B935" s="43"/>
      <c r="F935" s="43"/>
    </row>
    <row r="936" spans="2:6" x14ac:dyDescent="0.2">
      <c r="B936" s="43"/>
      <c r="F936" s="43"/>
    </row>
    <row r="937" spans="2:6" x14ac:dyDescent="0.2">
      <c r="B937" s="43"/>
      <c r="F937" s="43"/>
    </row>
    <row r="938" spans="2:6" x14ac:dyDescent="0.2">
      <c r="B938" s="43"/>
      <c r="F938" s="43"/>
    </row>
    <row r="939" spans="2:6" x14ac:dyDescent="0.2">
      <c r="B939" s="43"/>
      <c r="F939" s="43"/>
    </row>
    <row r="940" spans="2:6" x14ac:dyDescent="0.2">
      <c r="B940" s="43"/>
      <c r="F940" s="43"/>
    </row>
    <row r="941" spans="2:6" x14ac:dyDescent="0.2">
      <c r="B941" s="43"/>
      <c r="F941" s="43"/>
    </row>
    <row r="942" spans="2:6" x14ac:dyDescent="0.2">
      <c r="B942" s="43"/>
      <c r="F942" s="43"/>
    </row>
    <row r="943" spans="2:6" x14ac:dyDescent="0.2">
      <c r="B943" s="43"/>
      <c r="F943" s="43"/>
    </row>
    <row r="944" spans="2:6" x14ac:dyDescent="0.2">
      <c r="B944" s="43"/>
      <c r="F944" s="43"/>
    </row>
    <row r="945" spans="2:6" x14ac:dyDescent="0.2">
      <c r="B945" s="43"/>
      <c r="F945" s="43"/>
    </row>
    <row r="946" spans="2:6" x14ac:dyDescent="0.2">
      <c r="B946" s="43"/>
      <c r="F946" s="43"/>
    </row>
    <row r="947" spans="2:6" x14ac:dyDescent="0.2">
      <c r="B947" s="43"/>
      <c r="F947" s="43"/>
    </row>
    <row r="948" spans="2:6" x14ac:dyDescent="0.2">
      <c r="B948" s="43"/>
      <c r="F948" s="43"/>
    </row>
    <row r="949" spans="2:6" x14ac:dyDescent="0.2">
      <c r="B949" s="43"/>
      <c r="F949" s="43"/>
    </row>
    <row r="950" spans="2:6" x14ac:dyDescent="0.2">
      <c r="B950" s="43"/>
      <c r="F950" s="43"/>
    </row>
    <row r="951" spans="2:6" x14ac:dyDescent="0.2">
      <c r="B951" s="43"/>
      <c r="F951" s="43"/>
    </row>
    <row r="952" spans="2:6" x14ac:dyDescent="0.2">
      <c r="B952" s="43"/>
      <c r="F952" s="43"/>
    </row>
    <row r="953" spans="2:6" x14ac:dyDescent="0.2">
      <c r="B953" s="43"/>
      <c r="F953" s="43"/>
    </row>
    <row r="954" spans="2:6" x14ac:dyDescent="0.2">
      <c r="B954" s="43"/>
      <c r="F954" s="43"/>
    </row>
    <row r="955" spans="2:6" x14ac:dyDescent="0.2">
      <c r="B955" s="43"/>
      <c r="F955" s="43"/>
    </row>
    <row r="956" spans="2:6" x14ac:dyDescent="0.2">
      <c r="B956" s="43"/>
      <c r="F956" s="43"/>
    </row>
    <row r="957" spans="2:6" x14ac:dyDescent="0.2">
      <c r="B957" s="43"/>
      <c r="F957" s="43"/>
    </row>
    <row r="958" spans="2:6" x14ac:dyDescent="0.2">
      <c r="B958" s="43"/>
      <c r="F958" s="43"/>
    </row>
    <row r="959" spans="2:6" x14ac:dyDescent="0.2">
      <c r="B959" s="43"/>
      <c r="F959" s="43"/>
    </row>
    <row r="960" spans="2:6" x14ac:dyDescent="0.2">
      <c r="B960" s="43"/>
      <c r="F960" s="43"/>
    </row>
    <row r="961" spans="2:6" x14ac:dyDescent="0.2">
      <c r="B961" s="43"/>
      <c r="F961" s="43"/>
    </row>
    <row r="962" spans="2:6" x14ac:dyDescent="0.2">
      <c r="B962" s="43"/>
      <c r="F962" s="43"/>
    </row>
    <row r="963" spans="2:6" x14ac:dyDescent="0.2">
      <c r="B963" s="43"/>
      <c r="F963" s="43"/>
    </row>
    <row r="964" spans="2:6" x14ac:dyDescent="0.2">
      <c r="B964" s="43"/>
      <c r="F964" s="43"/>
    </row>
    <row r="965" spans="2:6" x14ac:dyDescent="0.2">
      <c r="B965" s="43"/>
      <c r="F965" s="43"/>
    </row>
    <row r="966" spans="2:6" x14ac:dyDescent="0.2">
      <c r="B966" s="43"/>
      <c r="F966" s="43"/>
    </row>
    <row r="967" spans="2:6" x14ac:dyDescent="0.2">
      <c r="B967" s="43"/>
      <c r="F967" s="43"/>
    </row>
    <row r="968" spans="2:6" x14ac:dyDescent="0.2">
      <c r="B968" s="43"/>
      <c r="F968" s="43"/>
    </row>
    <row r="969" spans="2:6" x14ac:dyDescent="0.2">
      <c r="B969" s="43"/>
      <c r="F969" s="43"/>
    </row>
    <row r="970" spans="2:6" x14ac:dyDescent="0.2">
      <c r="B970" s="43"/>
      <c r="F970" s="43"/>
    </row>
    <row r="971" spans="2:6" x14ac:dyDescent="0.2">
      <c r="B971" s="43"/>
      <c r="F971" s="43"/>
    </row>
    <row r="972" spans="2:6" x14ac:dyDescent="0.2">
      <c r="B972" s="43"/>
      <c r="F972" s="43"/>
    </row>
    <row r="973" spans="2:6" x14ac:dyDescent="0.2">
      <c r="B973" s="43"/>
      <c r="F973" s="43"/>
    </row>
    <row r="974" spans="2:6" x14ac:dyDescent="0.2">
      <c r="B974" s="43"/>
      <c r="F974" s="43"/>
    </row>
    <row r="975" spans="2:6" x14ac:dyDescent="0.2">
      <c r="B975" s="43"/>
      <c r="F975" s="43"/>
    </row>
    <row r="976" spans="2:6" x14ac:dyDescent="0.2">
      <c r="B976" s="43"/>
      <c r="F976" s="43"/>
    </row>
    <row r="977" spans="2:6" x14ac:dyDescent="0.2">
      <c r="B977" s="43"/>
      <c r="F977" s="43"/>
    </row>
    <row r="978" spans="2:6" x14ac:dyDescent="0.2">
      <c r="B978" s="43"/>
      <c r="F978" s="43"/>
    </row>
  </sheetData>
  <phoneticPr fontId="8" type="noConversion"/>
  <hyperlinks>
    <hyperlink ref="P11" r:id="rId1" display="http://www.konkoly.hu/cgi-bin/IBVS?795" xr:uid="{00000000-0004-0000-0100-000000000000}"/>
    <hyperlink ref="P12" r:id="rId2" display="http://www.konkoly.hu/cgi-bin/IBVS?817" xr:uid="{00000000-0004-0000-0100-000001000000}"/>
    <hyperlink ref="P146" r:id="rId3" display="http://www.bav-astro.de/sfs/BAVM_link.php?BAVMnr=25" xr:uid="{00000000-0004-0000-0100-000002000000}"/>
    <hyperlink ref="P22" r:id="rId4" display="http://www.konkoly.hu/cgi-bin/IBVS?954" xr:uid="{00000000-0004-0000-0100-000003000000}"/>
    <hyperlink ref="P148" r:id="rId5" display="http://www.konkoly.hu/cgi-bin/IBVS?1249" xr:uid="{00000000-0004-0000-0100-000004000000}"/>
    <hyperlink ref="P23" r:id="rId6" display="http://www.konkoly.hu/cgi-bin/IBVS?1350" xr:uid="{00000000-0004-0000-0100-000005000000}"/>
    <hyperlink ref="P152" r:id="rId7" display="http://www.bav-astro.de/sfs/BAVM_link.php?BAVMnr=31" xr:uid="{00000000-0004-0000-0100-000006000000}"/>
    <hyperlink ref="P38" r:id="rId8" display="http://www.bav-astro.de/sfs/BAVM_link.php?BAVMnr=32" xr:uid="{00000000-0004-0000-0100-000007000000}"/>
    <hyperlink ref="P40" r:id="rId9" display="http://www.bav-astro.de/sfs/BAVM_link.php?BAVMnr=34" xr:uid="{00000000-0004-0000-0100-000008000000}"/>
    <hyperlink ref="P41" r:id="rId10" display="http://www.bav-astro.de/sfs/BAVM_link.php?BAVMnr=34" xr:uid="{00000000-0004-0000-0100-000009000000}"/>
    <hyperlink ref="P42" r:id="rId11" display="http://www.bav-astro.de/sfs/BAVM_link.php?BAVMnr=34" xr:uid="{00000000-0004-0000-0100-00000A000000}"/>
    <hyperlink ref="P153" r:id="rId12" display="http://www.konkoly.hu/cgi-bin/IBVS?3408" xr:uid="{00000000-0004-0000-0100-00000B000000}"/>
    <hyperlink ref="P68" r:id="rId13" display="http://www.konkoly.hu/cgi-bin/IBVS?4340" xr:uid="{00000000-0004-0000-0100-00000C000000}"/>
    <hyperlink ref="P69" r:id="rId14" display="http://www.konkoly.hu/cgi-bin/IBVS?4340" xr:uid="{00000000-0004-0000-0100-00000D000000}"/>
    <hyperlink ref="P71" r:id="rId15" display="http://www.konkoly.hu/cgi-bin/IBVS?4340" xr:uid="{00000000-0004-0000-0100-00000E000000}"/>
    <hyperlink ref="P72" r:id="rId16" display="http://www.konkoly.hu/cgi-bin/IBVS?4340" xr:uid="{00000000-0004-0000-0100-00000F000000}"/>
    <hyperlink ref="P73" r:id="rId17" display="http://www.konkoly.hu/cgi-bin/IBVS?3408" xr:uid="{00000000-0004-0000-0100-000010000000}"/>
    <hyperlink ref="P156" r:id="rId18" display="http://www.konkoly.hu/cgi-bin/IBVS?3900" xr:uid="{00000000-0004-0000-0100-000011000000}"/>
    <hyperlink ref="P75" r:id="rId19" display="http://www.konkoly.hu/cgi-bin/IBVS?4340" xr:uid="{00000000-0004-0000-0100-000012000000}"/>
    <hyperlink ref="P76" r:id="rId20" display="http://www.konkoly.hu/cgi-bin/IBVS?4340" xr:uid="{00000000-0004-0000-0100-000013000000}"/>
    <hyperlink ref="P77" r:id="rId21" display="http://www.konkoly.hu/cgi-bin/IBVS?4263" xr:uid="{00000000-0004-0000-0100-000014000000}"/>
    <hyperlink ref="P157" r:id="rId22" display="http://www.konkoly.hu/cgi-bin/IBVS?3900" xr:uid="{00000000-0004-0000-0100-000015000000}"/>
    <hyperlink ref="P81" r:id="rId23" display="http://www.konkoly.hu/cgi-bin/IBVS?4340" xr:uid="{00000000-0004-0000-0100-000016000000}"/>
    <hyperlink ref="P82" r:id="rId24" display="http://www.konkoly.hu/cgi-bin/IBVS?4340" xr:uid="{00000000-0004-0000-0100-000017000000}"/>
    <hyperlink ref="P84" r:id="rId25" display="http://www.konkoly.hu/cgi-bin/IBVS?4340" xr:uid="{00000000-0004-0000-0100-000018000000}"/>
    <hyperlink ref="P85" r:id="rId26" display="http://www.konkoly.hu/cgi-bin/IBVS?4340" xr:uid="{00000000-0004-0000-0100-000019000000}"/>
    <hyperlink ref="P86" r:id="rId27" display="http://www.konkoly.hu/cgi-bin/IBVS?4340" xr:uid="{00000000-0004-0000-0100-00001A000000}"/>
    <hyperlink ref="P90" r:id="rId28" display="http://www.konkoly.hu/cgi-bin/IBVS?3903" xr:uid="{00000000-0004-0000-0100-00001B000000}"/>
    <hyperlink ref="P91" r:id="rId29" display="http://www.konkoly.hu/cgi-bin/IBVS?4194" xr:uid="{00000000-0004-0000-0100-00001C000000}"/>
    <hyperlink ref="P92" r:id="rId30" display="http://www.konkoly.hu/cgi-bin/IBVS?4194" xr:uid="{00000000-0004-0000-0100-00001D000000}"/>
    <hyperlink ref="P93" r:id="rId31" display="http://www.konkoly.hu/cgi-bin/IBVS?4009" xr:uid="{00000000-0004-0000-0100-00001E000000}"/>
    <hyperlink ref="P95" r:id="rId32" display="http://www.konkoly.hu/cgi-bin/IBVS?4194" xr:uid="{00000000-0004-0000-0100-00001F000000}"/>
    <hyperlink ref="P100" r:id="rId33" display="http://www.konkoly.hu/cgi-bin/IBVS?4194" xr:uid="{00000000-0004-0000-0100-000020000000}"/>
    <hyperlink ref="P101" r:id="rId34" display="http://var.astro.cz/oejv/issues/oejv0060.pdf" xr:uid="{00000000-0004-0000-0100-000021000000}"/>
    <hyperlink ref="P103" r:id="rId35" display="http://www.konkoly.hu/cgi-bin/IBVS?4194" xr:uid="{00000000-0004-0000-0100-000022000000}"/>
    <hyperlink ref="P104" r:id="rId36" display="http://var.astro.cz/oejv/issues/oejv0060.pdf" xr:uid="{00000000-0004-0000-0100-000023000000}"/>
    <hyperlink ref="P110" r:id="rId37" display="http://www.konkoly.hu/cgi-bin/IBVS?4340" xr:uid="{00000000-0004-0000-0100-000024000000}"/>
    <hyperlink ref="P111" r:id="rId38" display="http://www.konkoly.hu/cgi-bin/IBVS?4340" xr:uid="{00000000-0004-0000-0100-000025000000}"/>
    <hyperlink ref="P114" r:id="rId39" display="http://www.konkoly.hu/cgi-bin/IBVS?4597" xr:uid="{00000000-0004-0000-0100-000026000000}"/>
    <hyperlink ref="P161" r:id="rId40" display="http://www.bav-astro.de/sfs/BAVM_link.php?BAVMnr=154" xr:uid="{00000000-0004-0000-0100-000027000000}"/>
    <hyperlink ref="P162" r:id="rId41" display="http://www.bav-astro.de/sfs/BAVM_link.php?BAVMnr=154" xr:uid="{00000000-0004-0000-0100-000028000000}"/>
    <hyperlink ref="P116" r:id="rId42" display="http://www.bav-astro.de/sfs/BAVM_link.php?BAVMnr=152" xr:uid="{00000000-0004-0000-0100-000029000000}"/>
    <hyperlink ref="P117" r:id="rId43" display="http://www.konkoly.hu/cgi-bin/IBVS?5583" xr:uid="{00000000-0004-0000-0100-00002A000000}"/>
    <hyperlink ref="P118" r:id="rId44" display="http://www.konkoly.hu/cgi-bin/IBVS?5583" xr:uid="{00000000-0004-0000-0100-00002B000000}"/>
    <hyperlink ref="P164" r:id="rId45" display="http://www.konkoly.hu/cgi-bin/IBVS?5741" xr:uid="{00000000-0004-0000-0100-00002C000000}"/>
    <hyperlink ref="P119" r:id="rId46" display="http://www.bav-astro.de/sfs/BAVM_link.php?BAVMnr=178" xr:uid="{00000000-0004-0000-0100-00002D000000}"/>
    <hyperlink ref="P120" r:id="rId47" display="http://www.konkoly.hu/cgi-bin/IBVS?5684" xr:uid="{00000000-0004-0000-0100-00002E000000}"/>
    <hyperlink ref="P121" r:id="rId48" display="http://www.bav-astro.de/sfs/BAVM_link.php?BAVMnr=178" xr:uid="{00000000-0004-0000-0100-00002F000000}"/>
    <hyperlink ref="P122" r:id="rId49" display="http://www.konkoly.hu/cgi-bin/IBVS?5753" xr:uid="{00000000-0004-0000-0100-000030000000}"/>
    <hyperlink ref="P123" r:id="rId50" display="http://var.astro.cz/oejv/issues/oejv0074.pdf" xr:uid="{00000000-0004-0000-0100-000031000000}"/>
    <hyperlink ref="P124" r:id="rId51" display="http://var.astro.cz/oejv/issues/oejv0074.pdf" xr:uid="{00000000-0004-0000-0100-000032000000}"/>
    <hyperlink ref="P125" r:id="rId52" display="http://www.aavso.org/sites/default/files/jaavso/v36n2/171.pdf" xr:uid="{00000000-0004-0000-0100-000033000000}"/>
    <hyperlink ref="P126" r:id="rId53" display="http://www.konkoly.hu/cgi-bin/IBVS?5979" xr:uid="{00000000-0004-0000-0100-000034000000}"/>
    <hyperlink ref="P127" r:id="rId54" display="http://www.konkoly.hu/cgi-bin/IBVS?5979" xr:uid="{00000000-0004-0000-0100-000035000000}"/>
    <hyperlink ref="P128" r:id="rId55" display="http://www.aavso.org/sites/default/files/jaavso/v36n2/186.pdf" xr:uid="{00000000-0004-0000-0100-000036000000}"/>
    <hyperlink ref="P129" r:id="rId56" display="http://www.aavso.org/sites/default/files/jaavso/v36n2/186.pdf" xr:uid="{00000000-0004-0000-0100-000037000000}"/>
    <hyperlink ref="P131" r:id="rId57" display="http://www.konkoly.hu/cgi-bin/IBVS?5960" xr:uid="{00000000-0004-0000-0100-000038000000}"/>
    <hyperlink ref="P132" r:id="rId58" display="http://www.konkoly.hu/cgi-bin/IBVS?5992" xr:uid="{00000000-0004-0000-0100-000039000000}"/>
    <hyperlink ref="P134" r:id="rId59" display="http://www.konkoly.hu/cgi-bin/IBVS?6093" xr:uid="{00000000-0004-0000-0100-00003A000000}"/>
    <hyperlink ref="P165" r:id="rId60" display="http://var.astro.cz/oejv/issues/oejv0162.pdf" xr:uid="{00000000-0004-0000-0100-00003B000000}"/>
    <hyperlink ref="P135" r:id="rId61" display="http://www.bav-astro.de/sfs/BAVM_link.php?BAVMnr=238" xr:uid="{00000000-0004-0000-0100-00003C000000}"/>
    <hyperlink ref="P136" r:id="rId62" display="http://var.astro.cz/oejv/issues/oejv0172.pdf" xr:uid="{00000000-0004-0000-0100-00003D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Active 1</vt:lpstr>
      <vt:lpstr>Graphs 1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2024-01-23T03:02:19Z</dcterms:modified>
</cp:coreProperties>
</file>