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<sst xmlns="http://schemas.openxmlformats.org/spreadsheetml/2006/main" count="50" uniqueCount="47">
  <si>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</si>
  <si>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</si>
  <si>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</si>
  <si>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</si>
  <si>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</si>
  <si>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</si>
  <si>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</si>
  <si>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</si>
  <si>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</si>
  <si>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</si>
  <si>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</si>
  <si>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</si>
  <si>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</si>
  <si>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</si>
  <si>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</si>
  <si>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</si>
  <si>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</si>
  <si>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</si>
  <si>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</si>
  <si>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</si>
  <si>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</si>
  <si>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</si>
  <si>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</si>
  <si>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</si>
  <si>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</si>
  <si>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</si>
  <si>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</si>
  <si>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</si>
  <si>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</si>
  <si>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</si>
  <si>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</si>
  <si>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</si>
  <si>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</si>
  <si>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</si>
  <si>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</si>
  <si>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</si>
  <si>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</si>
  <si>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</si>
  <si>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</si>
  <si>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</si>
  <si>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</si>
  <si>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</si>
  <si>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EA</t>
  </si>
  <si>
    <t>GO Cnc / GSC 1402-0527</t>
  </si>
  <si>
    <t>GCVS 4</t>
  </si>
  <si>
    <t>IBVS 6094</t>
  </si>
  <si>
    <t>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</si>
</sst>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name val="Arial Unicode MS"/>
      <family val="0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 Cnc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4314018"/>
        <c:axId val="63281843"/>
      </c:scatterChart>
      <c:valAx>
        <c:axId val="44314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1843"/>
        <c:crosses val="autoZero"/>
        <c:crossBetween val="midCat"/>
        <c:dispUnits/>
      </c:valAx>
      <c:valAx>
        <c:axId val="63281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401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861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42</v>
      </c>
      <c r="D2" s="3"/>
    </row>
    <row r="3" ht="13.5" thickBot="1"/>
    <row r="4" spans="1:4" ht="14.25" thickBot="1" thickTop="1">
      <c r="A4" s="5" t="s">
        <v>0</v>
      </c>
      <c r="C4" s="8">
        <v>53092.556</v>
      </c>
      <c r="D4" s="9">
        <v>3.649969</v>
      </c>
    </row>
    <row r="6" ht="12.75">
      <c r="A6" s="5" t="s">
        <v>1</v>
      </c>
    </row>
    <row r="7" spans="1:4" ht="12.75">
      <c r="A7" t="s">
        <v>2</v>
      </c>
      <c r="C7" s="31">
        <v>53092.556</v>
      </c>
      <c r="D7" s="30" t="s">
        <v>44</v>
      </c>
    </row>
    <row r="8" spans="1:4" ht="12.75">
      <c r="A8" t="s">
        <v>3</v>
      </c>
      <c r="C8">
        <v>3.649969</v>
      </c>
      <c r="D8" s="30" t="s">
        <v>44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3.2569506732423816E-05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59896.542729050925</v>
      </c>
    </row>
    <row r="15" spans="1:5" ht="12.75">
      <c r="A15" s="14" t="s">
        <v>17</v>
      </c>
      <c r="B15" s="12"/>
      <c r="C15" s="15">
        <f>(C7+C11)+(C8+C12)*INT(MAX(F21:F3533))</f>
        <v>56348.3574</v>
      </c>
      <c r="D15" s="16" t="s">
        <v>38</v>
      </c>
      <c r="E15" s="17">
        <f>ROUND(2*(E14-$C$7)/$C$8,0)/2+E13</f>
        <v>1865</v>
      </c>
    </row>
    <row r="16" spans="1:5" ht="12.75">
      <c r="A16" s="18" t="s">
        <v>4</v>
      </c>
      <c r="B16" s="12"/>
      <c r="C16" s="19">
        <f>+C8+C12</f>
        <v>3.6500015695067325</v>
      </c>
      <c r="D16" s="16" t="s">
        <v>39</v>
      </c>
      <c r="E16" s="26">
        <f>ROUND(2*(E14-$C$15)/$C$16,0)/2+E13</f>
        <v>973</v>
      </c>
    </row>
    <row r="17" spans="1:5" ht="13.5" thickBot="1">
      <c r="A17" s="16" t="s">
        <v>30</v>
      </c>
      <c r="B17" s="12"/>
      <c r="C17" s="12">
        <f>COUNT(C21:C2191)</f>
        <v>2</v>
      </c>
      <c r="D17" s="16" t="s">
        <v>34</v>
      </c>
      <c r="E17" s="20">
        <f>+$C$15+$C$16*E16-15018.5-$C$9/24</f>
        <v>44881.704760463384</v>
      </c>
    </row>
    <row r="18" spans="1:5" ht="14.25" thickBot="1" thickTop="1">
      <c r="A18" s="18" t="s">
        <v>5</v>
      </c>
      <c r="B18" s="12"/>
      <c r="C18" s="21">
        <f>+C15</f>
        <v>56348.3574</v>
      </c>
      <c r="D18" s="22">
        <f>+C16</f>
        <v>3.6500015695067325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s="30" t="s">
        <v>44</v>
      </c>
      <c r="C21" s="10">
        <f>+C$7</f>
        <v>53092.556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38074.056</v>
      </c>
    </row>
    <row r="22" spans="1:17" ht="12.75">
      <c r="A22" s="32" t="s">
        <v>45</v>
      </c>
      <c r="B22" s="33" t="s">
        <v>46</v>
      </c>
      <c r="C22" s="34">
        <v>56348.3574</v>
      </c>
      <c r="D22" s="34">
        <v>0.0011</v>
      </c>
      <c r="E22">
        <f>+(C22-C$7)/C$8</f>
        <v>892.0079595196572</v>
      </c>
      <c r="F22">
        <f>ROUND(2*E22,0)/2</f>
        <v>892</v>
      </c>
      <c r="G22">
        <f>+C22-(C$7+F22*C$8)</f>
        <v>0.029052000005322043</v>
      </c>
      <c r="I22">
        <f>+G22</f>
        <v>0.029052000005322043</v>
      </c>
      <c r="O22">
        <f>+C$11+C$12*$F22</f>
        <v>0.029052000005322043</v>
      </c>
      <c r="Q22" s="2">
        <f>+C22-15018.5</f>
        <v>41329.8574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2022-11-13T00:01:31Z</dcterms:modified>
  <cp:category/>
  <cp:version/>
  <cp:contentType/>
  <cp:contentStatus/>
</cp:coreProperties>
</file>