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<sst xmlns="http://schemas.openxmlformats.org/spreadsheetml/2006/main" count="52" uniqueCount="47">
  <si>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</si>
  <si>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</si>
  <si>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</si>
  <si>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</si>
  <si>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</si>
  <si>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</si>
  <si>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</si>
  <si>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</si>
  <si>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</si>
  <si>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</si>
  <si>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</si>
  <si>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</si>
  <si>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</si>
  <si>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</si>
  <si>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</si>
  <si>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</si>
  <si>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</si>
  <si>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</si>
  <si>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</si>
  <si>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</si>
  <si>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</si>
  <si>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</si>
  <si>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</si>
  <si>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</si>
  <si>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</si>
  <si>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</si>
  <si>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</si>
  <si>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</si>
  <si>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</si>
  <si>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</si>
  <si>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</si>
  <si>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</si>
  <si>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</si>
  <si>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</si>
  <si>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</si>
  <si>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</si>
  <si>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</si>
  <si>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HS Cnc / GSC 0814-1751</t>
  </si>
  <si>
    <t xml:space="preserve">EW        </t>
  </si>
  <si>
    <t>IBVS 6010</t>
  </si>
  <si>
    <t>I</t>
  </si>
  <si>
    <t>IBVS 6157</t>
  </si>
  <si>
    <t>0.0017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</si>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</sst>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Cnc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0025"/>
          <c:w val="0.90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0.0135</c:v>
                  </c:pt>
                  <c:pt idx="1">
                    <c:v>0.007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26585884"/>
        <c:axId val="37946365"/>
      </c:scatterChart>
      <c:val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crossBetween val="midCat"/>
        <c:dispUnits/>
      </c:val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"/>
          <c:y val="0.934"/>
          <c:w val="0.752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16</xdr:col>
      <xdr:colOff>590550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37</v>
      </c>
    </row>
    <row r="2" spans="1:4" ht="12.75">
      <c r="A2" t="s">
        <v>23</v>
      </c>
      <c r="B2" s="29" t="s">
        <v>38</v>
      </c>
      <c r="C2" s="3"/>
      <c r="D2" s="3"/>
    </row>
    <row r="3" ht="13.5" thickBot="1"/>
    <row r="4" spans="1:4" ht="14.25" thickBot="1" thickTop="1">
      <c r="A4" s="5" t="s">
        <v>0</v>
      </c>
      <c r="C4" s="8">
        <v>55621.3774</v>
      </c>
      <c r="D4" s="9">
        <v>0.35967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4" ht="12.75">
      <c r="A7" t="s">
        <v>2</v>
      </c>
      <c r="C7" s="10">
        <v>55621.3774</v>
      </c>
      <c r="D7" s="10"/>
    </row>
    <row r="8" spans="1:4" ht="12.75">
      <c r="A8" t="s">
        <v>3</v>
      </c>
      <c r="C8" s="10">
        <v>0.35967</v>
      </c>
      <c r="D8" s="10"/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INTERCEPT(INDIRECT($D$9):G991,INDIRECT($C$9):F991)</f>
        <v>0.00020000000222353438</v>
      </c>
      <c r="D11" s="3"/>
      <c r="E11" s="12"/>
    </row>
    <row r="12" spans="1:5" ht="12.75">
      <c r="A12" s="12" t="s">
        <v>16</v>
      </c>
      <c r="B12" s="12"/>
      <c r="C12" s="23">
        <f ca="1">SLOPE(INDIRECT($D$9):G991,INDIRECT($C$9):F991)</f>
        <v>-8.16756491780889E-06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(C7+C11)+(C8+C12)*INT(MAX(F21:F3532))</f>
        <v>57089.5172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0.3596618324350822</v>
      </c>
      <c r="E16" s="16" t="s">
        <v>30</v>
      </c>
      <c r="F16" s="17">
        <f ca="1">NOW()+15018.5+$C$5/24</f>
        <v>59896.54461863426</v>
      </c>
    </row>
    <row r="17" spans="1:6" ht="13.5" thickBot="1">
      <c r="A17" s="16" t="s">
        <v>27</v>
      </c>
      <c r="B17" s="12"/>
      <c r="C17" s="12">
        <f>COUNT(C21:C2190)</f>
        <v>3</v>
      </c>
      <c r="E17" s="16" t="s">
        <v>35</v>
      </c>
      <c r="F17" s="17">
        <f>ROUND(2*(F16-$C$7)/$C$8,0)/2+F15</f>
        <v>11887.5</v>
      </c>
    </row>
    <row r="18" spans="1:6" ht="14.25" thickBot="1" thickTop="1">
      <c r="A18" s="18" t="s">
        <v>5</v>
      </c>
      <c r="B18" s="12"/>
      <c r="C18" s="21">
        <f>+C15</f>
        <v>57089.5172</v>
      </c>
      <c r="D18" s="22">
        <f>+C16</f>
        <v>0.3596618324350822</v>
      </c>
      <c r="E18" s="16" t="s">
        <v>36</v>
      </c>
      <c r="F18" s="25">
        <f>ROUND(2*(F16-$C$15)/$C$16,0)/2+F15</f>
        <v>7805.5</v>
      </c>
    </row>
    <row r="19" spans="5:6" ht="13.5" thickTop="1">
      <c r="E19" s="16" t="s">
        <v>31</v>
      </c>
      <c r="F19" s="20">
        <f>+$C$15+$C$16*F18-15018.5-$C$5/24</f>
        <v>44878.753466405375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44</v>
      </c>
      <c r="J20" s="7" t="s">
        <v>45</v>
      </c>
      <c r="K20" s="7" t="s">
        <v>46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8" t="s">
        <v>33</v>
      </c>
    </row>
    <row r="21" spans="1:20" ht="12.75">
      <c r="A21" s="32" t="s">
        <v>39</v>
      </c>
      <c r="B21" s="33" t="s">
        <v>40</v>
      </c>
      <c r="C21" s="32">
        <v>55621.3774</v>
      </c>
      <c r="D21" s="32">
        <v>0.0135</v>
      </c>
      <c r="E21">
        <f>+(C21-C$7)/C$8</f>
        <v>0</v>
      </c>
      <c r="F21">
        <f>ROUND(2*E21,0)/2</f>
        <v>0</v>
      </c>
      <c r="G21">
        <f>+C21-(C$7+F21*C$8)</f>
        <v>0</v>
      </c>
      <c r="J21">
        <f>+G21</f>
        <v>0</v>
      </c>
      <c r="O21">
        <f>+C$11+C$12*$F21</f>
        <v>0.00020000000222353438</v>
      </c>
      <c r="Q21" s="2">
        <f>+C21-15018.5</f>
        <v>40602.8774</v>
      </c>
      <c r="R21" s="2" t="s">
        <v>45</v>
      </c>
      <c r="S21" s="2"/>
      <c r="T21" s="2"/>
    </row>
    <row r="22" spans="1:20" ht="12.75">
      <c r="A22" s="32" t="s">
        <v>39</v>
      </c>
      <c r="B22" s="33" t="s">
        <v>40</v>
      </c>
      <c r="C22" s="32">
        <v>55621.3778</v>
      </c>
      <c r="D22" s="32">
        <v>0.007</v>
      </c>
      <c r="E22">
        <f>+(C22-C$7)/C$8</f>
        <v>0.0011121305764925217</v>
      </c>
      <c r="F22">
        <f>ROUND(2*E22,0)/2</f>
        <v>0</v>
      </c>
      <c r="G22">
        <f>+C22-(C$7+F22*C$8)</f>
        <v>0.0004000000044470653</v>
      </c>
      <c r="J22">
        <f>+G22</f>
        <v>0.0004000000044470653</v>
      </c>
      <c r="O22">
        <f>+C$11+C$12*$F22</f>
        <v>0.00020000000222353438</v>
      </c>
      <c r="Q22" s="2">
        <f>+C22-15018.5</f>
        <v>40602.8778</v>
      </c>
      <c r="R22" s="2" t="s">
        <v>45</v>
      </c>
      <c r="S22" s="2"/>
      <c r="T22" s="2"/>
    </row>
    <row r="23" spans="1:20" ht="12.75">
      <c r="A23" s="30" t="s">
        <v>41</v>
      </c>
      <c r="B23" s="31"/>
      <c r="C23" s="30">
        <v>57089.5172</v>
      </c>
      <c r="D23" s="30" t="s">
        <v>42</v>
      </c>
      <c r="E23">
        <f>+(C23-C$7)/C$8</f>
        <v>4081.9078599827744</v>
      </c>
      <c r="F23">
        <f>ROUND(2*E23,0)/2</f>
        <v>4082</v>
      </c>
      <c r="G23">
        <f>+C23-(C$7+F23*C$8)</f>
        <v>-0.03313999999227235</v>
      </c>
      <c r="J23">
        <f>+G23</f>
        <v>-0.03313999999227235</v>
      </c>
      <c r="O23">
        <f>+C$11+C$12*$F23</f>
        <v>-0.03313999999227236</v>
      </c>
      <c r="Q23" s="2">
        <f>+C23-15018.5</f>
        <v>42071.0172</v>
      </c>
      <c r="R23" s="2" t="s">
        <v>45</v>
      </c>
      <c r="S23" s="2"/>
      <c r="T23" s="2"/>
    </row>
    <row r="24" spans="3:20" ht="12.75">
      <c r="C24" s="10"/>
      <c r="D24" s="10"/>
      <c r="Q24" s="2"/>
      <c r="R24" s="2"/>
      <c r="S24" s="2"/>
      <c r="T24" s="2"/>
    </row>
    <row r="25" spans="3:20" ht="12.75">
      <c r="C25" s="10"/>
      <c r="D25" s="10"/>
      <c r="Q25" s="2"/>
      <c r="R25" s="2"/>
      <c r="S25" s="2"/>
      <c r="T25" s="2"/>
    </row>
    <row r="26" spans="3:20" ht="12.75">
      <c r="C26" s="10"/>
      <c r="D26" s="10"/>
      <c r="Q26" s="2"/>
      <c r="R26" s="2"/>
      <c r="S26" s="2"/>
      <c r="T26" s="2"/>
    </row>
    <row r="27" spans="3:20" ht="12.75">
      <c r="C27" s="10"/>
      <c r="D27" s="10"/>
      <c r="Q27" s="2"/>
      <c r="R27" s="2"/>
      <c r="S27" s="2"/>
      <c r="T27" s="2"/>
    </row>
    <row r="28" spans="3:20" ht="12.75">
      <c r="C28" s="10"/>
      <c r="D28" s="10"/>
      <c r="Q28" s="2"/>
      <c r="R28" s="2"/>
      <c r="S28" s="2"/>
      <c r="T28" s="2"/>
    </row>
    <row r="29" spans="3:20" ht="12.75">
      <c r="C29" s="10"/>
      <c r="D29" s="10"/>
      <c r="Q29" s="2"/>
      <c r="R29" s="2"/>
      <c r="S29" s="2"/>
      <c r="T29" s="2"/>
    </row>
    <row r="30" spans="3:20" ht="12.75">
      <c r="C30" s="10"/>
      <c r="D30" s="10"/>
      <c r="Q30" s="2"/>
      <c r="R30" s="2"/>
      <c r="S30" s="2"/>
      <c r="T30" s="2"/>
    </row>
    <row r="31" spans="3:20" ht="12.75">
      <c r="C31" s="10"/>
      <c r="D31" s="10"/>
      <c r="Q31" s="2"/>
      <c r="R31" s="2"/>
      <c r="S31" s="2"/>
      <c r="T31" s="2"/>
    </row>
    <row r="32" spans="3:20" ht="12.75">
      <c r="C32" s="10"/>
      <c r="D32" s="10"/>
      <c r="Q32" s="2"/>
      <c r="R32" s="2"/>
      <c r="S32" s="2"/>
      <c r="T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2022-11-13T00:04:15Z</dcterms:modified>
  <cp:category/>
  <cp:version/>
  <cp:contentType/>
  <cp:contentStatus/>
</cp:coreProperties>
</file>