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D4DB3308-1984-4D14-B5CA-84741B1B12A3}" xr6:coauthVersionLast="47" xr6:coauthVersionMax="47" xr10:uidLastSave="{00000000-0000-0000-0000-000000000000}"/>
  <bookViews>
    <workbookView xWindow="13785" yWindow="45" windowWidth="12975" windowHeight="14640"/>
  </bookViews>
  <sheets>
    <sheet name="Active" sheetId="1" r:id="rId1"/>
    <sheet name="BAV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F36" i="1" s="1"/>
  <c r="G36" i="1" s="1"/>
  <c r="K36" i="1" s="1"/>
  <c r="Q36" i="1"/>
  <c r="E37" i="1"/>
  <c r="F37" i="1"/>
  <c r="G37" i="1" s="1"/>
  <c r="K37" i="1" s="1"/>
  <c r="Q37" i="1"/>
  <c r="E35" i="1"/>
  <c r="F35" i="1"/>
  <c r="G35" i="1"/>
  <c r="K35" i="1"/>
  <c r="Q35" i="1"/>
  <c r="E32" i="1"/>
  <c r="F32" i="1"/>
  <c r="G32" i="1"/>
  <c r="K32" i="1"/>
  <c r="F25" i="1"/>
  <c r="G25" i="1"/>
  <c r="J25" i="1"/>
  <c r="E27" i="1"/>
  <c r="F27" i="1"/>
  <c r="G27" i="1"/>
  <c r="J27" i="1"/>
  <c r="E28" i="1"/>
  <c r="F28" i="1"/>
  <c r="G28" i="1"/>
  <c r="K28" i="1"/>
  <c r="E29" i="1"/>
  <c r="F29" i="1"/>
  <c r="G29" i="1"/>
  <c r="J29" i="1"/>
  <c r="E30" i="1"/>
  <c r="F30" i="1"/>
  <c r="G30" i="1"/>
  <c r="K30" i="1"/>
  <c r="E31" i="1"/>
  <c r="F31" i="1"/>
  <c r="G31" i="1"/>
  <c r="K31" i="1"/>
  <c r="E33" i="1"/>
  <c r="F33" i="1"/>
  <c r="G33" i="1"/>
  <c r="K33" i="1"/>
  <c r="E34" i="1"/>
  <c r="F34" i="1"/>
  <c r="G34" i="1"/>
  <c r="K34" i="1"/>
  <c r="E26" i="1"/>
  <c r="F26" i="1"/>
  <c r="Q32" i="1"/>
  <c r="C21" i="1"/>
  <c r="E21" i="1"/>
  <c r="F21" i="1"/>
  <c r="G21" i="1"/>
  <c r="I21" i="1"/>
  <c r="Q34" i="1"/>
  <c r="E22" i="1"/>
  <c r="F22" i="1"/>
  <c r="G22" i="1"/>
  <c r="K22" i="1"/>
  <c r="E23" i="1"/>
  <c r="F23" i="1"/>
  <c r="G23" i="1"/>
  <c r="K23" i="1"/>
  <c r="E24" i="1"/>
  <c r="F24" i="1"/>
  <c r="G24" i="1"/>
  <c r="J24" i="1"/>
  <c r="E25" i="1"/>
  <c r="Q33" i="1"/>
  <c r="Q30" i="1"/>
  <c r="Q31" i="1"/>
  <c r="D9" i="1"/>
  <c r="C9" i="1"/>
  <c r="Q29" i="1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U26" i="1"/>
  <c r="Q25" i="1"/>
  <c r="Q27" i="1"/>
  <c r="Q26" i="1"/>
  <c r="Q28" i="1"/>
  <c r="Q24" i="1"/>
  <c r="Q23" i="1"/>
  <c r="Q22" i="1"/>
  <c r="F16" i="1"/>
  <c r="C17" i="1"/>
  <c r="Q21" i="1"/>
  <c r="C11" i="1"/>
  <c r="C12" i="1"/>
  <c r="O37" i="1" l="1"/>
  <c r="O36" i="1"/>
  <c r="C16" i="1"/>
  <c r="D18" i="1" s="1"/>
  <c r="O24" i="1"/>
  <c r="O30" i="1"/>
  <c r="O27" i="1"/>
  <c r="O32" i="1"/>
  <c r="O21" i="1"/>
  <c r="O25" i="1"/>
  <c r="O22" i="1"/>
  <c r="O31" i="1"/>
  <c r="O33" i="1"/>
  <c r="O35" i="1"/>
  <c r="O28" i="1"/>
  <c r="O34" i="1"/>
  <c r="C15" i="1"/>
  <c r="O29" i="1"/>
  <c r="O26" i="1"/>
  <c r="O23" i="1"/>
  <c r="F17" i="1"/>
  <c r="C18" i="1" l="1"/>
  <c r="F18" i="1"/>
  <c r="F19" i="1" s="1"/>
</calcChain>
</file>

<file path=xl/sharedStrings.xml><?xml version="1.0" encoding="utf-8"?>
<sst xmlns="http://schemas.openxmlformats.org/spreadsheetml/2006/main" count="146" uniqueCount="98">
  <si>
    <t>VSB-063</t>
  </si>
  <si>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</si>
  <si>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</si>
  <si>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</si>
  <si>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</si>
  <si>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</si>
  <si>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</si>
  <si>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</si>
  <si>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</si>
  <si>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</si>
  <si>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</si>
  <si>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</si>
  <si>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</si>
  <si>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</si>
  <si>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</si>
  <si>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</si>
  <si>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</si>
  <si>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</si>
  <si>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</si>
  <si>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</si>
  <si>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</si>
  <si>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</si>
  <si>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</si>
  <si>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</si>
  <si>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</si>
  <si>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</si>
  <si>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</si>
  <si>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</si>
  <si>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</si>
  <si>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</si>
  <si>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</si>
  <si>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</si>
  <si>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</si>
  <si>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</si>
  <si>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</si>
  <si>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</si>
  <si>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</si>
  <si>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</si>
  <si>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</si>
  <si>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</si>
  <si>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</si>
  <si>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VSX</t>
  </si>
  <si>
    <t>KY Cnc / GSC 1945-2078</t>
  </si>
  <si>
    <t>EA</t>
  </si>
  <si>
    <t>IBVS 6029</t>
  </si>
  <si>
    <t>II</t>
  </si>
  <si>
    <t>IBVS 6063</t>
  </si>
  <si>
    <t>IBVS 6118</t>
  </si>
  <si>
    <t>I</t>
  </si>
  <si>
    <t>IBVS 6149</t>
  </si>
  <si>
    <t>OEJV 0168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</si>
  <si>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</si>
  <si>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</si>
  <si>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</si>
  <si>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</si>
  <si>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</si>
  <si>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</si>
  <si>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</si>
  <si>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</si>
  <si>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</si>
  <si>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</si>
  <si>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</si>
  <si>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2456003.6513 </t>
  </si>
  <si>
    <t> 17.03.2012 03:37 </t>
  </si>
  <si>
    <t> 0.0062 </t>
  </si>
  <si>
    <t>C </t>
  </si>
  <si>
    <t> R.Diethelm </t>
  </si>
  <si>
    <t>IBVS 6029 </t>
  </si>
  <si>
    <t>2456298.8604 </t>
  </si>
  <si>
    <t> 06.01.2013 08:38 </t>
  </si>
  <si>
    <t> 0.0089 </t>
  </si>
  <si>
    <t>IBVS 6063 </t>
  </si>
  <si>
    <t>2456690.4841 </t>
  </si>
  <si>
    <t> 01.02.2014 23:37 </t>
  </si>
  <si>
    <t> 0.0080 </t>
  </si>
  <si>
    <t>-I</t>
  </si>
  <si>
    <t> F.Agerer </t>
  </si>
  <si>
    <t>BAVM 234 </t>
  </si>
  <si>
    <t>2456709.5309 </t>
  </si>
  <si>
    <t> 21.02.2014 00:44 </t>
  </si>
  <si>
    <t>958</t>
  </si>
  <si>
    <t> 0.0092 </t>
  </si>
  <si>
    <t>BAVM 238 </t>
  </si>
  <si>
    <t>2456746.4291 </t>
  </si>
  <si>
    <t> 29.03.2014 22:17 </t>
  </si>
  <si>
    <t>973.5</t>
  </si>
  <si>
    <t> 0.0066 </t>
  </si>
  <si>
    <t>2457090.4407 </t>
  </si>
  <si>
    <t> 08.03.2015 22:34 </t>
  </si>
  <si>
    <t>1118</t>
  </si>
  <si>
    <t> 0.0075 </t>
  </si>
  <si>
    <t>BAVM 241 (=IBVS 6157) </t>
  </si>
  <si>
    <t>IBVS 6157</t>
  </si>
  <si>
    <t>OEJV 0179</t>
  </si>
  <si>
    <t>VSB 067</t>
  </si>
  <si>
    <t>Rc</t>
  </si>
  <si>
    <t>JBAV, 60</t>
  </si>
  <si>
    <t>VSB,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</si>
</sst>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9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43" applyFont="1" applyAlignment="1">
      <alignment horizontal="left" wrapText="1"/>
    </xf>
    <xf numFmtId="0" fontId="36" fillId="0" borderId="0" xfId="0" applyFont="1">
      <alignment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76" fontId="38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KY Cnc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40601503759398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36-4CEA-BD49-184A7A7A41A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36-4CEA-BD49-184A7A7A41A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3">
                  <c:v>5.1000000021304004E-3</c:v>
                </c:pt>
                <c:pt idx="4">
                  <c:v>6.300000000919681E-3</c:v>
                </c:pt>
                <c:pt idx="6">
                  <c:v>3.6500000060186721E-3</c:v>
                </c:pt>
                <c:pt idx="8">
                  <c:v>4.0999999982886948E-3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36-4CEA-BD49-184A7A7A41A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4.2499999981373549E-3</c:v>
                </c:pt>
                <c:pt idx="2">
                  <c:v>6.5499999982421286E-3</c:v>
                </c:pt>
                <c:pt idx="7">
                  <c:v>9.5300000029965304E-3</c:v>
                </c:pt>
                <c:pt idx="9">
                  <c:v>7.7400000009220093E-3</c:v>
                </c:pt>
                <c:pt idx="10">
                  <c:v>1.7000000007101335E-3</c:v>
                </c:pt>
                <c:pt idx="11">
                  <c:v>7.5000000069849193E-3</c:v>
                </c:pt>
                <c:pt idx="12">
                  <c:v>6.4500000007683411E-3</c:v>
                </c:pt>
                <c:pt idx="13">
                  <c:v>1.0350000004109461E-2</c:v>
                </c:pt>
                <c:pt idx="14">
                  <c:v>1.1150000005727634E-2</c:v>
                </c:pt>
                <c:pt idx="15">
                  <c:v>1.2950000003911555E-2</c:v>
                </c:pt>
                <c:pt idx="16">
                  <c:v>1.3199999957578257E-2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36-4CEA-BD49-184A7A7A41A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36-4CEA-BD49-184A7A7A41A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36-4CEA-BD49-184A7A7A41A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4.0000000000000002E-4</c:v>
                  </c:pt>
                  <c:pt idx="3">
                    <c:v>4.0000000000000001E-3</c:v>
                  </c:pt>
                  <c:pt idx="4">
                    <c:v>2.7000000000000001E-3</c:v>
                  </c:pt>
                  <c:pt idx="5">
                    <c:v>4.0000000000000002E-4</c:v>
                  </c:pt>
                  <c:pt idx="6">
                    <c:v>4.4999999999999997E-3</c:v>
                  </c:pt>
                  <c:pt idx="7">
                    <c:v>2.9999999999999997E-4</c:v>
                  </c:pt>
                  <c:pt idx="8">
                    <c:v>7.6E-3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0</c:v>
                  </c:pt>
                  <c:pt idx="12">
                    <c:v>4.8999999999999998E-3</c:v>
                  </c:pt>
                  <c:pt idx="13">
                    <c:v>8.9999999999999998E-4</c:v>
                  </c:pt>
                  <c:pt idx="14">
                    <c:v>0</c:v>
                  </c:pt>
                  <c:pt idx="15">
                    <c:v>1E-3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36-4CEA-BD49-184A7A7A41A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-4.3170503563074499E-4</c:v>
                </c:pt>
                <c:pt idx="1">
                  <c:v>3.7821468732773152E-3</c:v>
                </c:pt>
                <c:pt idx="2">
                  <c:v>4.5720450391194909E-3</c:v>
                </c:pt>
                <c:pt idx="3">
                  <c:v>5.6199341381601197E-3</c:v>
                </c:pt>
                <c:pt idx="4">
                  <c:v>5.6708953101499374E-3</c:v>
                </c:pt>
                <c:pt idx="5">
                  <c:v>5.7186714088903919E-3</c:v>
                </c:pt>
                <c:pt idx="6">
                  <c:v>5.7696325808802096E-3</c:v>
                </c:pt>
                <c:pt idx="7">
                  <c:v>5.785557947127028E-3</c:v>
                </c:pt>
                <c:pt idx="8">
                  <c:v>6.6901187499462935E-3</c:v>
                </c:pt>
                <c:pt idx="9">
                  <c:v>6.7219694824399304E-3</c:v>
                </c:pt>
                <c:pt idx="10">
                  <c:v>6.7570052881829297E-3</c:v>
                </c:pt>
                <c:pt idx="11">
                  <c:v>7.6392705782566501E-3</c:v>
                </c:pt>
                <c:pt idx="12">
                  <c:v>7.6934168234958312E-3</c:v>
                </c:pt>
                <c:pt idx="13">
                  <c:v>8.6298283588087353E-3</c:v>
                </c:pt>
                <c:pt idx="14">
                  <c:v>1.0483540989938357E-2</c:v>
                </c:pt>
                <c:pt idx="15">
                  <c:v>1.249650728353616E-2</c:v>
                </c:pt>
                <c:pt idx="16">
                  <c:v>1.2639835579757522E-2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36-4CEA-BD49-184A7A7A41A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661.5</c:v>
                </c:pt>
                <c:pt idx="2">
                  <c:v>785.5</c:v>
                </c:pt>
                <c:pt idx="3">
                  <c:v>950</c:v>
                </c:pt>
                <c:pt idx="4">
                  <c:v>958</c:v>
                </c:pt>
                <c:pt idx="5">
                  <c:v>965.5</c:v>
                </c:pt>
                <c:pt idx="6">
                  <c:v>973.5</c:v>
                </c:pt>
                <c:pt idx="7">
                  <c:v>976</c:v>
                </c:pt>
                <c:pt idx="8">
                  <c:v>1118</c:v>
                </c:pt>
                <c:pt idx="9">
                  <c:v>1123</c:v>
                </c:pt>
                <c:pt idx="10">
                  <c:v>1128.5</c:v>
                </c:pt>
                <c:pt idx="11">
                  <c:v>1267</c:v>
                </c:pt>
                <c:pt idx="12">
                  <c:v>1275.5</c:v>
                </c:pt>
                <c:pt idx="13">
                  <c:v>1422.5</c:v>
                </c:pt>
                <c:pt idx="14">
                  <c:v>1713.5</c:v>
                </c:pt>
                <c:pt idx="15">
                  <c:v>2029.5</c:v>
                </c:pt>
                <c:pt idx="16">
                  <c:v>2052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5">
                  <c:v>7.5360000002547167E-2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836-4CEA-BD49-184A7A7A4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694040"/>
        <c:axId val="1"/>
      </c:scatterChart>
      <c:valAx>
        <c:axId val="829694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694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3759398496242"/>
          <c:y val="0.92397937099967764"/>
          <c:w val="0.7142857142857141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17</xdr:col>
      <xdr:colOff>152400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3B6207E3-4462-2F3B-E0E5-63D971B01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www.konkoly.hu/cgi-bin/IBVS?6063" TargetMode="External"/><Relationship Id="rId1" Type="http://schemas.openxmlformats.org/officeDocument/2006/relationships/hyperlink" Target="http://www.konkoly.hu/cgi-bin/IBVS?6029" TargetMode="External"/><Relationship Id="rId6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bav-astro.de/sfs/BAVM_link.php?BAVMnr=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topLeftCell="A4" workbookViewId="0">
      <selection activeCell="E10" sqref="E10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20" width="9.85546875" customWidth="1"/>
  </cols>
  <sheetData>
    <row r="1" spans="1:6" ht="20.25">
      <c r="A1" s="1" t="s">
        <v>42</v>
      </c>
    </row>
    <row r="2" spans="1:6">
      <c r="A2" t="s">
        <v>26</v>
      </c>
      <c r="B2" t="s">
        <v>43</v>
      </c>
      <c r="C2" s="3"/>
      <c r="D2" s="3"/>
    </row>
    <row r="3" spans="1:6" ht="13.5" thickBot="1"/>
    <row r="4" spans="1:6" ht="14.25" thickTop="1" thickBot="1">
      <c r="A4" s="5" t="s">
        <v>3</v>
      </c>
      <c r="C4" s="27" t="s">
        <v>40</v>
      </c>
      <c r="D4" s="28" t="s">
        <v>40</v>
      </c>
    </row>
    <row r="5" spans="1:6" ht="13.5" thickTop="1">
      <c r="A5" s="9" t="s">
        <v>31</v>
      </c>
      <c r="B5" s="10"/>
      <c r="C5" s="11">
        <v>-9.5</v>
      </c>
      <c r="D5" s="10" t="s">
        <v>32</v>
      </c>
    </row>
    <row r="6" spans="1:6">
      <c r="A6" s="5" t="s">
        <v>4</v>
      </c>
    </row>
    <row r="7" spans="1:6">
      <c r="A7" t="s">
        <v>5</v>
      </c>
      <c r="C7" s="8">
        <v>54428.813999999998</v>
      </c>
      <c r="D7" s="29" t="s">
        <v>41</v>
      </c>
    </row>
    <row r="8" spans="1:6">
      <c r="A8" t="s">
        <v>6</v>
      </c>
      <c r="C8" s="8">
        <v>2.3807</v>
      </c>
      <c r="D8" s="29" t="s">
        <v>41</v>
      </c>
    </row>
    <row r="9" spans="1:6">
      <c r="A9" s="24" t="s">
        <v>35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>
      <c r="A10" s="10"/>
      <c r="B10" s="10"/>
      <c r="C10" s="4" t="s">
        <v>22</v>
      </c>
      <c r="D10" s="4" t="s">
        <v>23</v>
      </c>
      <c r="E10" s="10"/>
    </row>
    <row r="11" spans="1:6">
      <c r="A11" s="10" t="s">
        <v>18</v>
      </c>
      <c r="B11" s="10"/>
      <c r="C11" s="21">
        <f ca="1">INTERCEPT(INDIRECT($D$9):G992,INDIRECT($C$9):F992)</f>
        <v>-4.3170503563074499E-4</v>
      </c>
      <c r="D11" s="3"/>
      <c r="E11" s="10"/>
    </row>
    <row r="12" spans="1:6">
      <c r="A12" s="10" t="s">
        <v>19</v>
      </c>
      <c r="B12" s="10"/>
      <c r="C12" s="21">
        <f ca="1">SLOPE(INDIRECT($D$9):G992,INDIRECT($C$9):F992)</f>
        <v>6.3701464987272262E-6</v>
      </c>
      <c r="D12" s="3"/>
      <c r="E12" s="10"/>
    </row>
    <row r="13" spans="1:6">
      <c r="A13" s="10" t="s">
        <v>21</v>
      </c>
      <c r="B13" s="10"/>
      <c r="C13" s="3" t="s">
        <v>16</v>
      </c>
    </row>
    <row r="14" spans="1:6">
      <c r="A14" s="10"/>
      <c r="B14" s="10"/>
      <c r="C14" s="10"/>
    </row>
    <row r="15" spans="1:6">
      <c r="A15" s="12" t="s">
        <v>20</v>
      </c>
      <c r="B15" s="10"/>
      <c r="C15" s="13">
        <f ca="1">(C7+C11)+(C8+C12)*INT(MAX(F21:F3533))</f>
        <v>59314.023039835578</v>
      </c>
      <c r="E15" s="14" t="s">
        <v>37</v>
      </c>
      <c r="F15" s="11">
        <v>1</v>
      </c>
    </row>
    <row r="16" spans="1:6">
      <c r="A16" s="16" t="s">
        <v>7</v>
      </c>
      <c r="B16" s="10"/>
      <c r="C16" s="17">
        <f ca="1">+C8+C12</f>
        <v>2.3807063701464988</v>
      </c>
      <c r="E16" s="14" t="s">
        <v>33</v>
      </c>
      <c r="F16" s="15">
        <f ca="1">NOW()+15018.5+$C$5/24</f>
        <v>59955.776463425922</v>
      </c>
    </row>
    <row r="17" spans="1:21" ht="13.5" thickBot="1">
      <c r="A17" s="14" t="s">
        <v>30</v>
      </c>
      <c r="B17" s="10"/>
      <c r="C17" s="10">
        <f>COUNT(C21:C2191)</f>
        <v>17</v>
      </c>
      <c r="E17" s="14" t="s">
        <v>38</v>
      </c>
      <c r="F17" s="15">
        <f ca="1">ROUND(2*(F16-$C$7)/$C$8,0)/2+F15</f>
        <v>2322.5</v>
      </c>
    </row>
    <row r="18" spans="1:21" ht="14.25" thickTop="1" thickBot="1">
      <c r="A18" s="16" t="s">
        <v>8</v>
      </c>
      <c r="B18" s="10"/>
      <c r="C18" s="19">
        <f ca="1">+C15</f>
        <v>59314.023039835578</v>
      </c>
      <c r="D18" s="20">
        <f ca="1">+C16</f>
        <v>2.3807063701464988</v>
      </c>
      <c r="E18" s="14" t="s">
        <v>39</v>
      </c>
      <c r="F18" s="23">
        <f ca="1">ROUND(2*(F16-$C$15)/$C$16,0)/2+F15</f>
        <v>270.5</v>
      </c>
    </row>
    <row r="19" spans="1:21" ht="13.5" thickTop="1">
      <c r="E19" s="14" t="s">
        <v>34</v>
      </c>
      <c r="F19" s="18">
        <f ca="1">+$C$15+$C$16*F18-15018.5-$C$5/24</f>
        <v>44939.899946293539</v>
      </c>
    </row>
    <row r="20" spans="1:21" ht="13.5" thickBot="1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58</v>
      </c>
      <c r="I20" s="7" t="s">
        <v>61</v>
      </c>
      <c r="J20" s="7" t="s">
        <v>55</v>
      </c>
      <c r="K20" s="7" t="s">
        <v>53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R20" s="4"/>
      <c r="S20" s="4"/>
      <c r="T20" s="4"/>
      <c r="U20" s="26" t="s">
        <v>36</v>
      </c>
    </row>
    <row r="21" spans="1:21">
      <c r="A21" t="s">
        <v>41</v>
      </c>
      <c r="C21" s="8">
        <f>C7</f>
        <v>54428.813999999998</v>
      </c>
      <c r="D21" s="8" t="s">
        <v>16</v>
      </c>
      <c r="E21">
        <f t="shared" ref="E21:E34" si="0">+(C21-C$7)/C$8</f>
        <v>0</v>
      </c>
      <c r="F21">
        <f t="shared" ref="F21:F35" si="1">ROUND(2*E21,0)/2</f>
        <v>0</v>
      </c>
      <c r="G21">
        <f>+C21-(C$7+F21*C$8)</f>
        <v>0</v>
      </c>
      <c r="I21">
        <f>+G21</f>
        <v>0</v>
      </c>
      <c r="O21">
        <f t="shared" ref="O21:O34" ca="1" si="2">+C$11+C$12*$F21</f>
        <v>-4.3170503563074499E-4</v>
      </c>
      <c r="Q21" s="2">
        <f t="shared" ref="Q21:Q34" si="3">+C21-15018.5</f>
        <v>39410.313999999998</v>
      </c>
      <c r="R21" s="2"/>
      <c r="S21" s="2"/>
      <c r="T21" s="2"/>
    </row>
    <row r="22" spans="1:21">
      <c r="A22" s="30" t="s">
        <v>44</v>
      </c>
      <c r="B22" s="31" t="s">
        <v>45</v>
      </c>
      <c r="C22" s="30">
        <v>56003.651299999998</v>
      </c>
      <c r="D22" s="30">
        <v>4.0000000000000002E-4</v>
      </c>
      <c r="E22">
        <f t="shared" si="0"/>
        <v>661.50178518922974</v>
      </c>
      <c r="F22">
        <f t="shared" si="1"/>
        <v>661.5</v>
      </c>
      <c r="G22">
        <f>+C22-(C$7+F22*C$8)</f>
        <v>4.2499999981373549E-3</v>
      </c>
      <c r="K22">
        <f>+G22</f>
        <v>4.2499999981373549E-3</v>
      </c>
      <c r="O22">
        <f t="shared" ca="1" si="2"/>
        <v>3.7821468732773152E-3</v>
      </c>
      <c r="Q22" s="2">
        <f t="shared" si="3"/>
        <v>40985.151299999998</v>
      </c>
      <c r="R22" s="2"/>
      <c r="S22" s="2"/>
      <c r="T22" s="2"/>
    </row>
    <row r="23" spans="1:21">
      <c r="A23" s="32" t="s">
        <v>46</v>
      </c>
      <c r="B23" s="33" t="s">
        <v>45</v>
      </c>
      <c r="C23" s="34">
        <v>56298.860399999998</v>
      </c>
      <c r="D23" s="34">
        <v>4.0000000000000002E-4</v>
      </c>
      <c r="E23">
        <f t="shared" si="0"/>
        <v>785.50275129163663</v>
      </c>
      <c r="F23">
        <f t="shared" si="1"/>
        <v>785.5</v>
      </c>
      <c r="G23">
        <f>+C23-(C$7+F23*C$8)</f>
        <v>6.5499999982421286E-3</v>
      </c>
      <c r="K23">
        <f>+G23</f>
        <v>6.5499999982421286E-3</v>
      </c>
      <c r="O23">
        <f t="shared" ca="1" si="2"/>
        <v>4.5720450391194909E-3</v>
      </c>
      <c r="Q23" s="2">
        <f t="shared" si="3"/>
        <v>41280.360399999998</v>
      </c>
      <c r="R23" s="2"/>
      <c r="S23" s="2"/>
      <c r="T23" s="2"/>
    </row>
    <row r="24" spans="1:21">
      <c r="A24" s="35" t="s">
        <v>47</v>
      </c>
      <c r="B24" s="36" t="s">
        <v>48</v>
      </c>
      <c r="C24" s="34">
        <v>56690.484100000001</v>
      </c>
      <c r="D24" s="37">
        <v>4.0000000000000001E-3</v>
      </c>
      <c r="E24">
        <f t="shared" si="0"/>
        <v>950.00214222707734</v>
      </c>
      <c r="F24">
        <f t="shared" si="1"/>
        <v>950</v>
      </c>
      <c r="G24">
        <f>+C24-(C$7+F24*C$8)</f>
        <v>5.1000000021304004E-3</v>
      </c>
      <c r="J24">
        <f>+G24</f>
        <v>5.1000000021304004E-3</v>
      </c>
      <c r="O24">
        <f t="shared" ca="1" si="2"/>
        <v>5.6199341381601197E-3</v>
      </c>
      <c r="Q24" s="2">
        <f t="shared" si="3"/>
        <v>41671.984100000001</v>
      </c>
      <c r="R24" s="2"/>
      <c r="S24" s="2"/>
      <c r="T24" s="2"/>
    </row>
    <row r="25" spans="1:21">
      <c r="A25" s="37" t="s">
        <v>49</v>
      </c>
      <c r="B25" s="36" t="s">
        <v>48</v>
      </c>
      <c r="C25" s="37">
        <v>56709.530899999998</v>
      </c>
      <c r="D25" s="37">
        <v>2.7000000000000001E-3</v>
      </c>
      <c r="E25">
        <f t="shared" si="0"/>
        <v>958.00264628050547</v>
      </c>
      <c r="F25">
        <f t="shared" si="1"/>
        <v>958</v>
      </c>
      <c r="G25">
        <f>+C25-(C$7+F25*C$8)</f>
        <v>6.300000000919681E-3</v>
      </c>
      <c r="J25">
        <f>+G25</f>
        <v>6.300000000919681E-3</v>
      </c>
      <c r="O25">
        <f t="shared" ca="1" si="2"/>
        <v>5.6708953101499374E-3</v>
      </c>
      <c r="Q25" s="2">
        <f t="shared" si="3"/>
        <v>41691.030899999998</v>
      </c>
      <c r="R25" s="2"/>
      <c r="S25" s="2"/>
      <c r="T25" s="2"/>
    </row>
    <row r="26" spans="1:21">
      <c r="A26" s="34" t="s">
        <v>50</v>
      </c>
      <c r="B26" s="33" t="s">
        <v>45</v>
      </c>
      <c r="C26" s="53">
        <v>56727.45521</v>
      </c>
      <c r="D26" s="34">
        <v>4.0000000000000002E-4</v>
      </c>
      <c r="E26">
        <f t="shared" si="0"/>
        <v>965.53165455538351</v>
      </c>
      <c r="F26">
        <f t="shared" si="1"/>
        <v>965.5</v>
      </c>
      <c r="O26">
        <f t="shared" ca="1" si="2"/>
        <v>5.7186714088903919E-3</v>
      </c>
      <c r="Q26" s="2">
        <f t="shared" si="3"/>
        <v>41708.95521</v>
      </c>
      <c r="R26" s="2"/>
      <c r="S26" s="2"/>
      <c r="T26" s="2"/>
      <c r="U26">
        <f>+C26-(C$7+F26*C$8)</f>
        <v>7.5360000002547167E-2</v>
      </c>
    </row>
    <row r="27" spans="1:21">
      <c r="A27" s="37" t="s">
        <v>49</v>
      </c>
      <c r="B27" s="36" t="s">
        <v>48</v>
      </c>
      <c r="C27" s="37">
        <v>56746.429100000001</v>
      </c>
      <c r="D27" s="37">
        <v>4.4999999999999997E-3</v>
      </c>
      <c r="E27">
        <f t="shared" si="0"/>
        <v>973.50153316251635</v>
      </c>
      <c r="F27">
        <f t="shared" si="1"/>
        <v>973.5</v>
      </c>
      <c r="G27">
        <f t="shared" ref="G27:G34" si="4">+C27-(C$7+F27*C$8)</f>
        <v>3.6500000060186721E-3</v>
      </c>
      <c r="J27">
        <f>+G27</f>
        <v>3.6500000060186721E-3</v>
      </c>
      <c r="O27">
        <f t="shared" ca="1" si="2"/>
        <v>5.7696325808802096E-3</v>
      </c>
      <c r="Q27" s="2">
        <f t="shared" si="3"/>
        <v>41727.929100000001</v>
      </c>
      <c r="R27" s="2"/>
      <c r="S27" s="2"/>
      <c r="T27" s="2"/>
    </row>
    <row r="28" spans="1:21">
      <c r="A28" s="34" t="s">
        <v>50</v>
      </c>
      <c r="B28" s="33" t="s">
        <v>48</v>
      </c>
      <c r="C28" s="53">
        <v>56752.386729999998</v>
      </c>
      <c r="D28" s="34">
        <v>2.9999999999999997E-4</v>
      </c>
      <c r="E28">
        <f t="shared" si="0"/>
        <v>976.00400302432047</v>
      </c>
      <c r="F28">
        <f t="shared" si="1"/>
        <v>976</v>
      </c>
      <c r="G28">
        <f t="shared" si="4"/>
        <v>9.5300000029965304E-3</v>
      </c>
      <c r="K28">
        <f>+G28</f>
        <v>9.5300000029965304E-3</v>
      </c>
      <c r="O28">
        <f t="shared" ca="1" si="2"/>
        <v>5.785557947127028E-3</v>
      </c>
      <c r="Q28" s="2">
        <f t="shared" si="3"/>
        <v>41733.886729999998</v>
      </c>
      <c r="R28" s="2"/>
      <c r="S28" s="2"/>
      <c r="T28" s="2"/>
    </row>
    <row r="29" spans="1:21">
      <c r="A29" s="51" t="s">
        <v>92</v>
      </c>
      <c r="B29" s="52"/>
      <c r="C29" s="51">
        <v>57090.440699999999</v>
      </c>
      <c r="D29" s="51">
        <v>7.6E-3</v>
      </c>
      <c r="E29">
        <f t="shared" si="0"/>
        <v>1118.0017221825517</v>
      </c>
      <c r="F29">
        <f t="shared" si="1"/>
        <v>1118</v>
      </c>
      <c r="G29">
        <f t="shared" si="4"/>
        <v>4.0999999982886948E-3</v>
      </c>
      <c r="J29">
        <f>+G29</f>
        <v>4.0999999982886948E-3</v>
      </c>
      <c r="O29">
        <f t="shared" ca="1" si="2"/>
        <v>6.6901187499462935E-3</v>
      </c>
      <c r="Q29" s="2">
        <f t="shared" si="3"/>
        <v>42071.940699999999</v>
      </c>
      <c r="R29" s="2"/>
      <c r="S29" s="2"/>
      <c r="T29" s="2"/>
    </row>
    <row r="30" spans="1:21">
      <c r="A30" s="54" t="s">
        <v>93</v>
      </c>
      <c r="B30" s="55" t="s">
        <v>48</v>
      </c>
      <c r="C30" s="56">
        <v>57102.347840000002</v>
      </c>
      <c r="D30" s="56">
        <v>2.0000000000000001E-4</v>
      </c>
      <c r="E30">
        <f t="shared" si="0"/>
        <v>1123.0032511446229</v>
      </c>
      <c r="F30">
        <f t="shared" si="1"/>
        <v>1123</v>
      </c>
      <c r="G30">
        <f t="shared" si="4"/>
        <v>7.7400000009220093E-3</v>
      </c>
      <c r="K30">
        <f t="shared" ref="K30:K35" si="5">+G30</f>
        <v>7.7400000009220093E-3</v>
      </c>
      <c r="O30">
        <f t="shared" ca="1" si="2"/>
        <v>6.7219694824399304E-3</v>
      </c>
      <c r="Q30" s="2">
        <f t="shared" si="3"/>
        <v>42083.847840000002</v>
      </c>
      <c r="R30" s="2"/>
      <c r="S30" s="2"/>
      <c r="T30" s="2"/>
    </row>
    <row r="31" spans="1:21">
      <c r="A31" s="54" t="s">
        <v>93</v>
      </c>
      <c r="B31" s="55" t="s">
        <v>45</v>
      </c>
      <c r="C31" s="56">
        <v>57115.435649999999</v>
      </c>
      <c r="D31" s="56">
        <v>2.0000000000000001E-4</v>
      </c>
      <c r="E31">
        <f t="shared" si="0"/>
        <v>1128.5007140756925</v>
      </c>
      <c r="F31">
        <f t="shared" si="1"/>
        <v>1128.5</v>
      </c>
      <c r="G31">
        <f t="shared" si="4"/>
        <v>1.7000000007101335E-3</v>
      </c>
      <c r="K31">
        <f t="shared" si="5"/>
        <v>1.7000000007101335E-3</v>
      </c>
      <c r="O31">
        <f t="shared" ca="1" si="2"/>
        <v>6.7570052881829297E-3</v>
      </c>
      <c r="Q31" s="2">
        <f t="shared" si="3"/>
        <v>42096.935649999999</v>
      </c>
      <c r="R31" s="2"/>
      <c r="S31" s="2"/>
      <c r="T31" s="2"/>
    </row>
    <row r="32" spans="1:21">
      <c r="A32" s="56" t="s">
        <v>0</v>
      </c>
      <c r="B32" s="55" t="s">
        <v>48</v>
      </c>
      <c r="C32" s="56">
        <v>57445.168400000002</v>
      </c>
      <c r="D32" s="56" t="s">
        <v>60</v>
      </c>
      <c r="E32">
        <f t="shared" si="0"/>
        <v>1267.0031503339369</v>
      </c>
      <c r="F32">
        <f t="shared" si="1"/>
        <v>1267</v>
      </c>
      <c r="G32">
        <f t="shared" si="4"/>
        <v>7.5000000069849193E-3</v>
      </c>
      <c r="K32">
        <f t="shared" si="5"/>
        <v>7.5000000069849193E-3</v>
      </c>
      <c r="O32">
        <f t="shared" ca="1" si="2"/>
        <v>7.6392705782566501E-3</v>
      </c>
      <c r="Q32" s="2">
        <f t="shared" si="3"/>
        <v>42426.668400000002</v>
      </c>
    </row>
    <row r="33" spans="1:20">
      <c r="A33" s="57" t="s">
        <v>2</v>
      </c>
      <c r="B33" s="58" t="s">
        <v>48</v>
      </c>
      <c r="C33" s="59">
        <v>57465.403299999998</v>
      </c>
      <c r="D33" s="59">
        <v>4.8999999999999998E-3</v>
      </c>
      <c r="E33">
        <f t="shared" si="0"/>
        <v>1275.5027092871842</v>
      </c>
      <c r="F33">
        <f t="shared" si="1"/>
        <v>1275.5</v>
      </c>
      <c r="G33">
        <f t="shared" si="4"/>
        <v>6.4500000007683411E-3</v>
      </c>
      <c r="K33">
        <f t="shared" si="5"/>
        <v>6.4500000007683411E-3</v>
      </c>
      <c r="O33">
        <f t="shared" ca="1" si="2"/>
        <v>7.6934168234958312E-3</v>
      </c>
      <c r="Q33" s="2">
        <f t="shared" si="3"/>
        <v>42446.903299999998</v>
      </c>
      <c r="R33" s="2"/>
      <c r="S33" s="2"/>
      <c r="T33" s="2"/>
    </row>
    <row r="34" spans="1:20">
      <c r="A34" s="56" t="s">
        <v>1</v>
      </c>
      <c r="B34" s="60" t="s">
        <v>48</v>
      </c>
      <c r="C34" s="60">
        <v>57815.3701</v>
      </c>
      <c r="D34" s="60">
        <v>8.9999999999999998E-4</v>
      </c>
      <c r="E34">
        <f t="shared" si="0"/>
        <v>1422.5043474608315</v>
      </c>
      <c r="F34">
        <f t="shared" si="1"/>
        <v>1422.5</v>
      </c>
      <c r="G34">
        <f t="shared" si="4"/>
        <v>1.0350000004109461E-2</v>
      </c>
      <c r="K34">
        <f t="shared" si="5"/>
        <v>1.0350000004109461E-2</v>
      </c>
      <c r="O34">
        <f t="shared" ca="1" si="2"/>
        <v>8.6298283588087353E-3</v>
      </c>
      <c r="Q34" s="2">
        <f t="shared" si="3"/>
        <v>42796.8701</v>
      </c>
      <c r="R34" s="2"/>
      <c r="S34" s="2"/>
      <c r="T34" s="2"/>
    </row>
    <row r="35" spans="1:20">
      <c r="A35" s="61" t="s">
        <v>94</v>
      </c>
      <c r="B35" s="62" t="s">
        <v>45</v>
      </c>
      <c r="C35" s="63">
        <v>58508.154600000002</v>
      </c>
      <c r="D35" s="63" t="s">
        <v>95</v>
      </c>
      <c r="E35">
        <f>+(C35-C$7)/C$8</f>
        <v>1713.5046834964519</v>
      </c>
      <c r="F35">
        <f t="shared" si="1"/>
        <v>1713.5</v>
      </c>
      <c r="G35">
        <f>+C35-(C$7+F35*C$8)</f>
        <v>1.1150000005727634E-2</v>
      </c>
      <c r="K35">
        <f t="shared" si="5"/>
        <v>1.1150000005727634E-2</v>
      </c>
      <c r="O35">
        <f ca="1">+C$11+C$12*$F35</f>
        <v>1.0483540989938357E-2</v>
      </c>
      <c r="Q35" s="2">
        <f>+C35-15018.5</f>
        <v>43489.654600000002</v>
      </c>
    </row>
    <row r="36" spans="1:20">
      <c r="A36" s="64" t="s">
        <v>96</v>
      </c>
      <c r="B36" s="65" t="s">
        <v>48</v>
      </c>
      <c r="C36" s="66">
        <v>59260.457600000002</v>
      </c>
      <c r="D36" s="64">
        <v>1E-3</v>
      </c>
      <c r="E36">
        <f t="shared" ref="E36:E37" si="6">+(C36-C$7)/C$8</f>
        <v>2029.5054395765965</v>
      </c>
      <c r="F36">
        <f t="shared" ref="F36:F37" si="7">ROUND(2*E36,0)/2</f>
        <v>2029.5</v>
      </c>
      <c r="G36">
        <f t="shared" ref="G36:G37" si="8">+C36-(C$7+F36*C$8)</f>
        <v>1.2950000003911555E-2</v>
      </c>
      <c r="K36">
        <f t="shared" ref="K36:K37" si="9">+G36</f>
        <v>1.2950000003911555E-2</v>
      </c>
      <c r="O36">
        <f t="shared" ref="O36:O37" ca="1" si="10">+C$11+C$12*$F36</f>
        <v>1.249650728353616E-2</v>
      </c>
      <c r="Q36" s="2">
        <f t="shared" ref="Q36:Q37" si="11">+C36-15018.5</f>
        <v>44241.957600000002</v>
      </c>
    </row>
    <row r="37" spans="1:20">
      <c r="A37" s="64" t="s">
        <v>97</v>
      </c>
      <c r="B37" s="65" t="s">
        <v>48</v>
      </c>
      <c r="C37" s="66">
        <v>59314.023599999957</v>
      </c>
      <c r="D37" s="64" t="s">
        <v>60</v>
      </c>
      <c r="E37">
        <f t="shared" si="6"/>
        <v>2052.0055445877088</v>
      </c>
      <c r="F37">
        <f t="shared" si="7"/>
        <v>2052</v>
      </c>
      <c r="G37">
        <f t="shared" si="8"/>
        <v>1.3199999957578257E-2</v>
      </c>
      <c r="K37">
        <f t="shared" si="9"/>
        <v>1.3199999957578257E-2</v>
      </c>
      <c r="O37">
        <f t="shared" ca="1" si="10"/>
        <v>1.2639835579757522E-2</v>
      </c>
      <c r="Q37" s="2">
        <f t="shared" si="11"/>
        <v>44295.523599999957</v>
      </c>
    </row>
    <row r="38" spans="1:20">
      <c r="C38" s="8"/>
      <c r="D38" s="8"/>
    </row>
    <row r="39" spans="1:20">
      <c r="C39" s="8"/>
      <c r="D39" s="8"/>
    </row>
    <row r="40" spans="1:20">
      <c r="C40" s="8"/>
      <c r="D40" s="8"/>
    </row>
    <row r="41" spans="1:20">
      <c r="C41" s="8"/>
      <c r="D41" s="8"/>
    </row>
    <row r="42" spans="1:20">
      <c r="C42" s="8"/>
      <c r="D42" s="8"/>
    </row>
    <row r="43" spans="1:20">
      <c r="C43" s="8"/>
      <c r="D43" s="8"/>
    </row>
    <row r="44" spans="1:20">
      <c r="C44" s="8"/>
      <c r="D44" s="8"/>
    </row>
    <row r="45" spans="1:20">
      <c r="C45" s="8"/>
      <c r="D45" s="8"/>
    </row>
    <row r="46" spans="1:20">
      <c r="C46" s="8"/>
      <c r="D46" s="8"/>
    </row>
    <row r="47" spans="1:20">
      <c r="C47" s="8"/>
      <c r="D47" s="8"/>
    </row>
    <row r="48" spans="1:20">
      <c r="C48" s="8"/>
      <c r="D48" s="8"/>
    </row>
    <row r="49" spans="3:4">
      <c r="C49" s="8"/>
      <c r="D49" s="8"/>
    </row>
    <row r="50" spans="3:4">
      <c r="C50" s="8"/>
      <c r="D50" s="8"/>
    </row>
    <row r="51" spans="3:4">
      <c r="C51" s="8"/>
      <c r="D51" s="8"/>
    </row>
    <row r="52" spans="3:4">
      <c r="C52" s="8"/>
      <c r="D52" s="8"/>
    </row>
    <row r="53" spans="3:4">
      <c r="C53" s="8"/>
      <c r="D53" s="8"/>
    </row>
    <row r="54" spans="3:4">
      <c r="C54" s="8"/>
      <c r="D54" s="8"/>
    </row>
    <row r="55" spans="3:4">
      <c r="C55" s="8"/>
      <c r="D55" s="8"/>
    </row>
    <row r="56" spans="3:4">
      <c r="C56" s="8"/>
      <c r="D56" s="8"/>
    </row>
    <row r="57" spans="3:4">
      <c r="C57" s="8"/>
      <c r="D57" s="8"/>
    </row>
    <row r="58" spans="3:4">
      <c r="C58" s="8"/>
      <c r="D58" s="8"/>
    </row>
    <row r="59" spans="3:4">
      <c r="C59" s="8"/>
      <c r="D59" s="8"/>
    </row>
    <row r="60" spans="3:4">
      <c r="C60" s="8"/>
      <c r="D60" s="8"/>
    </row>
    <row r="61" spans="3:4">
      <c r="C61" s="8"/>
      <c r="D61" s="8"/>
    </row>
    <row r="62" spans="3:4">
      <c r="C62" s="8"/>
      <c r="D62" s="8"/>
    </row>
    <row r="63" spans="3:4">
      <c r="C63" s="8"/>
      <c r="D63" s="8"/>
    </row>
    <row r="64" spans="3:4">
      <c r="C64" s="8"/>
      <c r="D64" s="8"/>
    </row>
    <row r="65" spans="3:4">
      <c r="C65" s="8"/>
      <c r="D65" s="8"/>
    </row>
    <row r="66" spans="3:4">
      <c r="C66" s="8"/>
      <c r="D66" s="8"/>
    </row>
    <row r="67" spans="3:4">
      <c r="C67" s="8"/>
      <c r="D67" s="8"/>
    </row>
    <row r="68" spans="3:4">
      <c r="C68" s="8"/>
      <c r="D68" s="8"/>
    </row>
    <row r="69" spans="3:4">
      <c r="C69" s="8"/>
      <c r="D69" s="8"/>
    </row>
    <row r="70" spans="3:4">
      <c r="C70" s="8"/>
      <c r="D70" s="8"/>
    </row>
    <row r="71" spans="3:4">
      <c r="C71" s="8"/>
      <c r="D71" s="8"/>
    </row>
    <row r="72" spans="3:4">
      <c r="C72" s="8"/>
      <c r="D72" s="8"/>
    </row>
    <row r="73" spans="3:4">
      <c r="C73" s="8"/>
      <c r="D73" s="8"/>
    </row>
    <row r="74" spans="3:4">
      <c r="C74" s="8"/>
      <c r="D74" s="8"/>
    </row>
    <row r="75" spans="3:4">
      <c r="C75" s="8"/>
      <c r="D75" s="8"/>
    </row>
    <row r="76" spans="3:4">
      <c r="C76" s="8"/>
      <c r="D76" s="8"/>
    </row>
    <row r="77" spans="3:4">
      <c r="C77" s="8"/>
      <c r="D77" s="8"/>
    </row>
    <row r="78" spans="3:4">
      <c r="C78" s="8"/>
      <c r="D78" s="8"/>
    </row>
    <row r="79" spans="3:4">
      <c r="C79" s="8"/>
      <c r="D79" s="8"/>
    </row>
    <row r="80" spans="3:4">
      <c r="C80" s="8"/>
      <c r="D80" s="8"/>
    </row>
    <row r="81" spans="3:4">
      <c r="C81" s="8"/>
      <c r="D81" s="8"/>
    </row>
    <row r="82" spans="3:4">
      <c r="C82" s="8"/>
      <c r="D82" s="8"/>
    </row>
    <row r="83" spans="3:4">
      <c r="C83" s="8"/>
      <c r="D83" s="8"/>
    </row>
    <row r="84" spans="3:4">
      <c r="C84" s="8"/>
      <c r="D84" s="8"/>
    </row>
    <row r="85" spans="3:4">
      <c r="C85" s="8"/>
      <c r="D85" s="8"/>
    </row>
    <row r="86" spans="3:4">
      <c r="C86" s="8"/>
      <c r="D86" s="8"/>
    </row>
    <row r="87" spans="3:4">
      <c r="C87" s="8"/>
      <c r="D87" s="8"/>
    </row>
    <row r="88" spans="3:4">
      <c r="C88" s="8"/>
      <c r="D88" s="8"/>
    </row>
    <row r="89" spans="3:4">
      <c r="C89" s="8"/>
      <c r="D89" s="8"/>
    </row>
    <row r="90" spans="3:4">
      <c r="C90" s="8"/>
      <c r="D90" s="8"/>
    </row>
    <row r="91" spans="3:4">
      <c r="C91" s="8"/>
      <c r="D91" s="8"/>
    </row>
    <row r="92" spans="3:4">
      <c r="C92" s="8"/>
      <c r="D92" s="8"/>
    </row>
    <row r="93" spans="3:4">
      <c r="C93" s="8"/>
      <c r="D93" s="8"/>
    </row>
    <row r="94" spans="3:4">
      <c r="C94" s="8"/>
      <c r="D94" s="8"/>
    </row>
    <row r="95" spans="3:4">
      <c r="C95" s="8"/>
      <c r="D95" s="8"/>
    </row>
    <row r="96" spans="3:4">
      <c r="C96" s="8"/>
      <c r="D96" s="8"/>
    </row>
    <row r="97" spans="3:4">
      <c r="C97" s="8"/>
      <c r="D97" s="8"/>
    </row>
    <row r="98" spans="3:4">
      <c r="C98" s="8"/>
      <c r="D98" s="8"/>
    </row>
    <row r="99" spans="3:4">
      <c r="C99" s="8"/>
      <c r="D99" s="8"/>
    </row>
    <row r="100" spans="3:4">
      <c r="C100" s="8"/>
      <c r="D100" s="8"/>
    </row>
    <row r="101" spans="3:4">
      <c r="C101" s="8"/>
      <c r="D101" s="8"/>
    </row>
    <row r="102" spans="3:4">
      <c r="C102" s="8"/>
      <c r="D102" s="8"/>
    </row>
    <row r="103" spans="3:4">
      <c r="C103" s="8"/>
      <c r="D103" s="8"/>
    </row>
    <row r="104" spans="3:4">
      <c r="C104" s="8"/>
      <c r="D104" s="8"/>
    </row>
    <row r="105" spans="3:4">
      <c r="C105" s="8"/>
      <c r="D105" s="8"/>
    </row>
    <row r="106" spans="3:4">
      <c r="C106" s="8"/>
      <c r="D106" s="8"/>
    </row>
    <row r="107" spans="3:4">
      <c r="C107" s="8"/>
      <c r="D107" s="8"/>
    </row>
    <row r="108" spans="3:4">
      <c r="C108" s="8"/>
      <c r="D108" s="8"/>
    </row>
    <row r="109" spans="3:4">
      <c r="C109" s="8"/>
      <c r="D109" s="8"/>
    </row>
    <row r="110" spans="3:4">
      <c r="C110" s="8"/>
      <c r="D110" s="8"/>
    </row>
    <row r="111" spans="3:4">
      <c r="C111" s="8"/>
      <c r="D111" s="8"/>
    </row>
    <row r="112" spans="3:4">
      <c r="C112" s="8"/>
      <c r="D112" s="8"/>
    </row>
    <row r="113" spans="3:4">
      <c r="C113" s="8"/>
      <c r="D113" s="8"/>
    </row>
    <row r="114" spans="3:4">
      <c r="C114" s="8"/>
      <c r="D114" s="8"/>
    </row>
    <row r="115" spans="3:4">
      <c r="C115" s="8"/>
      <c r="D115" s="8"/>
    </row>
    <row r="116" spans="3:4">
      <c r="C116" s="8"/>
      <c r="D116" s="8"/>
    </row>
    <row r="117" spans="3:4">
      <c r="C117" s="8"/>
      <c r="D117" s="8"/>
    </row>
    <row r="118" spans="3:4">
      <c r="C118" s="8"/>
      <c r="D118" s="8"/>
    </row>
    <row r="119" spans="3:4">
      <c r="C119" s="8"/>
      <c r="D119" s="8"/>
    </row>
    <row r="120" spans="3:4">
      <c r="C120" s="8"/>
      <c r="D120" s="8"/>
    </row>
    <row r="121" spans="3:4">
      <c r="C121" s="8"/>
      <c r="D121" s="8"/>
    </row>
    <row r="122" spans="3:4">
      <c r="C122" s="8"/>
      <c r="D122" s="8"/>
    </row>
    <row r="123" spans="3:4">
      <c r="C123" s="8"/>
      <c r="D123" s="8"/>
    </row>
    <row r="124" spans="3:4">
      <c r="C124" s="8"/>
      <c r="D124" s="8"/>
    </row>
    <row r="125" spans="3:4">
      <c r="C125" s="8"/>
      <c r="D125" s="8"/>
    </row>
    <row r="126" spans="3:4">
      <c r="C126" s="8"/>
      <c r="D126" s="8"/>
    </row>
    <row r="127" spans="3:4">
      <c r="C127" s="8"/>
      <c r="D127" s="8"/>
    </row>
    <row r="128" spans="3:4">
      <c r="C128" s="8"/>
      <c r="D128" s="8"/>
    </row>
    <row r="129" spans="3:4">
      <c r="C129" s="8"/>
      <c r="D129" s="8"/>
    </row>
    <row r="130" spans="3:4">
      <c r="C130" s="8"/>
      <c r="D130" s="8"/>
    </row>
    <row r="131" spans="3:4">
      <c r="C131" s="8"/>
      <c r="D131" s="8"/>
    </row>
    <row r="132" spans="3:4">
      <c r="C132" s="8"/>
      <c r="D132" s="8"/>
    </row>
    <row r="133" spans="3:4">
      <c r="C133" s="8"/>
      <c r="D133" s="8"/>
    </row>
    <row r="134" spans="3:4">
      <c r="C134" s="8"/>
      <c r="D134" s="8"/>
    </row>
    <row r="135" spans="3:4">
      <c r="C135" s="8"/>
      <c r="D135" s="8"/>
    </row>
    <row r="136" spans="3:4">
      <c r="C136" s="8"/>
      <c r="D136" s="8"/>
    </row>
    <row r="137" spans="3:4">
      <c r="C137" s="8"/>
      <c r="D137" s="8"/>
    </row>
    <row r="138" spans="3:4">
      <c r="C138" s="8"/>
      <c r="D138" s="8"/>
    </row>
    <row r="139" spans="3:4">
      <c r="C139" s="8"/>
      <c r="D139" s="8"/>
    </row>
    <row r="140" spans="3:4">
      <c r="C140" s="8"/>
      <c r="D140" s="8"/>
    </row>
    <row r="141" spans="3:4">
      <c r="C141" s="8"/>
      <c r="D141" s="8"/>
    </row>
    <row r="142" spans="3:4">
      <c r="C142" s="8"/>
      <c r="D142" s="8"/>
    </row>
    <row r="143" spans="3:4">
      <c r="C143" s="8"/>
      <c r="D143" s="8"/>
    </row>
    <row r="144" spans="3:4">
      <c r="C144" s="8"/>
      <c r="D144" s="8"/>
    </row>
    <row r="145" spans="3:4">
      <c r="C145" s="8"/>
      <c r="D145" s="8"/>
    </row>
    <row r="146" spans="3:4">
      <c r="C146" s="8"/>
      <c r="D146" s="8"/>
    </row>
    <row r="147" spans="3:4">
      <c r="C147" s="8"/>
      <c r="D147" s="8"/>
    </row>
    <row r="148" spans="3:4">
      <c r="C148" s="8"/>
      <c r="D148" s="8"/>
    </row>
    <row r="149" spans="3:4">
      <c r="C149" s="8"/>
      <c r="D149" s="8"/>
    </row>
    <row r="150" spans="3:4">
      <c r="C150" s="8"/>
      <c r="D150" s="8"/>
    </row>
    <row r="151" spans="3:4">
      <c r="C151" s="8"/>
      <c r="D151" s="8"/>
    </row>
    <row r="152" spans="3:4">
      <c r="C152" s="8"/>
      <c r="D152" s="8"/>
    </row>
    <row r="153" spans="3:4">
      <c r="C153" s="8"/>
      <c r="D153" s="8"/>
    </row>
    <row r="154" spans="3:4">
      <c r="C154" s="8"/>
      <c r="D154" s="8"/>
    </row>
    <row r="155" spans="3:4">
      <c r="C155" s="8"/>
      <c r="D155" s="8"/>
    </row>
    <row r="156" spans="3:4">
      <c r="C156" s="8"/>
      <c r="D156" s="8"/>
    </row>
    <row r="157" spans="3:4">
      <c r="C157" s="8"/>
      <c r="D157" s="8"/>
    </row>
    <row r="158" spans="3:4">
      <c r="C158" s="8"/>
      <c r="D158" s="8"/>
    </row>
    <row r="159" spans="3:4">
      <c r="C159" s="8"/>
      <c r="D159" s="8"/>
    </row>
    <row r="160" spans="3:4">
      <c r="C160" s="8"/>
      <c r="D160" s="8"/>
    </row>
    <row r="161" spans="3:4">
      <c r="C161" s="8"/>
      <c r="D161" s="8"/>
    </row>
    <row r="162" spans="3:4">
      <c r="C162" s="8"/>
      <c r="D162" s="8"/>
    </row>
    <row r="163" spans="3:4">
      <c r="C163" s="8"/>
      <c r="D163" s="8"/>
    </row>
    <row r="164" spans="3:4">
      <c r="C164" s="8"/>
      <c r="D164" s="8"/>
    </row>
    <row r="165" spans="3:4">
      <c r="C165" s="8"/>
      <c r="D165" s="8"/>
    </row>
    <row r="166" spans="3:4">
      <c r="C166" s="8"/>
      <c r="D166" s="8"/>
    </row>
    <row r="167" spans="3:4">
      <c r="C167" s="8"/>
      <c r="D167" s="8"/>
    </row>
    <row r="168" spans="3:4">
      <c r="C168" s="8"/>
      <c r="D168" s="8"/>
    </row>
    <row r="169" spans="3:4">
      <c r="C169" s="8"/>
      <c r="D169" s="8"/>
    </row>
    <row r="170" spans="3:4">
      <c r="C170" s="8"/>
      <c r="D170" s="8"/>
    </row>
    <row r="171" spans="3:4">
      <c r="C171" s="8"/>
      <c r="D171" s="8"/>
    </row>
    <row r="172" spans="3:4">
      <c r="C172" s="8"/>
      <c r="D172" s="8"/>
    </row>
    <row r="173" spans="3:4">
      <c r="C173" s="8"/>
      <c r="D173" s="8"/>
    </row>
    <row r="174" spans="3:4">
      <c r="C174" s="8"/>
      <c r="D174" s="8"/>
    </row>
    <row r="175" spans="3:4">
      <c r="C175" s="8"/>
      <c r="D175" s="8"/>
    </row>
    <row r="176" spans="3:4">
      <c r="C176" s="8"/>
      <c r="D176" s="8"/>
    </row>
    <row r="177" spans="3:4">
      <c r="C177" s="8"/>
      <c r="D177" s="8"/>
    </row>
    <row r="178" spans="3:4">
      <c r="C178" s="8"/>
      <c r="D178" s="8"/>
    </row>
    <row r="179" spans="3:4">
      <c r="C179" s="8"/>
      <c r="D179" s="8"/>
    </row>
    <row r="180" spans="3:4">
      <c r="C180" s="8"/>
      <c r="D180" s="8"/>
    </row>
    <row r="181" spans="3:4">
      <c r="C181" s="8"/>
      <c r="D181" s="8"/>
    </row>
    <row r="182" spans="3:4">
      <c r="C182" s="8"/>
      <c r="D182" s="8"/>
    </row>
    <row r="183" spans="3:4">
      <c r="C183" s="8"/>
      <c r="D183" s="8"/>
    </row>
    <row r="184" spans="3:4">
      <c r="C184" s="8"/>
      <c r="D184" s="8"/>
    </row>
    <row r="185" spans="3:4">
      <c r="C185" s="8"/>
      <c r="D185" s="8"/>
    </row>
    <row r="186" spans="3:4">
      <c r="C186" s="8"/>
      <c r="D186" s="8"/>
    </row>
    <row r="187" spans="3:4">
      <c r="C187" s="8"/>
      <c r="D187" s="8"/>
    </row>
    <row r="188" spans="3:4">
      <c r="C188" s="8"/>
      <c r="D188" s="8"/>
    </row>
    <row r="189" spans="3:4">
      <c r="C189" s="8"/>
      <c r="D189" s="8"/>
    </row>
    <row r="190" spans="3:4">
      <c r="C190" s="8"/>
      <c r="D190" s="8"/>
    </row>
    <row r="191" spans="3:4">
      <c r="C191" s="8"/>
      <c r="D191" s="8"/>
    </row>
    <row r="192" spans="3:4">
      <c r="C192" s="8"/>
      <c r="D192" s="8"/>
    </row>
    <row r="193" spans="3:4">
      <c r="C193" s="8"/>
      <c r="D193" s="8"/>
    </row>
    <row r="194" spans="3:4">
      <c r="C194" s="8"/>
      <c r="D194" s="8"/>
    </row>
    <row r="195" spans="3:4">
      <c r="C195" s="8"/>
      <c r="D195" s="8"/>
    </row>
    <row r="196" spans="3:4">
      <c r="C196" s="8"/>
      <c r="D196" s="8"/>
    </row>
    <row r="197" spans="3:4">
      <c r="C197" s="8"/>
      <c r="D197" s="8"/>
    </row>
    <row r="198" spans="3:4">
      <c r="C198" s="8"/>
      <c r="D198" s="8"/>
    </row>
    <row r="199" spans="3:4">
      <c r="C199" s="8"/>
      <c r="D199" s="8"/>
    </row>
    <row r="200" spans="3:4">
      <c r="C200" s="8"/>
      <c r="D200" s="8"/>
    </row>
    <row r="201" spans="3:4">
      <c r="C201" s="8"/>
      <c r="D201" s="8"/>
    </row>
    <row r="202" spans="3:4">
      <c r="C202" s="8"/>
      <c r="D202" s="8"/>
    </row>
    <row r="203" spans="3:4">
      <c r="C203" s="8"/>
      <c r="D203" s="8"/>
    </row>
    <row r="204" spans="3:4">
      <c r="C204" s="8"/>
      <c r="D204" s="8"/>
    </row>
    <row r="205" spans="3:4">
      <c r="C205" s="8"/>
      <c r="D205" s="8"/>
    </row>
    <row r="206" spans="3:4">
      <c r="C206" s="8"/>
      <c r="D206" s="8"/>
    </row>
    <row r="207" spans="3:4">
      <c r="C207" s="8"/>
      <c r="D207" s="8"/>
    </row>
    <row r="208" spans="3:4">
      <c r="C208" s="8"/>
      <c r="D208" s="8"/>
    </row>
    <row r="209" spans="3:4">
      <c r="C209" s="8"/>
      <c r="D209" s="8"/>
    </row>
    <row r="210" spans="3:4">
      <c r="C210" s="8"/>
      <c r="D210" s="8"/>
    </row>
    <row r="211" spans="3:4">
      <c r="C211" s="8"/>
      <c r="D211" s="8"/>
    </row>
    <row r="212" spans="3:4">
      <c r="C212" s="8"/>
      <c r="D212" s="8"/>
    </row>
    <row r="213" spans="3:4">
      <c r="C213" s="8"/>
      <c r="D213" s="8"/>
    </row>
    <row r="214" spans="3:4">
      <c r="C214" s="8"/>
      <c r="D214" s="8"/>
    </row>
    <row r="215" spans="3:4">
      <c r="C215" s="8"/>
      <c r="D215" s="8"/>
    </row>
    <row r="216" spans="3:4">
      <c r="C216" s="8"/>
      <c r="D216" s="8"/>
    </row>
    <row r="217" spans="3:4">
      <c r="C217" s="8"/>
      <c r="D217" s="8"/>
    </row>
    <row r="218" spans="3:4">
      <c r="C218" s="8"/>
      <c r="D218" s="8"/>
    </row>
    <row r="219" spans="3:4">
      <c r="C219" s="8"/>
      <c r="D219" s="8"/>
    </row>
    <row r="220" spans="3:4">
      <c r="C220" s="8"/>
      <c r="D220" s="8"/>
    </row>
    <row r="221" spans="3:4">
      <c r="C221" s="8"/>
      <c r="D221" s="8"/>
    </row>
    <row r="222" spans="3:4">
      <c r="C222" s="8"/>
      <c r="D222" s="8"/>
    </row>
    <row r="223" spans="3:4">
      <c r="C223" s="8"/>
      <c r="D223" s="8"/>
    </row>
    <row r="224" spans="3:4">
      <c r="C224" s="8"/>
      <c r="D224" s="8"/>
    </row>
    <row r="225" spans="3:4">
      <c r="C225" s="8"/>
      <c r="D225" s="8"/>
    </row>
    <row r="226" spans="3:4">
      <c r="C226" s="8"/>
      <c r="D226" s="8"/>
    </row>
    <row r="227" spans="3:4">
      <c r="C227" s="8"/>
      <c r="D227" s="8"/>
    </row>
    <row r="228" spans="3:4">
      <c r="C228" s="8"/>
      <c r="D228" s="8"/>
    </row>
    <row r="229" spans="3:4">
      <c r="C229" s="8"/>
      <c r="D229" s="8"/>
    </row>
    <row r="230" spans="3:4">
      <c r="C230" s="8"/>
      <c r="D230" s="8"/>
    </row>
    <row r="231" spans="3:4">
      <c r="C231" s="8"/>
      <c r="D231" s="8"/>
    </row>
    <row r="232" spans="3:4">
      <c r="C232" s="8"/>
      <c r="D232" s="8"/>
    </row>
    <row r="233" spans="3:4">
      <c r="C233" s="8"/>
      <c r="D233" s="8"/>
    </row>
    <row r="234" spans="3:4">
      <c r="C234" s="8"/>
      <c r="D234" s="8"/>
    </row>
    <row r="235" spans="3:4">
      <c r="C235" s="8"/>
      <c r="D235" s="8"/>
    </row>
    <row r="236" spans="3:4">
      <c r="C236" s="8"/>
      <c r="D236" s="8"/>
    </row>
    <row r="237" spans="3:4">
      <c r="C237" s="8"/>
      <c r="D237" s="8"/>
    </row>
    <row r="238" spans="3:4">
      <c r="C238" s="8"/>
      <c r="D238" s="8"/>
    </row>
    <row r="239" spans="3:4">
      <c r="C239" s="8"/>
      <c r="D239" s="8"/>
    </row>
    <row r="240" spans="3:4">
      <c r="C240" s="8"/>
      <c r="D240" s="8"/>
    </row>
    <row r="241" spans="3:4">
      <c r="C241" s="8"/>
      <c r="D241" s="8"/>
    </row>
    <row r="242" spans="3:4">
      <c r="C242" s="8"/>
      <c r="D242" s="8"/>
    </row>
    <row r="243" spans="3:4">
      <c r="C243" s="8"/>
      <c r="D243" s="8"/>
    </row>
    <row r="244" spans="3:4">
      <c r="C244" s="8"/>
      <c r="D244" s="8"/>
    </row>
    <row r="245" spans="3:4">
      <c r="C245" s="8"/>
      <c r="D245" s="8"/>
    </row>
    <row r="246" spans="3:4">
      <c r="C246" s="8"/>
      <c r="D246" s="8"/>
    </row>
    <row r="247" spans="3:4">
      <c r="C247" s="8"/>
      <c r="D247" s="8"/>
    </row>
    <row r="248" spans="3:4">
      <c r="C248" s="8"/>
      <c r="D248" s="8"/>
    </row>
    <row r="249" spans="3:4">
      <c r="C249" s="8"/>
      <c r="D249" s="8"/>
    </row>
    <row r="250" spans="3:4">
      <c r="C250" s="8"/>
      <c r="D250" s="8"/>
    </row>
    <row r="251" spans="3:4">
      <c r="C251" s="8"/>
      <c r="D251" s="8"/>
    </row>
    <row r="252" spans="3:4">
      <c r="C252" s="8"/>
      <c r="D252" s="8"/>
    </row>
    <row r="253" spans="3:4">
      <c r="C253" s="8"/>
      <c r="D253" s="8"/>
    </row>
    <row r="254" spans="3:4">
      <c r="C254" s="8"/>
      <c r="D254" s="8"/>
    </row>
    <row r="255" spans="3:4">
      <c r="C255" s="8"/>
      <c r="D255" s="8"/>
    </row>
    <row r="256" spans="3:4">
      <c r="C256" s="8"/>
      <c r="D256" s="8"/>
    </row>
    <row r="257" spans="3:4">
      <c r="C257" s="8"/>
      <c r="D257" s="8"/>
    </row>
    <row r="258" spans="3:4">
      <c r="C258" s="8"/>
      <c r="D258" s="8"/>
    </row>
    <row r="259" spans="3:4">
      <c r="C259" s="8"/>
      <c r="D259" s="8"/>
    </row>
    <row r="260" spans="3:4">
      <c r="C260" s="8"/>
      <c r="D260" s="8"/>
    </row>
    <row r="261" spans="3:4">
      <c r="C261" s="8"/>
      <c r="D261" s="8"/>
    </row>
    <row r="262" spans="3:4">
      <c r="C262" s="8"/>
      <c r="D262" s="8"/>
    </row>
    <row r="263" spans="3:4">
      <c r="C263" s="8"/>
      <c r="D263" s="8"/>
    </row>
    <row r="264" spans="3:4">
      <c r="C264" s="8"/>
      <c r="D264" s="8"/>
    </row>
    <row r="265" spans="3:4">
      <c r="C265" s="8"/>
      <c r="D265" s="8"/>
    </row>
    <row r="266" spans="3:4">
      <c r="C266" s="8"/>
      <c r="D266" s="8"/>
    </row>
    <row r="267" spans="3:4">
      <c r="C267" s="8"/>
      <c r="D267" s="8"/>
    </row>
    <row r="268" spans="3:4">
      <c r="C268" s="8"/>
      <c r="D268" s="8"/>
    </row>
    <row r="269" spans="3:4">
      <c r="C269" s="8"/>
      <c r="D269" s="8"/>
    </row>
    <row r="270" spans="3:4">
      <c r="C270" s="8"/>
      <c r="D270" s="8"/>
    </row>
    <row r="271" spans="3:4">
      <c r="C271" s="8"/>
      <c r="D271" s="8"/>
    </row>
    <row r="272" spans="3:4">
      <c r="C272" s="8"/>
      <c r="D272" s="8"/>
    </row>
    <row r="273" spans="3:4">
      <c r="C273" s="8"/>
      <c r="D273" s="8"/>
    </row>
    <row r="274" spans="3:4">
      <c r="C274" s="8"/>
      <c r="D274" s="8"/>
    </row>
    <row r="275" spans="3:4">
      <c r="C275" s="8"/>
      <c r="D275" s="8"/>
    </row>
    <row r="276" spans="3:4">
      <c r="C276" s="8"/>
      <c r="D276" s="8"/>
    </row>
    <row r="277" spans="3:4">
      <c r="C277" s="8"/>
      <c r="D277" s="8"/>
    </row>
    <row r="278" spans="3:4">
      <c r="C278" s="8"/>
      <c r="D278" s="8"/>
    </row>
    <row r="279" spans="3:4">
      <c r="C279" s="8"/>
      <c r="D279" s="8"/>
    </row>
    <row r="280" spans="3:4">
      <c r="C280" s="8"/>
      <c r="D280" s="8"/>
    </row>
    <row r="281" spans="3:4">
      <c r="C281" s="8"/>
      <c r="D281" s="8"/>
    </row>
    <row r="282" spans="3:4">
      <c r="C282" s="8"/>
      <c r="D282" s="8"/>
    </row>
    <row r="283" spans="3:4">
      <c r="C283" s="8"/>
      <c r="D283" s="8"/>
    </row>
    <row r="284" spans="3:4">
      <c r="C284" s="8"/>
      <c r="D284" s="8"/>
    </row>
    <row r="285" spans="3:4">
      <c r="C285" s="8"/>
      <c r="D285" s="8"/>
    </row>
    <row r="286" spans="3:4">
      <c r="C286" s="8"/>
      <c r="D286" s="8"/>
    </row>
    <row r="287" spans="3:4">
      <c r="C287" s="8"/>
      <c r="D287" s="8"/>
    </row>
    <row r="288" spans="3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  <row r="6922" spans="3:4">
      <c r="C6922" s="8"/>
      <c r="D6922" s="8"/>
    </row>
    <row r="6923" spans="3:4">
      <c r="C6923" s="8"/>
      <c r="D6923" s="8"/>
    </row>
    <row r="6924" spans="3:4">
      <c r="C6924" s="8"/>
      <c r="D6924" s="8"/>
    </row>
    <row r="6925" spans="3:4">
      <c r="C6925" s="8"/>
      <c r="D6925" s="8"/>
    </row>
    <row r="6926" spans="3:4">
      <c r="C6926" s="8"/>
      <c r="D6926" s="8"/>
    </row>
    <row r="6927" spans="3:4">
      <c r="C6927" s="8"/>
      <c r="D6927" s="8"/>
    </row>
    <row r="6928" spans="3:4">
      <c r="C6928" s="8"/>
      <c r="D6928" s="8"/>
    </row>
    <row r="6929" spans="3:4">
      <c r="C6929" s="8"/>
      <c r="D6929" s="8"/>
    </row>
    <row r="6930" spans="3:4">
      <c r="C6930" s="8"/>
      <c r="D6930" s="8"/>
    </row>
    <row r="6931" spans="3:4">
      <c r="C6931" s="8"/>
      <c r="D6931" s="8"/>
    </row>
    <row r="6932" spans="3:4">
      <c r="C6932" s="8"/>
      <c r="D6932" s="8"/>
    </row>
    <row r="6933" spans="3:4">
      <c r="C6933" s="8"/>
      <c r="D6933" s="8"/>
    </row>
    <row r="6934" spans="3:4">
      <c r="C6934" s="8"/>
      <c r="D6934" s="8"/>
    </row>
    <row r="6935" spans="3:4">
      <c r="C6935" s="8"/>
      <c r="D6935" s="8"/>
    </row>
    <row r="6936" spans="3:4">
      <c r="C6936" s="8"/>
      <c r="D6936" s="8"/>
    </row>
    <row r="6937" spans="3:4">
      <c r="C6937" s="8"/>
      <c r="D6937" s="8"/>
    </row>
    <row r="6938" spans="3:4">
      <c r="C6938" s="8"/>
      <c r="D6938" s="8"/>
    </row>
    <row r="6939" spans="3:4">
      <c r="C6939" s="8"/>
      <c r="D6939" s="8"/>
    </row>
    <row r="6940" spans="3:4">
      <c r="C6940" s="8"/>
      <c r="D6940" s="8"/>
    </row>
  </sheetData>
  <protectedRanges>
    <protectedRange sqref="A35:D35" name="Range1"/>
  </protectedRanges>
  <phoneticPr fontId="8" type="noConversion"/>
  <hyperlinks>
    <hyperlink ref="H1409" r:id="rId1" display="http://vsolj.cetus-net.org/bulletin.html"/>
    <hyperlink ref="H64844" r:id="rId2" display="http://vsolj.cetus-net.org/bulletin.html"/>
    <hyperlink ref="H64837" r:id="rId3" display="https://www.aavso.org/ejaavso"/>
    <hyperlink ref="AP988" r:id="rId4" display="http://cdsbib.u-strasbg.fr/cgi-bin/cdsbib?1990RMxAA..21..381G"/>
    <hyperlink ref="AP992" r:id="rId5" display="http://cdsbib.u-strasbg.fr/cgi-bin/cdsbib?1990RMxAA..21..381G"/>
    <hyperlink ref="AP991" r:id="rId6" display="http://cdsbib.u-strasbg.fr/cgi-bin/cdsbib?1990RMxAA..21..381G"/>
    <hyperlink ref="AP972" r:id="rId7" display="http://cdsbib.u-strasbg.fr/cgi-bin/cdsbib?1990RMxAA..21..381G"/>
    <hyperlink ref="I64844" r:id="rId8" display="http://vsolj.cetus-net.org/bulletin.html"/>
    <hyperlink ref="AQ1128" r:id="rId9" display="http://cdsbib.u-strasbg.fr/cgi-bin/cdsbib?1990RMxAA..21..381G"/>
    <hyperlink ref="AQ55894" r:id="rId10" display="http://cdsbib.u-strasbg.fr/cgi-bin/cdsbib?1990RMxAA..21..381G"/>
    <hyperlink ref="AQ1129" r:id="rId11" display="http://cdsbib.u-strasbg.fr/cgi-bin/cdsbib?1990RMxAA..21..381G"/>
    <hyperlink ref="H64841" r:id="rId12" display="https://www.aavso.org/ejaavso"/>
    <hyperlink ref="H2014" r:id="rId13" display="http://vsolj.cetus-net.org/bulletin.html"/>
    <hyperlink ref="AP3258" r:id="rId14" display="http://cdsbib.u-strasbg.fr/cgi-bin/cdsbib?1990RMxAA..21..381G"/>
    <hyperlink ref="AP3261" r:id="rId15" display="http://cdsbib.u-strasbg.fr/cgi-bin/cdsbib?1990RMxAA..21..381G"/>
    <hyperlink ref="AP3259" r:id="rId16" display="http://cdsbib.u-strasbg.fr/cgi-bin/cdsbib?1990RMxAA..21..381G"/>
    <hyperlink ref="AP3243" r:id="rId17" display="http://cdsbib.u-strasbg.fr/cgi-bin/cdsbib?1990RMxAA..21..381G"/>
    <hyperlink ref="I2014" r:id="rId18" display="http://vsolj.cetus-net.org/bulletin.html"/>
    <hyperlink ref="AQ3472" r:id="rId19" display="http://cdsbib.u-strasbg.fr/cgi-bin/cdsbib?1990RMxAA..21..381G"/>
    <hyperlink ref="AQ173" r:id="rId20" display="http://cdsbib.u-strasbg.fr/cgi-bin/cdsbib?1990RMxAA..21..381G"/>
    <hyperlink ref="AQ3476" r:id="rId21" display="http://cdsbib.u-strasbg.fr/cgi-bin/cdsbib?1990RMxAA..21..381G"/>
    <hyperlink ref="H64505" r:id="rId22" display="http://vsolj.cetus-net.org/bulletin.html"/>
    <hyperlink ref="H64498" r:id="rId23" display="https://www.aavso.org/ejaavso"/>
    <hyperlink ref="I64505" r:id="rId24" display="http://vsolj.cetus-net.org/bulletin.html"/>
    <hyperlink ref="AQ58156" r:id="rId25" display="http://cdsbib.u-strasbg.fr/cgi-bin/cdsbib?1990RMxAA..21..381G"/>
    <hyperlink ref="H64502" r:id="rId26" display="https://www.aavso.org/ejaavso"/>
    <hyperlink ref="AP5520" r:id="rId27" display="http://cdsbib.u-strasbg.fr/cgi-bin/cdsbib?1990RMxAA..21..381G"/>
    <hyperlink ref="AP5523" r:id="rId28" display="http://cdsbib.u-strasbg.fr/cgi-bin/cdsbib?1990RMxAA..21..381G"/>
    <hyperlink ref="AP5521" r:id="rId29" display="http://cdsbib.u-strasbg.fr/cgi-bin/cdsbib?1990RMxAA..21..381G"/>
    <hyperlink ref="AP5505" r:id="rId30" display="http://cdsbib.u-strasbg.fr/cgi-bin/cdsbib?1990RMxAA..21..381G"/>
    <hyperlink ref="AQ5734" r:id="rId31" display="http://cdsbib.u-strasbg.fr/cgi-bin/cdsbib?1990RMxAA..21..381G"/>
    <hyperlink ref="AQ5738" r:id="rId32" display="http://cdsbib.u-strasbg.fr/cgi-bin/cdsbib?1990RMxAA..21..381G"/>
    <hyperlink ref="AQ65418" r:id="rId33" display="http://cdsbib.u-strasbg.fr/cgi-bin/cdsbib?1990RMxAA..21..381G"/>
    <hyperlink ref="I2626" r:id="rId34" display="http://vsolj.cetus-net.org/bulletin.html"/>
    <hyperlink ref="H2626" r:id="rId35" display="http://vsolj.cetus-net.org/bulletin.html"/>
    <hyperlink ref="AQ543" r:id="rId36" display="http://cdsbib.u-strasbg.fr/cgi-bin/cdsbib?1990RMxAA..21..381G"/>
    <hyperlink ref="AQ542" r:id="rId37" display="http://cdsbib.u-strasbg.fr/cgi-bin/cdsbib?1990RMxAA..21..381G"/>
    <hyperlink ref="AP3796" r:id="rId38" display="http://cdsbib.u-strasbg.fr/cgi-bin/cdsbib?1990RMxAA..21..381G"/>
    <hyperlink ref="AP3814" r:id="rId39" display="http://cdsbib.u-strasbg.fr/cgi-bin/cdsbib?1990RMxAA..21..381G"/>
    <hyperlink ref="AP3815" r:id="rId40" display="http://cdsbib.u-strasbg.fr/cgi-bin/cdsbib?1990RMxAA..21..381G"/>
    <hyperlink ref="AP3811" r:id="rId41" display="http://cdsbib.u-strasbg.fr/cgi-bin/cdsbib?1990RMxAA..21..381G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3"/>
  <sheetViews>
    <sheetView workbookViewId="0">
      <selection activeCell="A16" sqref="A16:D16"/>
    </sheetView>
  </sheetViews>
  <sheetFormatPr defaultRowHeight="12.75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>
      <c r="A1" s="38" t="s">
        <v>51</v>
      </c>
      <c r="I1" s="39" t="s">
        <v>52</v>
      </c>
      <c r="J1" s="40" t="s">
        <v>53</v>
      </c>
    </row>
    <row r="2" spans="1:16">
      <c r="I2" s="41" t="s">
        <v>54</v>
      </c>
      <c r="J2" s="42" t="s">
        <v>55</v>
      </c>
    </row>
    <row r="3" spans="1:16">
      <c r="A3" s="43" t="s">
        <v>56</v>
      </c>
      <c r="I3" s="41" t="s">
        <v>57</v>
      </c>
      <c r="J3" s="42" t="s">
        <v>58</v>
      </c>
    </row>
    <row r="4" spans="1:16">
      <c r="I4" s="41" t="s">
        <v>59</v>
      </c>
      <c r="J4" s="42" t="s">
        <v>58</v>
      </c>
    </row>
    <row r="5" spans="1:16" ht="13.5" thickBot="1">
      <c r="I5" s="44" t="s">
        <v>60</v>
      </c>
      <c r="J5" s="45" t="s">
        <v>61</v>
      </c>
    </row>
    <row r="10" spans="1:16" ht="13.5" thickBot="1"/>
    <row r="11" spans="1:16" ht="12.75" customHeight="1" thickBot="1">
      <c r="A11" s="8" t="str">
        <f t="shared" ref="A11:A16" si="0">P11</f>
        <v>IBVS 6029 </v>
      </c>
      <c r="B11" s="3" t="str">
        <f t="shared" ref="B11:B16" si="1">IF(H11=INT(H11),"I","II")</f>
        <v>II</v>
      </c>
      <c r="C11" s="8">
        <f t="shared" ref="C11:C16" si="2">1*G11</f>
        <v>56003.651299999998</v>
      </c>
      <c r="D11" s="10" t="str">
        <f t="shared" ref="D11:D16" si="3">VLOOKUP(F11,I$1:J$5,2,FALSE)</f>
        <v>vis</v>
      </c>
      <c r="E11" s="46">
        <f>VLOOKUP(C11,Active!C$21:E$973,3,FALSE)</f>
        <v>661.50178518922974</v>
      </c>
      <c r="F11" s="3" t="s">
        <v>60</v>
      </c>
      <c r="G11" s="10" t="str">
        <f t="shared" ref="G11:G16" si="4">MID(I11,3,LEN(I11)-3)</f>
        <v>56003.6513</v>
      </c>
      <c r="H11" s="8">
        <f t="shared" ref="H11:H16" si="5">1*K11</f>
        <v>661.5</v>
      </c>
      <c r="I11" s="47" t="s">
        <v>62</v>
      </c>
      <c r="J11" s="48" t="s">
        <v>63</v>
      </c>
      <c r="K11" s="47">
        <v>661.5</v>
      </c>
      <c r="L11" s="47" t="s">
        <v>64</v>
      </c>
      <c r="M11" s="48" t="s">
        <v>65</v>
      </c>
      <c r="N11" s="48" t="s">
        <v>60</v>
      </c>
      <c r="O11" s="49" t="s">
        <v>66</v>
      </c>
      <c r="P11" s="50" t="s">
        <v>67</v>
      </c>
    </row>
    <row r="12" spans="1:16" ht="12.75" customHeight="1" thickBot="1">
      <c r="A12" s="8" t="str">
        <f t="shared" si="0"/>
        <v>IBVS 6063 </v>
      </c>
      <c r="B12" s="3" t="str">
        <f t="shared" si="1"/>
        <v>II</v>
      </c>
      <c r="C12" s="8">
        <f t="shared" si="2"/>
        <v>56298.860399999998</v>
      </c>
      <c r="D12" s="10" t="str">
        <f t="shared" si="3"/>
        <v>vis</v>
      </c>
      <c r="E12" s="46">
        <f>VLOOKUP(C12,Active!C$21:E$973,3,FALSE)</f>
        <v>785.50275129163663</v>
      </c>
      <c r="F12" s="3" t="s">
        <v>60</v>
      </c>
      <c r="G12" s="10" t="str">
        <f t="shared" si="4"/>
        <v>56298.8604</v>
      </c>
      <c r="H12" s="8">
        <f t="shared" si="5"/>
        <v>785.5</v>
      </c>
      <c r="I12" s="47" t="s">
        <v>68</v>
      </c>
      <c r="J12" s="48" t="s">
        <v>69</v>
      </c>
      <c r="K12" s="47">
        <v>785.5</v>
      </c>
      <c r="L12" s="47" t="s">
        <v>70</v>
      </c>
      <c r="M12" s="48" t="s">
        <v>65</v>
      </c>
      <c r="N12" s="48" t="s">
        <v>60</v>
      </c>
      <c r="O12" s="49" t="s">
        <v>66</v>
      </c>
      <c r="P12" s="50" t="s">
        <v>71</v>
      </c>
    </row>
    <row r="13" spans="1:16" ht="12.75" customHeight="1" thickBot="1">
      <c r="A13" s="8" t="str">
        <f t="shared" si="0"/>
        <v>BAVM 234 </v>
      </c>
      <c r="B13" s="3" t="str">
        <f t="shared" si="1"/>
        <v>I</v>
      </c>
      <c r="C13" s="8">
        <f t="shared" si="2"/>
        <v>56690.484100000001</v>
      </c>
      <c r="D13" s="10" t="str">
        <f t="shared" si="3"/>
        <v>vis</v>
      </c>
      <c r="E13" s="46">
        <f>VLOOKUP(C13,Active!C$21:E$973,3,FALSE)</f>
        <v>950.00214222707734</v>
      </c>
      <c r="F13" s="3" t="s">
        <v>60</v>
      </c>
      <c r="G13" s="10" t="str">
        <f t="shared" si="4"/>
        <v>56690.4841</v>
      </c>
      <c r="H13" s="8">
        <f t="shared" si="5"/>
        <v>950</v>
      </c>
      <c r="I13" s="47" t="s">
        <v>72</v>
      </c>
      <c r="J13" s="48" t="s">
        <v>73</v>
      </c>
      <c r="K13" s="47">
        <v>950</v>
      </c>
      <c r="L13" s="47" t="s">
        <v>74</v>
      </c>
      <c r="M13" s="48" t="s">
        <v>65</v>
      </c>
      <c r="N13" s="48" t="s">
        <v>75</v>
      </c>
      <c r="O13" s="49" t="s">
        <v>76</v>
      </c>
      <c r="P13" s="50" t="s">
        <v>77</v>
      </c>
    </row>
    <row r="14" spans="1:16" ht="12.75" customHeight="1" thickBot="1">
      <c r="A14" s="8" t="str">
        <f t="shared" si="0"/>
        <v>BAVM 238 </v>
      </c>
      <c r="B14" s="3" t="str">
        <f t="shared" si="1"/>
        <v>I</v>
      </c>
      <c r="C14" s="8">
        <f t="shared" si="2"/>
        <v>56709.530899999998</v>
      </c>
      <c r="D14" s="10" t="str">
        <f t="shared" si="3"/>
        <v>vis</v>
      </c>
      <c r="E14" s="46">
        <f>VLOOKUP(C14,Active!C$21:E$973,3,FALSE)</f>
        <v>958.00264628050547</v>
      </c>
      <c r="F14" s="3" t="s">
        <v>60</v>
      </c>
      <c r="G14" s="10" t="str">
        <f t="shared" si="4"/>
        <v>56709.5309</v>
      </c>
      <c r="H14" s="8">
        <f t="shared" si="5"/>
        <v>958</v>
      </c>
      <c r="I14" s="47" t="s">
        <v>78</v>
      </c>
      <c r="J14" s="48" t="s">
        <v>79</v>
      </c>
      <c r="K14" s="47" t="s">
        <v>80</v>
      </c>
      <c r="L14" s="47" t="s">
        <v>81</v>
      </c>
      <c r="M14" s="48" t="s">
        <v>65</v>
      </c>
      <c r="N14" s="48" t="s">
        <v>75</v>
      </c>
      <c r="O14" s="49" t="s">
        <v>76</v>
      </c>
      <c r="P14" s="50" t="s">
        <v>82</v>
      </c>
    </row>
    <row r="15" spans="1:16" ht="12.75" customHeight="1" thickBot="1">
      <c r="A15" s="8" t="str">
        <f t="shared" si="0"/>
        <v>BAVM 238 </v>
      </c>
      <c r="B15" s="3" t="str">
        <f t="shared" si="1"/>
        <v>II</v>
      </c>
      <c r="C15" s="8">
        <f t="shared" si="2"/>
        <v>56746.429100000001</v>
      </c>
      <c r="D15" s="10" t="str">
        <f t="shared" si="3"/>
        <v>vis</v>
      </c>
      <c r="E15" s="46">
        <f>VLOOKUP(C15,Active!C$21:E$973,3,FALSE)</f>
        <v>973.50153316251635</v>
      </c>
      <c r="F15" s="3" t="s">
        <v>60</v>
      </c>
      <c r="G15" s="10" t="str">
        <f t="shared" si="4"/>
        <v>56746.4291</v>
      </c>
      <c r="H15" s="8">
        <f t="shared" si="5"/>
        <v>973.5</v>
      </c>
      <c r="I15" s="47" t="s">
        <v>83</v>
      </c>
      <c r="J15" s="48" t="s">
        <v>84</v>
      </c>
      <c r="K15" s="47" t="s">
        <v>85</v>
      </c>
      <c r="L15" s="47" t="s">
        <v>86</v>
      </c>
      <c r="M15" s="48" t="s">
        <v>65</v>
      </c>
      <c r="N15" s="48" t="s">
        <v>75</v>
      </c>
      <c r="O15" s="49" t="s">
        <v>76</v>
      </c>
      <c r="P15" s="50" t="s">
        <v>82</v>
      </c>
    </row>
    <row r="16" spans="1:16" ht="12.75" customHeight="1" thickBot="1">
      <c r="A16" s="8" t="str">
        <f t="shared" si="0"/>
        <v>BAVM 241 (=IBVS 6157) </v>
      </c>
      <c r="B16" s="3" t="str">
        <f t="shared" si="1"/>
        <v>I</v>
      </c>
      <c r="C16" s="8">
        <f t="shared" si="2"/>
        <v>57090.440699999999</v>
      </c>
      <c r="D16" s="10" t="str">
        <f t="shared" si="3"/>
        <v>vis</v>
      </c>
      <c r="E16" s="46">
        <f>VLOOKUP(C16,Active!C$21:E$973,3,FALSE)</f>
        <v>1118.0017221825517</v>
      </c>
      <c r="F16" s="3" t="s">
        <v>60</v>
      </c>
      <c r="G16" s="10" t="str">
        <f t="shared" si="4"/>
        <v>57090.4407</v>
      </c>
      <c r="H16" s="8">
        <f t="shared" si="5"/>
        <v>1118</v>
      </c>
      <c r="I16" s="47" t="s">
        <v>87</v>
      </c>
      <c r="J16" s="48" t="s">
        <v>88</v>
      </c>
      <c r="K16" s="47" t="s">
        <v>89</v>
      </c>
      <c r="L16" s="47" t="s">
        <v>90</v>
      </c>
      <c r="M16" s="48" t="s">
        <v>65</v>
      </c>
      <c r="N16" s="48" t="s">
        <v>75</v>
      </c>
      <c r="O16" s="49" t="s">
        <v>76</v>
      </c>
      <c r="P16" s="50" t="s">
        <v>91</v>
      </c>
    </row>
    <row r="17" spans="2:6">
      <c r="B17" s="3"/>
      <c r="F17" s="3"/>
    </row>
    <row r="18" spans="2:6">
      <c r="B18" s="3"/>
      <c r="F18" s="3"/>
    </row>
    <row r="19" spans="2:6">
      <c r="B19" s="3"/>
      <c r="F19" s="3"/>
    </row>
    <row r="20" spans="2:6">
      <c r="B20" s="3"/>
      <c r="F20" s="3"/>
    </row>
    <row r="21" spans="2:6">
      <c r="B21" s="3"/>
      <c r="F21" s="3"/>
    </row>
    <row r="22" spans="2:6">
      <c r="B22" s="3"/>
      <c r="F22" s="3"/>
    </row>
    <row r="23" spans="2:6">
      <c r="B23" s="3"/>
      <c r="F23" s="3"/>
    </row>
    <row r="24" spans="2:6">
      <c r="B24" s="3"/>
      <c r="F24" s="3"/>
    </row>
    <row r="25" spans="2:6">
      <c r="B25" s="3"/>
      <c r="F25" s="3"/>
    </row>
    <row r="26" spans="2:6">
      <c r="B26" s="3"/>
      <c r="F26" s="3"/>
    </row>
    <row r="27" spans="2:6">
      <c r="B27" s="3"/>
      <c r="F27" s="3"/>
    </row>
    <row r="28" spans="2:6">
      <c r="B28" s="3"/>
      <c r="F28" s="3"/>
    </row>
    <row r="29" spans="2:6">
      <c r="B29" s="3"/>
      <c r="F29" s="3"/>
    </row>
    <row r="30" spans="2:6">
      <c r="B30" s="3"/>
      <c r="F30" s="3"/>
    </row>
    <row r="31" spans="2:6">
      <c r="B31" s="3"/>
      <c r="F31" s="3"/>
    </row>
    <row r="32" spans="2:6">
      <c r="B32" s="3"/>
      <c r="F32" s="3"/>
    </row>
    <row r="33" spans="2:6">
      <c r="B33" s="3"/>
      <c r="F33" s="3"/>
    </row>
    <row r="34" spans="2:6">
      <c r="B34" s="3"/>
      <c r="F34" s="3"/>
    </row>
    <row r="35" spans="2:6">
      <c r="B35" s="3"/>
      <c r="F35" s="3"/>
    </row>
    <row r="36" spans="2:6">
      <c r="B36" s="3"/>
      <c r="F36" s="3"/>
    </row>
    <row r="37" spans="2:6">
      <c r="B37" s="3"/>
      <c r="F37" s="3"/>
    </row>
    <row r="38" spans="2:6">
      <c r="B38" s="3"/>
      <c r="F38" s="3"/>
    </row>
    <row r="39" spans="2:6">
      <c r="B39" s="3"/>
      <c r="F39" s="3"/>
    </row>
    <row r="40" spans="2:6">
      <c r="B40" s="3"/>
      <c r="F40" s="3"/>
    </row>
    <row r="41" spans="2:6">
      <c r="B41" s="3"/>
      <c r="F41" s="3"/>
    </row>
    <row r="42" spans="2:6">
      <c r="B42" s="3"/>
      <c r="F42" s="3"/>
    </row>
    <row r="43" spans="2:6">
      <c r="B43" s="3"/>
      <c r="F43" s="3"/>
    </row>
    <row r="44" spans="2:6">
      <c r="B44" s="3"/>
      <c r="F44" s="3"/>
    </row>
    <row r="45" spans="2:6">
      <c r="B45" s="3"/>
      <c r="F45" s="3"/>
    </row>
    <row r="46" spans="2:6">
      <c r="B46" s="3"/>
      <c r="F46" s="3"/>
    </row>
    <row r="47" spans="2:6">
      <c r="B47" s="3"/>
      <c r="F47" s="3"/>
    </row>
    <row r="48" spans="2:6">
      <c r="B48" s="3"/>
      <c r="F48" s="3"/>
    </row>
    <row r="49" spans="2:6">
      <c r="B49" s="3"/>
      <c r="F49" s="3"/>
    </row>
    <row r="50" spans="2:6">
      <c r="B50" s="3"/>
      <c r="F50" s="3"/>
    </row>
    <row r="51" spans="2:6">
      <c r="B51" s="3"/>
      <c r="F51" s="3"/>
    </row>
    <row r="52" spans="2:6">
      <c r="B52" s="3"/>
      <c r="F52" s="3"/>
    </row>
    <row r="53" spans="2:6">
      <c r="B53" s="3"/>
      <c r="F53" s="3"/>
    </row>
    <row r="54" spans="2:6">
      <c r="B54" s="3"/>
      <c r="F54" s="3"/>
    </row>
    <row r="55" spans="2:6">
      <c r="B55" s="3"/>
      <c r="F55" s="3"/>
    </row>
    <row r="56" spans="2:6">
      <c r="B56" s="3"/>
      <c r="F56" s="3"/>
    </row>
    <row r="57" spans="2:6">
      <c r="B57" s="3"/>
      <c r="F57" s="3"/>
    </row>
    <row r="58" spans="2:6">
      <c r="B58" s="3"/>
      <c r="F58" s="3"/>
    </row>
    <row r="59" spans="2:6">
      <c r="B59" s="3"/>
      <c r="F59" s="3"/>
    </row>
    <row r="60" spans="2:6">
      <c r="B60" s="3"/>
      <c r="F60" s="3"/>
    </row>
    <row r="61" spans="2:6">
      <c r="B61" s="3"/>
      <c r="F61" s="3"/>
    </row>
    <row r="62" spans="2:6">
      <c r="B62" s="3"/>
      <c r="F62" s="3"/>
    </row>
    <row r="63" spans="2:6">
      <c r="B63" s="3"/>
      <c r="F63" s="3"/>
    </row>
    <row r="64" spans="2:6">
      <c r="B64" s="3"/>
      <c r="F64" s="3"/>
    </row>
    <row r="65" spans="2:6">
      <c r="B65" s="3"/>
      <c r="F65" s="3"/>
    </row>
    <row r="66" spans="2:6">
      <c r="B66" s="3"/>
      <c r="F66" s="3"/>
    </row>
    <row r="67" spans="2:6">
      <c r="B67" s="3"/>
      <c r="F67" s="3"/>
    </row>
    <row r="68" spans="2:6">
      <c r="B68" s="3"/>
      <c r="F68" s="3"/>
    </row>
    <row r="69" spans="2:6">
      <c r="B69" s="3"/>
      <c r="F69" s="3"/>
    </row>
    <row r="70" spans="2:6">
      <c r="B70" s="3"/>
      <c r="F70" s="3"/>
    </row>
    <row r="71" spans="2:6">
      <c r="B71" s="3"/>
      <c r="F71" s="3"/>
    </row>
    <row r="72" spans="2:6">
      <c r="B72" s="3"/>
      <c r="F72" s="3"/>
    </row>
    <row r="73" spans="2:6">
      <c r="B73" s="3"/>
      <c r="F73" s="3"/>
    </row>
    <row r="74" spans="2:6">
      <c r="B74" s="3"/>
      <c r="F74" s="3"/>
    </row>
    <row r="75" spans="2:6">
      <c r="B75" s="3"/>
      <c r="F75" s="3"/>
    </row>
    <row r="76" spans="2:6">
      <c r="B76" s="3"/>
      <c r="F76" s="3"/>
    </row>
    <row r="77" spans="2:6">
      <c r="B77" s="3"/>
      <c r="F77" s="3"/>
    </row>
    <row r="78" spans="2:6">
      <c r="B78" s="3"/>
      <c r="F78" s="3"/>
    </row>
    <row r="79" spans="2:6">
      <c r="B79" s="3"/>
      <c r="F79" s="3"/>
    </row>
    <row r="80" spans="2:6">
      <c r="B80" s="3"/>
      <c r="F80" s="3"/>
    </row>
    <row r="81" spans="2:6">
      <c r="B81" s="3"/>
      <c r="F81" s="3"/>
    </row>
    <row r="82" spans="2:6">
      <c r="B82" s="3"/>
      <c r="F82" s="3"/>
    </row>
    <row r="83" spans="2:6">
      <c r="B83" s="3"/>
      <c r="F83" s="3"/>
    </row>
    <row r="84" spans="2:6">
      <c r="B84" s="3"/>
      <c r="F84" s="3"/>
    </row>
    <row r="85" spans="2:6">
      <c r="B85" s="3"/>
      <c r="F85" s="3"/>
    </row>
    <row r="86" spans="2:6">
      <c r="B86" s="3"/>
      <c r="F86" s="3"/>
    </row>
    <row r="87" spans="2:6">
      <c r="B87" s="3"/>
      <c r="F87" s="3"/>
    </row>
    <row r="88" spans="2:6">
      <c r="B88" s="3"/>
      <c r="F88" s="3"/>
    </row>
    <row r="89" spans="2:6">
      <c r="B89" s="3"/>
      <c r="F89" s="3"/>
    </row>
    <row r="90" spans="2:6">
      <c r="B90" s="3"/>
      <c r="F90" s="3"/>
    </row>
    <row r="91" spans="2:6">
      <c r="B91" s="3"/>
      <c r="F91" s="3"/>
    </row>
    <row r="92" spans="2:6">
      <c r="B92" s="3"/>
      <c r="F92" s="3"/>
    </row>
    <row r="93" spans="2:6">
      <c r="B93" s="3"/>
      <c r="F93" s="3"/>
    </row>
    <row r="94" spans="2:6">
      <c r="B94" s="3"/>
      <c r="F94" s="3"/>
    </row>
    <row r="95" spans="2:6">
      <c r="B95" s="3"/>
      <c r="F95" s="3"/>
    </row>
    <row r="96" spans="2:6">
      <c r="B96" s="3"/>
      <c r="F96" s="3"/>
    </row>
    <row r="97" spans="2:6">
      <c r="B97" s="3"/>
      <c r="F97" s="3"/>
    </row>
    <row r="98" spans="2:6">
      <c r="B98" s="3"/>
      <c r="F98" s="3"/>
    </row>
    <row r="99" spans="2:6">
      <c r="B99" s="3"/>
      <c r="F99" s="3"/>
    </row>
    <row r="100" spans="2:6">
      <c r="B100" s="3"/>
      <c r="F100" s="3"/>
    </row>
    <row r="101" spans="2:6">
      <c r="B101" s="3"/>
      <c r="F101" s="3"/>
    </row>
    <row r="102" spans="2:6">
      <c r="B102" s="3"/>
      <c r="F102" s="3"/>
    </row>
    <row r="103" spans="2:6">
      <c r="B103" s="3"/>
      <c r="F103" s="3"/>
    </row>
    <row r="104" spans="2:6">
      <c r="B104" s="3"/>
      <c r="F104" s="3"/>
    </row>
    <row r="105" spans="2:6">
      <c r="B105" s="3"/>
      <c r="F105" s="3"/>
    </row>
    <row r="106" spans="2:6">
      <c r="B106" s="3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</sheetData>
  <phoneticPr fontId="8" type="noConversion"/>
  <hyperlinks>
    <hyperlink ref="P11" r:id="rId1" display="http://www.konkoly.hu/cgi-bin/IBVS?6029"/>
    <hyperlink ref="P12" r:id="rId2" display="http://www.konkoly.hu/cgi-bin/IBVS?6063"/>
    <hyperlink ref="P13" r:id="rId3" display="http://www.bav-astro.de/sfs/BAVM_link.php?BAVMnr=234"/>
    <hyperlink ref="P14" r:id="rId4" display="http://www.bav-astro.de/sfs/BAVM_link.php?BAVMnr=238"/>
    <hyperlink ref="P15" r:id="rId5" display="http://www.bav-astro.de/sfs/BAVM_link.php?BAVMnr=238"/>
    <hyperlink ref="P16" r:id="rId6" display="http://www.bav-astro.de/sfs/BAVM_link.php?BAVMnr=24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2023-01-11T05:38:06Z</dcterms:modified>
</cp:coreProperties>
</file>