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32760" windowWidth="7890" windowHeight="1437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<sst xmlns="http://schemas.openxmlformats.org/spreadsheetml/2006/main" count="58" uniqueCount="51">
  <si>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VSB-66</t>
  </si>
  <si>
    <t>PE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</si>
  <si>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</si>
  <si>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</si>
  <si>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</si>
  <si>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</si>
  <si>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</si>
  <si>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</si>
  <si>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</si>
  <si>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</si>
  <si>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</si>
  <si>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</si>
  <si>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</si>
  <si>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</si>
  <si>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</si>
  <si>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</si>
  <si>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</si>
  <si>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</si>
  <si>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</si>
  <si>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</si>
  <si>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</si>
  <si>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</si>
  <si>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</si>
  <si>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</si>
  <si>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</si>
  <si>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</si>
  <si>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</si>
  <si>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</si>
  <si>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</si>
  <si>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</si>
  <si>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</si>
  <si>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</si>
  <si>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</si>
  <si>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</si>
  <si>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</si>
  <si>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</si>
  <si>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</si>
  <si>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</si>
  <si>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</si>
  <si>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</si>
  <si>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</si>
  <si>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LM Cnc / GSC 0816-1907</t>
  </si>
  <si>
    <t>IBVS 6011</t>
  </si>
  <si>
    <t>I</t>
  </si>
  <si>
    <t xml:space="preserve">EW        </t>
  </si>
  <si>
    <t>OEJV 0107</t>
  </si>
  <si>
    <t>II</t>
  </si>
  <si>
    <t>OEJV 0074</t>
  </si>
  <si>
    <t>IBVS 5741</t>
  </si>
  <si>
    <t>vis</t>
  </si>
  <si>
    <t>OEJV 0211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</si>
</sst>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62" applyFont="1" applyAlignment="1">
      <alignment horizontal="left"/>
      <protection/>
    </xf>
    <xf numFmtId="0" fontId="5" fillId="0" borderId="0" xfId="62" applyFont="1" applyAlignment="1">
      <alignment horizontal="center"/>
      <protection/>
    </xf>
    <xf numFmtId="0" fontId="12" fillId="0" borderId="0" xfId="61" applyFont="1">
      <alignment/>
      <protection/>
    </xf>
    <xf numFmtId="0" fontId="12" fillId="0" borderId="0" xfId="61" applyFont="1" applyAlignment="1">
      <alignment horizontal="center"/>
      <protection/>
    </xf>
    <xf numFmtId="0" fontId="12" fillId="0" borderId="0" xfId="61" applyFont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LM Cnc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"/>
          <c:w val="0.91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A!$D$21:$D$237</c:f>
                <c:numCache>
                  <c:ptCount val="217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0.001</c:v>
                  </c:pt>
                  <c:pt idx="5">
                    <c:v>0.0007</c:v>
                  </c:pt>
                  <c:pt idx="6">
                    <c:v>0</c:v>
                  </c:pt>
                  <c:pt idx="7">
                    <c:v>0.0016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</c:numCache>
              </c:numRef>
            </c:plus>
            <c:minus>
              <c:numRef>
                <c:f>A!$D$21:$D$237</c:f>
                <c:numCache>
                  <c:ptCount val="217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0.001</c:v>
                  </c:pt>
                  <c:pt idx="5">
                    <c:v>0.0007</c:v>
                  </c:pt>
                  <c:pt idx="6">
                    <c:v>0</c:v>
                  </c:pt>
                  <c:pt idx="7">
                    <c:v>0.0016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A!$H$21:$H$997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0.001</c:v>
                  </c:pt>
                  <c:pt idx="5">
                    <c:v>0.0007</c:v>
                  </c:pt>
                  <c:pt idx="6">
                    <c:v>0</c:v>
                  </c:pt>
                  <c:pt idx="7">
                    <c:v>0.0016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0.001</c:v>
                  </c:pt>
                  <c:pt idx="5">
                    <c:v>0.0007</c:v>
                  </c:pt>
                  <c:pt idx="6">
                    <c:v>0</c:v>
                  </c:pt>
                  <c:pt idx="7">
                    <c:v>0.0016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A!$I$21:$I$997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0.001</c:v>
                  </c:pt>
                  <c:pt idx="5">
                    <c:v>0.0007</c:v>
                  </c:pt>
                  <c:pt idx="6">
                    <c:v>0</c:v>
                  </c:pt>
                  <c:pt idx="7">
                    <c:v>0.0016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0.001</c:v>
                  </c:pt>
                  <c:pt idx="5">
                    <c:v>0.0007</c:v>
                  </c:pt>
                  <c:pt idx="6">
                    <c:v>0</c:v>
                  </c:pt>
                  <c:pt idx="7">
                    <c:v>0.0016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A!$J$21:$J$997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0.001</c:v>
                  </c:pt>
                  <c:pt idx="5">
                    <c:v>0.0007</c:v>
                  </c:pt>
                  <c:pt idx="6">
                    <c:v>0</c:v>
                  </c:pt>
                  <c:pt idx="7">
                    <c:v>0.0016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0.001</c:v>
                  </c:pt>
                  <c:pt idx="5">
                    <c:v>0.0007</c:v>
                  </c:pt>
                  <c:pt idx="6">
                    <c:v>0</c:v>
                  </c:pt>
                  <c:pt idx="7">
                    <c:v>0.0016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A!$K$21:$K$997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0.001</c:v>
                  </c:pt>
                  <c:pt idx="5">
                    <c:v>0.0007</c:v>
                  </c:pt>
                  <c:pt idx="6">
                    <c:v>0</c:v>
                  </c:pt>
                  <c:pt idx="7">
                    <c:v>0.0016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0.001</c:v>
                  </c:pt>
                  <c:pt idx="5">
                    <c:v>0.0007</c:v>
                  </c:pt>
                  <c:pt idx="6">
                    <c:v>0</c:v>
                  </c:pt>
                  <c:pt idx="7">
                    <c:v>0.0016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A!$L$21:$L$997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0.001</c:v>
                  </c:pt>
                  <c:pt idx="5">
                    <c:v>0.0007</c:v>
                  </c:pt>
                  <c:pt idx="6">
                    <c:v>0</c:v>
                  </c:pt>
                  <c:pt idx="7">
                    <c:v>0.0016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0.001</c:v>
                  </c:pt>
                  <c:pt idx="5">
                    <c:v>0.0007</c:v>
                  </c:pt>
                  <c:pt idx="6">
                    <c:v>0</c:v>
                  </c:pt>
                  <c:pt idx="7">
                    <c:v>0.0016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A!$M$21:$M$997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0.001</c:v>
                  </c:pt>
                  <c:pt idx="5">
                    <c:v>0.0007</c:v>
                  </c:pt>
                  <c:pt idx="6">
                    <c:v>0</c:v>
                  </c:pt>
                  <c:pt idx="7">
                    <c:v>0.0016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0.001</c:v>
                  </c:pt>
                  <c:pt idx="5">
                    <c:v>0.0007</c:v>
                  </c:pt>
                  <c:pt idx="6">
                    <c:v>0</c:v>
                  </c:pt>
                  <c:pt idx="7">
                    <c:v>0.0016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A!$N$21:$N$997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A!$F$21:$F$997</c:f>
              <c:numCache/>
            </c:numRef>
          </c:xVal>
          <c:yVal>
            <c:numRef>
              <c:f>A!$O$21:$O$997</c:f>
              <c:numCache/>
            </c:numRef>
          </c:yVal>
          <c:smooth val="0"/>
        </c:ser>
        <c:axId val="59070987"/>
        <c:axId val="61876836"/>
      </c:scatterChart>
      <c:valAx>
        <c:axId val="59070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76836"/>
        <c:crosses val="autoZero"/>
        <c:crossBetween val="midCat"/>
        <c:dispUnits/>
      </c:valAx>
      <c:valAx>
        <c:axId val="61876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7098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"/>
          <c:y val="0.934"/>
          <c:w val="0.638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17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6722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vsolj.cetus-net.org/bulletin.html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s://www.aavso.org/ejaavso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://cdsbib.u-strasbg.fr/cgi-bin/cdsbib?1990RMxAA..21..381G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vsolj.cetus-net.org/bulletin.html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38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41</v>
      </c>
    </row>
    <row r="2" spans="1:4" ht="12.75">
      <c r="A2" t="s">
        <v>28</v>
      </c>
      <c r="B2" s="12" t="s">
        <v>44</v>
      </c>
      <c r="D2" s="3"/>
    </row>
    <row r="3" ht="13.5" thickBot="1"/>
    <row r="4" spans="1:4" ht="14.25" thickBot="1" thickTop="1">
      <c r="A4" s="5" t="s">
        <v>4</v>
      </c>
      <c r="C4" s="8">
        <v>51397.2637</v>
      </c>
      <c r="D4" s="9">
        <v>0.3216105</v>
      </c>
    </row>
    <row r="5" spans="1:4" ht="13.5" thickTop="1">
      <c r="A5" s="11" t="s">
        <v>33</v>
      </c>
      <c r="B5" s="12"/>
      <c r="C5" s="13">
        <v>-9.5</v>
      </c>
      <c r="D5" s="12" t="s">
        <v>34</v>
      </c>
    </row>
    <row r="6" ht="12.75">
      <c r="A6" s="5" t="s">
        <v>5</v>
      </c>
    </row>
    <row r="7" spans="1:3" ht="12.75">
      <c r="A7" t="s">
        <v>6</v>
      </c>
      <c r="C7">
        <f>+C4</f>
        <v>51397.2637</v>
      </c>
    </row>
    <row r="8" spans="1:3" ht="12.75">
      <c r="A8" t="s">
        <v>7</v>
      </c>
      <c r="C8">
        <f>+D4</f>
        <v>0.3216105</v>
      </c>
    </row>
    <row r="9" spans="1:4" ht="12.75">
      <c r="A9" s="26" t="s">
        <v>37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2"/>
      <c r="B10" s="12"/>
      <c r="C10" s="4" t="s">
        <v>24</v>
      </c>
      <c r="D10" s="4" t="s">
        <v>25</v>
      </c>
      <c r="E10" s="12"/>
    </row>
    <row r="11" spans="1:5" ht="12.75">
      <c r="A11" s="12" t="s">
        <v>20</v>
      </c>
      <c r="B11" s="12"/>
      <c r="C11" s="23">
        <f ca="1">INTERCEPT(INDIRECT($D$9):G990,INDIRECT($C$9):F990)</f>
        <v>-0.004049392632494049</v>
      </c>
      <c r="D11" s="3"/>
      <c r="E11" s="12"/>
    </row>
    <row r="12" spans="1:5" ht="12.75">
      <c r="A12" s="12" t="s">
        <v>21</v>
      </c>
      <c r="B12" s="12"/>
      <c r="C12" s="23">
        <f ca="1">SLOPE(INDIRECT($D$9):G990,INDIRECT($C$9):F990)</f>
        <v>-3.0335007827717977E-06</v>
      </c>
      <c r="D12" s="3"/>
      <c r="E12" s="12"/>
    </row>
    <row r="13" spans="1:3" ht="12.75">
      <c r="A13" s="12" t="s">
        <v>23</v>
      </c>
      <c r="B13" s="12"/>
      <c r="C13" s="3" t="s">
        <v>18</v>
      </c>
    </row>
    <row r="14" spans="1:3" ht="12.75">
      <c r="A14" s="12"/>
      <c r="B14" s="12"/>
      <c r="C14" s="12"/>
    </row>
    <row r="15" spans="1:6" ht="12.75">
      <c r="A15" s="14" t="s">
        <v>22</v>
      </c>
      <c r="B15" s="12"/>
      <c r="C15" s="15">
        <f>(C7+C11)+(C8+C12)*INT(MAX(F21:F3531))</f>
        <v>58179.31790414286</v>
      </c>
      <c r="E15" s="16" t="s">
        <v>38</v>
      </c>
      <c r="F15" s="13">
        <v>1</v>
      </c>
    </row>
    <row r="16" spans="1:6" ht="12.75">
      <c r="A16" s="18" t="s">
        <v>8</v>
      </c>
      <c r="B16" s="12"/>
      <c r="C16" s="19">
        <f>+C8+C12</f>
        <v>0.32160746649921723</v>
      </c>
      <c r="E16" s="16" t="s">
        <v>35</v>
      </c>
      <c r="F16" s="17">
        <f ca="1">NOW()+15018.5+$C$5/24</f>
        <v>59896.56902037037</v>
      </c>
    </row>
    <row r="17" spans="1:6" ht="13.5" thickBot="1">
      <c r="A17" s="16" t="s">
        <v>32</v>
      </c>
      <c r="B17" s="12"/>
      <c r="C17" s="12">
        <f>COUNT(C21:C2189)</f>
        <v>8</v>
      </c>
      <c r="E17" s="16" t="s">
        <v>39</v>
      </c>
      <c r="F17" s="17">
        <f>ROUND(2*(F16-$C$7)/$C$8,0)/2+F15</f>
        <v>26428.5</v>
      </c>
    </row>
    <row r="18" spans="1:6" ht="14.25" thickBot="1" thickTop="1">
      <c r="A18" s="18" t="s">
        <v>9</v>
      </c>
      <c r="B18" s="12"/>
      <c r="C18" s="21">
        <f>+C15</f>
        <v>58179.31790414286</v>
      </c>
      <c r="D18" s="22">
        <f>+C16</f>
        <v>0.32160746649921723</v>
      </c>
      <c r="E18" s="16" t="s">
        <v>40</v>
      </c>
      <c r="F18" s="25">
        <f>ROUND(2*(F16-$C$15)/$C$16,0)/2+F15</f>
        <v>5340.5</v>
      </c>
    </row>
    <row r="19" spans="5:6" ht="13.5" thickTop="1">
      <c r="E19" s="16" t="s">
        <v>36</v>
      </c>
      <c r="F19" s="20">
        <f>+$C$15+$C$16*F18-15018.5-$C$5/24</f>
        <v>44878.75841231526</v>
      </c>
    </row>
    <row r="20" spans="1:17" ht="13.5" thickBot="1">
      <c r="A20" s="4" t="s">
        <v>10</v>
      </c>
      <c r="B20" s="4" t="s">
        <v>11</v>
      </c>
      <c r="C20" s="4" t="s">
        <v>12</v>
      </c>
      <c r="D20" s="4" t="s">
        <v>17</v>
      </c>
      <c r="E20" s="4" t="s">
        <v>13</v>
      </c>
      <c r="F20" s="4" t="s">
        <v>14</v>
      </c>
      <c r="G20" s="4" t="s">
        <v>15</v>
      </c>
      <c r="H20" s="7" t="s">
        <v>3</v>
      </c>
      <c r="I20" s="7" t="s">
        <v>49</v>
      </c>
      <c r="J20" s="7" t="s">
        <v>1</v>
      </c>
      <c r="K20" s="7" t="s">
        <v>2</v>
      </c>
      <c r="L20" s="7" t="s">
        <v>29</v>
      </c>
      <c r="M20" s="7" t="s">
        <v>30</v>
      </c>
      <c r="N20" s="7" t="s">
        <v>31</v>
      </c>
      <c r="O20" s="7" t="s">
        <v>27</v>
      </c>
      <c r="P20" s="6" t="s">
        <v>26</v>
      </c>
      <c r="Q20" s="4" t="s">
        <v>19</v>
      </c>
    </row>
    <row r="21" spans="1:17" ht="12.75">
      <c r="A21" t="s">
        <v>16</v>
      </c>
      <c r="C21" s="10">
        <v>51397.2637</v>
      </c>
      <c r="D21" s="10" t="s">
        <v>18</v>
      </c>
      <c r="E21">
        <f aca="true" t="shared" si="0" ref="E21:E26">+(C21-C$7)/C$8</f>
        <v>0</v>
      </c>
      <c r="F21">
        <f aca="true" t="shared" si="1" ref="F21:F28">ROUND(2*E21,0)/2</f>
        <v>0</v>
      </c>
      <c r="G21">
        <f aca="true" t="shared" si="2" ref="G21:G26">+C21-(C$7+F21*C$8)</f>
        <v>0</v>
      </c>
      <c r="J21">
        <f>+G21</f>
        <v>0</v>
      </c>
      <c r="O21">
        <f aca="true" t="shared" si="3" ref="O21:O26">+C$11+C$12*$F21</f>
        <v>-0.004049392632494049</v>
      </c>
      <c r="Q21" s="2">
        <f aca="true" t="shared" si="4" ref="Q21:Q26">+C21-15018.5</f>
        <v>36378.7637</v>
      </c>
    </row>
    <row r="22" spans="1:17" ht="12.75">
      <c r="A22" t="s">
        <v>48</v>
      </c>
      <c r="C22" s="10">
        <v>53464.3923</v>
      </c>
      <c r="D22" s="10"/>
      <c r="E22">
        <f t="shared" si="0"/>
        <v>6427.42883083729</v>
      </c>
      <c r="F22">
        <f t="shared" si="1"/>
        <v>6427.5</v>
      </c>
      <c r="G22">
        <f t="shared" si="2"/>
        <v>-0.02288875000522239</v>
      </c>
      <c r="K22">
        <f aca="true" t="shared" si="5" ref="K22:K27">+G22</f>
        <v>-0.02288875000522239</v>
      </c>
      <c r="O22">
        <f t="shared" si="3"/>
        <v>-0.023547218913759778</v>
      </c>
      <c r="Q22" s="2">
        <f t="shared" si="4"/>
        <v>38445.8923</v>
      </c>
    </row>
    <row r="23" spans="1:17" ht="12.75">
      <c r="A23" t="s">
        <v>47</v>
      </c>
      <c r="B23" s="3" t="s">
        <v>43</v>
      </c>
      <c r="C23" s="10">
        <v>54174.33958</v>
      </c>
      <c r="D23" s="10">
        <v>0.0004</v>
      </c>
      <c r="E23">
        <f t="shared" si="0"/>
        <v>8634.904270849354</v>
      </c>
      <c r="F23">
        <f t="shared" si="1"/>
        <v>8635</v>
      </c>
      <c r="G23">
        <f t="shared" si="2"/>
        <v>-0.0307874999998603</v>
      </c>
      <c r="K23">
        <f t="shared" si="5"/>
        <v>-0.0307874999998603</v>
      </c>
      <c r="O23">
        <f t="shared" si="3"/>
        <v>-0.03024367189172852</v>
      </c>
      <c r="Q23" s="2">
        <f t="shared" si="4"/>
        <v>39155.83958</v>
      </c>
    </row>
    <row r="24" spans="1:17" ht="12.75">
      <c r="A24" s="28" t="s">
        <v>47</v>
      </c>
      <c r="B24" s="29" t="s">
        <v>46</v>
      </c>
      <c r="C24" s="28">
        <v>54174.49748</v>
      </c>
      <c r="D24" s="28">
        <v>0.0002</v>
      </c>
      <c r="E24">
        <f t="shared" si="0"/>
        <v>8635.395237406723</v>
      </c>
      <c r="F24">
        <f t="shared" si="1"/>
        <v>8635.5</v>
      </c>
      <c r="G24">
        <f t="shared" si="2"/>
        <v>-0.03369275000295602</v>
      </c>
      <c r="K24">
        <f t="shared" si="5"/>
        <v>-0.03369275000295602</v>
      </c>
      <c r="O24">
        <f t="shared" si="3"/>
        <v>-0.03024518864211991</v>
      </c>
      <c r="Q24" s="2">
        <f t="shared" si="4"/>
        <v>39155.99748</v>
      </c>
    </row>
    <row r="25" spans="1:17" ht="12.75">
      <c r="A25" s="30" t="s">
        <v>45</v>
      </c>
      <c r="B25" s="31" t="s">
        <v>46</v>
      </c>
      <c r="C25" s="30">
        <v>54760.62609</v>
      </c>
      <c r="D25" s="30">
        <v>0.001</v>
      </c>
      <c r="E25">
        <f t="shared" si="0"/>
        <v>10457.874945003334</v>
      </c>
      <c r="F25">
        <f t="shared" si="1"/>
        <v>10458</v>
      </c>
      <c r="G25">
        <f t="shared" si="2"/>
        <v>-0.04021900000225287</v>
      </c>
      <c r="K25">
        <f t="shared" si="5"/>
        <v>-0.04021900000225287</v>
      </c>
      <c r="O25">
        <f t="shared" si="3"/>
        <v>-0.03577374381872151</v>
      </c>
      <c r="Q25" s="2">
        <f t="shared" si="4"/>
        <v>39742.12609</v>
      </c>
    </row>
    <row r="26" spans="1:17" ht="12.75">
      <c r="A26" s="30" t="s">
        <v>42</v>
      </c>
      <c r="B26" s="31" t="s">
        <v>43</v>
      </c>
      <c r="C26" s="30">
        <v>55932.89</v>
      </c>
      <c r="D26" s="30">
        <v>0.0007</v>
      </c>
      <c r="E26">
        <f t="shared" si="0"/>
        <v>14102.855161756212</v>
      </c>
      <c r="F26">
        <f t="shared" si="1"/>
        <v>14103</v>
      </c>
      <c r="G26">
        <f t="shared" si="2"/>
        <v>-0.04658150000614114</v>
      </c>
      <c r="K26">
        <f t="shared" si="5"/>
        <v>-0.04658150000614114</v>
      </c>
      <c r="O26">
        <f t="shared" si="3"/>
        <v>-0.04683085417192471</v>
      </c>
      <c r="Q26" s="2">
        <f t="shared" si="4"/>
        <v>40914.39</v>
      </c>
    </row>
    <row r="27" spans="1:17" ht="12.75">
      <c r="A27" s="32" t="s">
        <v>0</v>
      </c>
      <c r="B27" s="33" t="s">
        <v>43</v>
      </c>
      <c r="C27" s="32">
        <v>58145.22910000011</v>
      </c>
      <c r="D27" s="32" t="s">
        <v>18</v>
      </c>
      <c r="E27">
        <f>+(C27-C$7)/C$8</f>
        <v>20981.794437681947</v>
      </c>
      <c r="F27">
        <f t="shared" si="1"/>
        <v>20982</v>
      </c>
      <c r="G27">
        <f>+C27-(C$7+F27*C$8)</f>
        <v>-0.06611099989095237</v>
      </c>
      <c r="K27">
        <f t="shared" si="5"/>
        <v>-0.06611099989095237</v>
      </c>
      <c r="O27">
        <f>+C$11+C$12*$F27</f>
        <v>-0.0676983060566119</v>
      </c>
      <c r="Q27" s="2">
        <f>+C27-15018.5</f>
        <v>43126.72910000011</v>
      </c>
    </row>
    <row r="28" spans="1:17" ht="12.75">
      <c r="A28" s="34" t="s">
        <v>50</v>
      </c>
      <c r="B28" s="35" t="s">
        <v>46</v>
      </c>
      <c r="C28" s="36">
        <v>58179.48059999989</v>
      </c>
      <c r="D28" s="36">
        <v>0.0016</v>
      </c>
      <c r="E28">
        <f>+(C28-C$7)/C$8</f>
        <v>21088.294380935604</v>
      </c>
      <c r="F28">
        <f t="shared" si="1"/>
        <v>21088.5</v>
      </c>
      <c r="G28">
        <f>+C28-(C$7+F28*C$8)</f>
        <v>-0.06612925010995241</v>
      </c>
      <c r="K28">
        <f>+G28</f>
        <v>-0.06612925010995241</v>
      </c>
      <c r="O28">
        <f>+C$11+C$12*$F28</f>
        <v>-0.06802137388997712</v>
      </c>
      <c r="Q28" s="2">
        <f>+C28-15018.5</f>
        <v>43160.98059999989</v>
      </c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4" ht="12.75">
      <c r="C32" s="10"/>
      <c r="D32" s="10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</sheetData>
  <sheetProtection/>
  <protectedRanges>
    <protectedRange sqref="A28:D28" name="Range1"/>
  </protectedRanges>
  <hyperlinks>
    <hyperlink ref="H64497" r:id="rId1" display="http://vsolj.cetus-net.org/bulletin.html"/>
    <hyperlink ref="H64490" r:id="rId2" display="https://www.aavso.org/ejaavso"/>
    <hyperlink ref="I64497" r:id="rId3" display="http://vsolj.cetus-net.org/bulletin.html"/>
    <hyperlink ref="AQ58148" r:id="rId4" display="http://cdsbib.u-strasbg.fr/cgi-bin/cdsbib?1990RMxAA..21..381G"/>
    <hyperlink ref="H64494" r:id="rId5" display="https://www.aavso.org/ejaavso"/>
    <hyperlink ref="AP5512" r:id="rId6" display="http://cdsbib.u-strasbg.fr/cgi-bin/cdsbib?1990RMxAA..21..381G"/>
    <hyperlink ref="AP5515" r:id="rId7" display="http://cdsbib.u-strasbg.fr/cgi-bin/cdsbib?1990RMxAA..21..381G"/>
    <hyperlink ref="AP5513" r:id="rId8" display="http://cdsbib.u-strasbg.fr/cgi-bin/cdsbib?1990RMxAA..21..381G"/>
    <hyperlink ref="AP5497" r:id="rId9" display="http://cdsbib.u-strasbg.fr/cgi-bin/cdsbib?1990RMxAA..21..381G"/>
    <hyperlink ref="AQ5726" r:id="rId10" display="http://cdsbib.u-strasbg.fr/cgi-bin/cdsbib?1990RMxAA..21..381G"/>
    <hyperlink ref="AQ5730" r:id="rId11" display="http://cdsbib.u-strasbg.fr/cgi-bin/cdsbib?1990RMxAA..21..381G"/>
    <hyperlink ref="AQ65410" r:id="rId12" display="http://cdsbib.u-strasbg.fr/cgi-bin/cdsbib?1990RMxAA..21..381G"/>
    <hyperlink ref="I2618" r:id="rId13" display="http://vsolj.cetus-net.org/bulletin.html"/>
    <hyperlink ref="H2618" r:id="rId14" display="http://vsolj.cetus-net.org/bulletin.html"/>
    <hyperlink ref="AQ535" r:id="rId15" display="http://cdsbib.u-strasbg.fr/cgi-bin/cdsbib?1990RMxAA..21..381G"/>
    <hyperlink ref="AQ534" r:id="rId16" display="http://cdsbib.u-strasbg.fr/cgi-bin/cdsbib?1990RMxAA..21..381G"/>
    <hyperlink ref="AP3788" r:id="rId17" display="http://cdsbib.u-strasbg.fr/cgi-bin/cdsbib?1990RMxAA..21..381G"/>
    <hyperlink ref="AP3806" r:id="rId18" display="http://cdsbib.u-strasbg.fr/cgi-bin/cdsbib?1990RMxAA..21..381G"/>
    <hyperlink ref="AP3807" r:id="rId19" display="http://cdsbib.u-strasbg.fr/cgi-bin/cdsbib?1990RMxAA..21..381G"/>
    <hyperlink ref="AP3803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2022-11-13T00:39:23Z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