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<sst xmlns="http://schemas.openxmlformats.org/spreadsheetml/2006/main" count="54" uniqueCount="51">
  <si>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</si>
  <si>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</si>
  <si>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</si>
  <si>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</si>
  <si>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</si>
  <si>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</si>
  <si>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</si>
  <si>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</si>
  <si>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</si>
  <si>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</si>
  <si>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</si>
  <si>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</si>
  <si>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</si>
  <si>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</si>
  <si>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</si>
  <si>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</si>
  <si>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</si>
  <si>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</si>
  <si>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</si>
  <si>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</si>
  <si>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</si>
  <si>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</si>
  <si>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</si>
  <si>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</si>
  <si>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</si>
  <si>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</si>
  <si>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</si>
  <si>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</si>
  <si>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</si>
  <si>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</si>
  <si>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</si>
  <si>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</si>
  <si>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</si>
  <si>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</si>
  <si>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</si>
  <si>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</si>
  <si>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</si>
  <si>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</si>
  <si>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</si>
  <si>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EC</t>
  </si>
  <si>
    <t>Cnc</t>
  </si>
  <si>
    <t>VSX</t>
  </si>
  <si>
    <t>IBVS 5992</t>
  </si>
  <si>
    <t>I</t>
  </si>
  <si>
    <t>IBVS 6029</t>
  </si>
  <si>
    <t>II</t>
  </si>
  <si>
    <t>OU Cnc / GSC 0800-1379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</si>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</sst>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 Cnc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5468654"/>
        <c:axId val="33609487"/>
      </c:scatterChart>
      <c:valAx>
        <c:axId val="55468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9487"/>
        <c:crosses val="autoZero"/>
        <c:crossBetween val="midCat"/>
        <c:dispUnits/>
      </c:valAx>
      <c:valAx>
        <c:axId val="3360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86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710937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6" ht="12.75">
      <c r="A2" t="s">
        <v>23</v>
      </c>
      <c r="B2" t="s">
        <v>39</v>
      </c>
      <c r="C2" s="30" t="s">
        <v>38</v>
      </c>
      <c r="D2" s="3" t="s">
        <v>40</v>
      </c>
      <c r="F2" t="e">
        <v>#N/A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52393.12999999989</v>
      </c>
      <c r="D7" s="29" t="s">
        <v>41</v>
      </c>
    </row>
    <row r="8" spans="1:4" ht="12.75">
      <c r="A8" t="s">
        <v>3</v>
      </c>
      <c r="C8" s="8">
        <v>0.378206</v>
      </c>
      <c r="D8" s="29" t="s">
        <v>41</v>
      </c>
    </row>
    <row r="9" spans="1:4" ht="12.75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-0.11568017277340774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6.35330450260601E-06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55940.646193823355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0.3782123533045026</v>
      </c>
      <c r="E16" s="14" t="s">
        <v>30</v>
      </c>
      <c r="F16" s="15">
        <f ca="1">NOW()+15018.5+$C$5/24</f>
        <v>59896.57697800926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19840.5</v>
      </c>
    </row>
    <row r="18" spans="1:6" ht="14.25" thickBot="1" thickTop="1">
      <c r="A18" s="16" t="s">
        <v>5</v>
      </c>
      <c r="B18" s="10"/>
      <c r="C18" s="19">
        <f>+C15</f>
        <v>55940.646193823355</v>
      </c>
      <c r="D18" s="20">
        <f>+C16</f>
        <v>0.3782123533045026</v>
      </c>
      <c r="E18" s="14" t="s">
        <v>36</v>
      </c>
      <c r="F18" s="23">
        <f>ROUND(2*(F16-$C$15)/$C$16,0)/2+F15</f>
        <v>10460.5</v>
      </c>
    </row>
    <row r="19" spans="5:19" ht="13.5" thickTop="1">
      <c r="E19" s="14" t="s">
        <v>31</v>
      </c>
      <c r="F19" s="18">
        <f>+$C$15+$C$16*F18-15018.5-$C$5/24</f>
        <v>44878.83234889844</v>
      </c>
      <c r="S19">
        <f>SQRT(SUM(S21:S50)/(COUNT(S21:S50)-1))</f>
        <v>0.08179823461690804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9" ht="12.75">
      <c r="A21" t="str">
        <f>D7</f>
        <v>VSX</v>
      </c>
      <c r="C21" s="8">
        <f>C$7</f>
        <v>52393.12999999989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-0.11568017277340774</v>
      </c>
      <c r="Q21" s="2">
        <f>+C21-15018.5</f>
        <v>37374.62999999989</v>
      </c>
      <c r="S21">
        <f>+(O21-G21)^2</f>
        <v>0.013381902372885465</v>
      </c>
    </row>
    <row r="22" spans="1:19" ht="12.75">
      <c r="A22" s="31" t="s">
        <v>42</v>
      </c>
      <c r="B22" s="32" t="s">
        <v>43</v>
      </c>
      <c r="C22" s="31">
        <v>55634.6724</v>
      </c>
      <c r="D22" s="31">
        <v>0.0003</v>
      </c>
      <c r="E22">
        <f>+(C22-C$7)/C$8</f>
        <v>8570.838114678549</v>
      </c>
      <c r="F22">
        <f>ROUND(2*E22,0)/2</f>
        <v>8571</v>
      </c>
      <c r="G22">
        <f>+C22-(C$7+F22*C$8)</f>
        <v>-0.061225999881571624</v>
      </c>
      <c r="K22">
        <f>+G22</f>
        <v>-0.061225999881571624</v>
      </c>
      <c r="O22">
        <f>+C$11+C$12*$F22</f>
        <v>-0.061225999881571624</v>
      </c>
      <c r="Q22" s="2">
        <f>+C22-15018.5</f>
        <v>40616.1724</v>
      </c>
      <c r="S22">
        <f>+(O22-G22)^2</f>
        <v>0</v>
      </c>
    </row>
    <row r="23" spans="1:19" ht="12.75">
      <c r="A23" s="33" t="s">
        <v>44</v>
      </c>
      <c r="B23" s="34" t="s">
        <v>45</v>
      </c>
      <c r="C23" s="33">
        <v>55940.8353</v>
      </c>
      <c r="D23" s="33">
        <v>0.0005</v>
      </c>
      <c r="E23">
        <f>+(C23-C$7)/C$8</f>
        <v>9380.35171308787</v>
      </c>
      <c r="F23">
        <f>ROUND(2*E23,0)/2</f>
        <v>9380.5</v>
      </c>
      <c r="G23">
        <f>+C23-(C$7+F23*C$8)</f>
        <v>-0.05608299988671206</v>
      </c>
      <c r="K23">
        <f>+G23</f>
        <v>-0.05608299988671206</v>
      </c>
      <c r="O23">
        <f>+C$11+C$12*$F23</f>
        <v>-0.05608299988671206</v>
      </c>
      <c r="Q23" s="2">
        <f>+C23-15018.5</f>
        <v>40922.3353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2022-11-13T00:50:50Z</dcterms:modified>
  <cp:category/>
  <cp:version/>
  <cp:contentType/>
  <cp:contentStatus/>
</cp:coreProperties>
</file>