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<sst xmlns="http://schemas.openxmlformats.org/spreadsheetml/2006/main" count="52" uniqueCount="49">
  <si>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</si>
  <si>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</si>
  <si>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</si>
  <si>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</si>
  <si>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</si>
  <si>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</si>
  <si>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</si>
  <si>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</si>
  <si>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</si>
  <si>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</si>
  <si>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</si>
  <si>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</si>
  <si>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</si>
  <si>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</si>
  <si>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</si>
  <si>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</si>
  <si>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</si>
  <si>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</si>
  <si>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</si>
  <si>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</si>
  <si>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</si>
  <si>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</si>
  <si>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</si>
  <si>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</si>
  <si>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</si>
  <si>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</si>
  <si>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</si>
  <si>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</si>
  <si>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</si>
  <si>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</si>
  <si>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</si>
  <si>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</si>
  <si>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</si>
  <si>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</si>
  <si>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</si>
  <si>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</si>
  <si>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</si>
  <si>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</si>
  <si>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</si>
  <si>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</si>
  <si>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</si>
  <si>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OEJV</t>
  </si>
  <si>
    <t>AZ Col</t>
  </si>
  <si>
    <t>AZ Col / GSC 7055-0949</t>
  </si>
  <si>
    <t>EW</t>
  </si>
  <si>
    <t>BRNO</t>
  </si>
  <si>
    <t>OEJV 0160</t>
  </si>
  <si>
    <t>I</t>
  </si>
  <si>
    <t>G7055-0949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</si>
</sst>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AZ Col - O-C Diagr.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BRNO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3758351"/>
        <c:axId val="36954248"/>
      </c:scatterChart>
      <c:valAx>
        <c:axId val="63758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54248"/>
        <c:crosses val="autoZero"/>
        <c:crossBetween val="midCat"/>
        <c:dispUnits/>
      </c:valAx>
      <c:valAx>
        <c:axId val="3695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5835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75"/>
          <c:y val="0.93375"/>
          <c:w val="0.760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104775</xdr:rowOff>
    </xdr:from>
    <xdr:to>
      <xdr:col>17</xdr:col>
      <xdr:colOff>285750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4610100" y="104775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6" ht="12.75">
      <c r="A2" t="s">
        <v>24</v>
      </c>
      <c r="B2" t="s">
        <v>44</v>
      </c>
      <c r="C2" s="3"/>
      <c r="D2" s="3"/>
      <c r="E2" s="10" t="s">
        <v>42</v>
      </c>
      <c r="F2" t="s">
        <v>48</v>
      </c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51869.063</v>
      </c>
      <c r="D7" s="30" t="s">
        <v>45</v>
      </c>
    </row>
    <row r="8" spans="1:4" ht="12.75">
      <c r="A8" t="s">
        <v>3</v>
      </c>
      <c r="C8" s="8">
        <v>0.302101</v>
      </c>
      <c r="D8" s="30" t="s">
        <v>45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4.272555757352121E-06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59896.590604282406</v>
      </c>
    </row>
    <row r="15" spans="1:5" ht="12.75">
      <c r="A15" s="12" t="s">
        <v>17</v>
      </c>
      <c r="B15" s="10"/>
      <c r="C15" s="13">
        <f>(C7+C11)+(C8+C12)*INT(MAX(F21:F3533))</f>
        <v>56352.60735</v>
      </c>
      <c r="D15" s="14" t="s">
        <v>38</v>
      </c>
      <c r="E15" s="15">
        <f>ROUND(2*(E14-$C$7)/$C$8,0)/2+E13</f>
        <v>26573.5</v>
      </c>
    </row>
    <row r="16" spans="1:5" ht="12.75">
      <c r="A16" s="16" t="s">
        <v>4</v>
      </c>
      <c r="B16" s="10"/>
      <c r="C16" s="17">
        <f>+C8+C12</f>
        <v>0.30210527255575736</v>
      </c>
      <c r="D16" s="14" t="s">
        <v>39</v>
      </c>
      <c r="E16" s="24">
        <f>ROUND(2*(E14-$C$15)/$C$16,0)/2+E13</f>
        <v>11732</v>
      </c>
    </row>
    <row r="17" spans="1:5" ht="13.5" thickBot="1">
      <c r="A17" s="14" t="s">
        <v>29</v>
      </c>
      <c r="B17" s="10"/>
      <c r="C17" s="10">
        <f>COUNT(C21:C2191)</f>
        <v>2</v>
      </c>
      <c r="D17" s="14" t="s">
        <v>33</v>
      </c>
      <c r="E17" s="18">
        <f>+$C$15+$C$16*E16-15018.5-$C$9/24</f>
        <v>44878.80224095748</v>
      </c>
    </row>
    <row r="18" spans="1:5" ht="14.25" thickBot="1" thickTop="1">
      <c r="A18" s="16" t="s">
        <v>5</v>
      </c>
      <c r="B18" s="10"/>
      <c r="C18" s="19">
        <f>+C15</f>
        <v>56352.60735</v>
      </c>
      <c r="D18" s="20">
        <f>+C16</f>
        <v>0.30210527255575736</v>
      </c>
      <c r="E18" s="21" t="s">
        <v>34</v>
      </c>
    </row>
    <row r="19" spans="1:5" ht="13.5" thickTop="1">
      <c r="A19" s="25" t="s">
        <v>35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BRNO</v>
      </c>
      <c r="I20" s="7" t="s">
        <v>41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7" ht="12.75">
      <c r="A21" t="str">
        <f>D7</f>
        <v>BRNO</v>
      </c>
      <c r="C21" s="8">
        <f>C$7</f>
        <v>51869.063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36850.563</v>
      </c>
    </row>
    <row r="22" spans="1:17" ht="12.75">
      <c r="A22" s="31" t="s">
        <v>46</v>
      </c>
      <c r="B22" s="32" t="s">
        <v>47</v>
      </c>
      <c r="C22" s="33">
        <v>56352.60735</v>
      </c>
      <c r="D22" s="33">
        <v>0.0001</v>
      </c>
      <c r="E22">
        <f>+(C22-C$7)/C$8</f>
        <v>14841.209893380017</v>
      </c>
      <c r="F22">
        <f>ROUND(2*E22,0)/2</f>
        <v>14841</v>
      </c>
      <c r="G22">
        <f>+C22-(C$7+F22*C$8)</f>
        <v>0.06340899999486282</v>
      </c>
      <c r="I22">
        <f>+G22</f>
        <v>0.06340899999486282</v>
      </c>
      <c r="O22">
        <f>+C$11+C$12*$F22</f>
        <v>0.06340899999486282</v>
      </c>
      <c r="Q22" s="2">
        <f>+C22-15018.5</f>
        <v>41334.10735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2022-11-13T01:10:28Z</dcterms:modified>
  <cp:category/>
  <cp:version/>
  <cp:contentType/>
  <cp:contentStatus/>
</cp:coreProperties>
</file>