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<sst xmlns="http://schemas.openxmlformats.org/spreadsheetml/2006/main" count="64" uniqueCount="50">
  <si>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</si>
  <si>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</si>
  <si>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</si>
  <si>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</si>
  <si>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</si>
  <si>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</si>
  <si>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</si>
  <si>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</si>
  <si>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</si>
  <si>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</si>
  <si>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</si>
  <si>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</si>
  <si>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</si>
  <si>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</si>
  <si>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</si>
  <si>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</si>
  <si>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</si>
  <si>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</si>
  <si>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</si>
  <si>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</si>
  <si>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</si>
  <si>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</si>
  <si>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</si>
  <si>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</si>
  <si>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</si>
  <si>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</si>
  <si>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</si>
  <si>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</si>
  <si>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</si>
  <si>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</si>
  <si>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</si>
  <si>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</si>
  <si>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</si>
  <si>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EW/EB</t>
  </si>
  <si>
    <t>IBVS 5600 Eph.</t>
  </si>
  <si>
    <t>IBVS 5600</t>
  </si>
  <si>
    <t>IBVS 5894</t>
  </si>
  <si>
    <t>II</t>
  </si>
  <si>
    <t>IBVS 5945</t>
  </si>
  <si>
    <t>I</t>
  </si>
  <si>
    <t>IBVS 5992</t>
  </si>
  <si>
    <t>Add cycle</t>
  </si>
  <si>
    <t>Old Cycle</t>
  </si>
  <si>
    <t>NN Com / GSC 0880-0055</t>
  </si>
  <si>
    <t>IBVS 6029</t>
  </si>
  <si>
    <t>OEJV 0211</t>
  </si>
  <si>
    <t>pg</t>
  </si>
  <si>
    <t>vis</t>
  </si>
  <si>
    <t>PE</t>
  </si>
  <si>
    <t>CCD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</si>
</sst>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2" fillId="0" borderId="0" xfId="57" applyFont="1">
      <alignment/>
      <protection/>
    </xf>
    <xf numFmtId="0" fontId="12" fillId="0" borderId="0" xfId="57" applyFont="1" applyAlignment="1">
      <alignment horizontal="center"/>
      <protection/>
    </xf>
    <xf numFmtId="0" fontId="12" fillId="0" borderId="0" xfId="57" applyFont="1" applyAlignment="1">
      <alignment horizontal="left"/>
      <protection/>
    </xf>
    <xf numFmtId="0" fontId="0" fillId="33" borderId="0" xfId="0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NN Com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"/>
          <c:w val="0.91"/>
          <c:h val="0.773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0.0017</c:v>
                  </c:pt>
                  <c:pt idx="2">
                    <c:v>0.0009</c:v>
                  </c:pt>
                  <c:pt idx="3">
                    <c:v>0.0004</c:v>
                  </c:pt>
                  <c:pt idx="4">
                    <c:v>0.0007</c:v>
                  </c:pt>
                  <c:pt idx="5">
                    <c:v>0.0004</c:v>
                  </c:pt>
                  <c:pt idx="6">
                    <c:v>0.0005</c:v>
                  </c:pt>
                  <c:pt idx="7">
                    <c:v>0.0022</c:v>
                  </c:pt>
                  <c:pt idx="8">
                    <c:v>0.0003</c:v>
                  </c:pt>
                  <c:pt idx="9">
                    <c:v>0.0003</c:v>
                  </c:pt>
                  <c:pt idx="10">
                    <c:v>0.0011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0.0017</c:v>
                  </c:pt>
                  <c:pt idx="2">
                    <c:v>0.0009</c:v>
                  </c:pt>
                  <c:pt idx="3">
                    <c:v>0.0004</c:v>
                  </c:pt>
                  <c:pt idx="4">
                    <c:v>0.0007</c:v>
                  </c:pt>
                  <c:pt idx="5">
                    <c:v>0.0004</c:v>
                  </c:pt>
                  <c:pt idx="6">
                    <c:v>0.0005</c:v>
                  </c:pt>
                  <c:pt idx="7">
                    <c:v>0.0022</c:v>
                  </c:pt>
                  <c:pt idx="8">
                    <c:v>0.0003</c:v>
                  </c:pt>
                  <c:pt idx="9">
                    <c:v>0.0003</c:v>
                  </c:pt>
                  <c:pt idx="10">
                    <c:v>0.0011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0.0017</c:v>
                  </c:pt>
                  <c:pt idx="2">
                    <c:v>0.0009</c:v>
                  </c:pt>
                  <c:pt idx="3">
                    <c:v>0.0004</c:v>
                  </c:pt>
                  <c:pt idx="4">
                    <c:v>0.0007</c:v>
                  </c:pt>
                  <c:pt idx="5">
                    <c:v>0.0004</c:v>
                  </c:pt>
                  <c:pt idx="6">
                    <c:v>0.0005</c:v>
                  </c:pt>
                  <c:pt idx="7">
                    <c:v>0.0022</c:v>
                  </c:pt>
                  <c:pt idx="8">
                    <c:v>0.0003</c:v>
                  </c:pt>
                  <c:pt idx="9">
                    <c:v>0.0003</c:v>
                  </c:pt>
                  <c:pt idx="10">
                    <c:v>0.0011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0.0017</c:v>
                  </c:pt>
                  <c:pt idx="2">
                    <c:v>0.0009</c:v>
                  </c:pt>
                  <c:pt idx="3">
                    <c:v>0.0004</c:v>
                  </c:pt>
                  <c:pt idx="4">
                    <c:v>0.0007</c:v>
                  </c:pt>
                  <c:pt idx="5">
                    <c:v>0.0004</c:v>
                  </c:pt>
                  <c:pt idx="6">
                    <c:v>0.0005</c:v>
                  </c:pt>
                  <c:pt idx="7">
                    <c:v>0.0022</c:v>
                  </c:pt>
                  <c:pt idx="8">
                    <c:v>0.0003</c:v>
                  </c:pt>
                  <c:pt idx="9">
                    <c:v>0.0003</c:v>
                  </c:pt>
                  <c:pt idx="10">
                    <c:v>0.0011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0.0017</c:v>
                  </c:pt>
                  <c:pt idx="2">
                    <c:v>0.0009</c:v>
                  </c:pt>
                  <c:pt idx="3">
                    <c:v>0.0004</c:v>
                  </c:pt>
                  <c:pt idx="4">
                    <c:v>0.0007</c:v>
                  </c:pt>
                  <c:pt idx="5">
                    <c:v>0.0004</c:v>
                  </c:pt>
                  <c:pt idx="6">
                    <c:v>0.0005</c:v>
                  </c:pt>
                  <c:pt idx="7">
                    <c:v>0.0022</c:v>
                  </c:pt>
                  <c:pt idx="8">
                    <c:v>0.0003</c:v>
                  </c:pt>
                  <c:pt idx="9">
                    <c:v>0.0003</c:v>
                  </c:pt>
                  <c:pt idx="10">
                    <c:v>0.0011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0.0017</c:v>
                  </c:pt>
                  <c:pt idx="2">
                    <c:v>0.0009</c:v>
                  </c:pt>
                  <c:pt idx="3">
                    <c:v>0.0004</c:v>
                  </c:pt>
                  <c:pt idx="4">
                    <c:v>0.0007</c:v>
                  </c:pt>
                  <c:pt idx="5">
                    <c:v>0.0004</c:v>
                  </c:pt>
                  <c:pt idx="6">
                    <c:v>0.0005</c:v>
                  </c:pt>
                  <c:pt idx="7">
                    <c:v>0.0022</c:v>
                  </c:pt>
                  <c:pt idx="8">
                    <c:v>0.0003</c:v>
                  </c:pt>
                  <c:pt idx="9">
                    <c:v>0.0003</c:v>
                  </c:pt>
                  <c:pt idx="10">
                    <c:v>0.0011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0.0017</c:v>
                  </c:pt>
                  <c:pt idx="2">
                    <c:v>0.0009</c:v>
                  </c:pt>
                  <c:pt idx="3">
                    <c:v>0.0004</c:v>
                  </c:pt>
                  <c:pt idx="4">
                    <c:v>0.0007</c:v>
                  </c:pt>
                  <c:pt idx="5">
                    <c:v>0.0004</c:v>
                  </c:pt>
                  <c:pt idx="6">
                    <c:v>0.0005</c:v>
                  </c:pt>
                  <c:pt idx="7">
                    <c:v>0.0022</c:v>
                  </c:pt>
                  <c:pt idx="8">
                    <c:v>0.0003</c:v>
                  </c:pt>
                  <c:pt idx="9">
                    <c:v>0.0003</c:v>
                  </c:pt>
                  <c:pt idx="10">
                    <c:v>0.0011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0.0017</c:v>
                  </c:pt>
                  <c:pt idx="2">
                    <c:v>0.0009</c:v>
                  </c:pt>
                  <c:pt idx="3">
                    <c:v>0.0004</c:v>
                  </c:pt>
                  <c:pt idx="4">
                    <c:v>0.0007</c:v>
                  </c:pt>
                  <c:pt idx="5">
                    <c:v>0.0004</c:v>
                  </c:pt>
                  <c:pt idx="6">
                    <c:v>0.0005</c:v>
                  </c:pt>
                  <c:pt idx="7">
                    <c:v>0.0022</c:v>
                  </c:pt>
                  <c:pt idx="8">
                    <c:v>0.0003</c:v>
                  </c:pt>
                  <c:pt idx="9">
                    <c:v>0.0003</c:v>
                  </c:pt>
                  <c:pt idx="10">
                    <c:v>0.0011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0.0017</c:v>
                  </c:pt>
                  <c:pt idx="2">
                    <c:v>0.0009</c:v>
                  </c:pt>
                  <c:pt idx="3">
                    <c:v>0.0004</c:v>
                  </c:pt>
                  <c:pt idx="4">
                    <c:v>0.0007</c:v>
                  </c:pt>
                  <c:pt idx="5">
                    <c:v>0.0004</c:v>
                  </c:pt>
                  <c:pt idx="6">
                    <c:v>0.0005</c:v>
                  </c:pt>
                  <c:pt idx="7">
                    <c:v>0.0022</c:v>
                  </c:pt>
                  <c:pt idx="8">
                    <c:v>0.0003</c:v>
                  </c:pt>
                  <c:pt idx="9">
                    <c:v>0.0003</c:v>
                  </c:pt>
                  <c:pt idx="10">
                    <c:v>0.0011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0.0017</c:v>
                  </c:pt>
                  <c:pt idx="2">
                    <c:v>0.0009</c:v>
                  </c:pt>
                  <c:pt idx="3">
                    <c:v>0.0004</c:v>
                  </c:pt>
                  <c:pt idx="4">
                    <c:v>0.0007</c:v>
                  </c:pt>
                  <c:pt idx="5">
                    <c:v>0.0004</c:v>
                  </c:pt>
                  <c:pt idx="6">
                    <c:v>0.0005</c:v>
                  </c:pt>
                  <c:pt idx="7">
                    <c:v>0.0022</c:v>
                  </c:pt>
                  <c:pt idx="8">
                    <c:v>0.0003</c:v>
                  </c:pt>
                  <c:pt idx="9">
                    <c:v>0.0003</c:v>
                  </c:pt>
                  <c:pt idx="10">
                    <c:v>0.0011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0.0017</c:v>
                  </c:pt>
                  <c:pt idx="2">
                    <c:v>0.0009</c:v>
                  </c:pt>
                  <c:pt idx="3">
                    <c:v>0.0004</c:v>
                  </c:pt>
                  <c:pt idx="4">
                    <c:v>0.0007</c:v>
                  </c:pt>
                  <c:pt idx="5">
                    <c:v>0.0004</c:v>
                  </c:pt>
                  <c:pt idx="6">
                    <c:v>0.0005</c:v>
                  </c:pt>
                  <c:pt idx="7">
                    <c:v>0.0022</c:v>
                  </c:pt>
                  <c:pt idx="8">
                    <c:v>0.0003</c:v>
                  </c:pt>
                  <c:pt idx="9">
                    <c:v>0.0003</c:v>
                  </c:pt>
                  <c:pt idx="10">
                    <c:v>0.0011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0.0017</c:v>
                  </c:pt>
                  <c:pt idx="2">
                    <c:v>0.0009</c:v>
                  </c:pt>
                  <c:pt idx="3">
                    <c:v>0.0004</c:v>
                  </c:pt>
                  <c:pt idx="4">
                    <c:v>0.0007</c:v>
                  </c:pt>
                  <c:pt idx="5">
                    <c:v>0.0004</c:v>
                  </c:pt>
                  <c:pt idx="6">
                    <c:v>0.0005</c:v>
                  </c:pt>
                  <c:pt idx="7">
                    <c:v>0.0022</c:v>
                  </c:pt>
                  <c:pt idx="8">
                    <c:v>0.0003</c:v>
                  </c:pt>
                  <c:pt idx="9">
                    <c:v>0.0003</c:v>
                  </c:pt>
                  <c:pt idx="10">
                    <c:v>0.0011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0.0017</c:v>
                  </c:pt>
                  <c:pt idx="2">
                    <c:v>0.0009</c:v>
                  </c:pt>
                  <c:pt idx="3">
                    <c:v>0.0004</c:v>
                  </c:pt>
                  <c:pt idx="4">
                    <c:v>0.0007</c:v>
                  </c:pt>
                  <c:pt idx="5">
                    <c:v>0.0004</c:v>
                  </c:pt>
                  <c:pt idx="6">
                    <c:v>0.0005</c:v>
                  </c:pt>
                  <c:pt idx="7">
                    <c:v>0.0022</c:v>
                  </c:pt>
                  <c:pt idx="8">
                    <c:v>0.0003</c:v>
                  </c:pt>
                  <c:pt idx="9">
                    <c:v>0.0003</c:v>
                  </c:pt>
                  <c:pt idx="10">
                    <c:v>0.0011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0.0017</c:v>
                  </c:pt>
                  <c:pt idx="2">
                    <c:v>0.0009</c:v>
                  </c:pt>
                  <c:pt idx="3">
                    <c:v>0.0004</c:v>
                  </c:pt>
                  <c:pt idx="4">
                    <c:v>0.0007</c:v>
                  </c:pt>
                  <c:pt idx="5">
                    <c:v>0.0004</c:v>
                  </c:pt>
                  <c:pt idx="6">
                    <c:v>0.0005</c:v>
                  </c:pt>
                  <c:pt idx="7">
                    <c:v>0.0022</c:v>
                  </c:pt>
                  <c:pt idx="8">
                    <c:v>0.0003</c:v>
                  </c:pt>
                  <c:pt idx="9">
                    <c:v>0.0003</c:v>
                  </c:pt>
                  <c:pt idx="10">
                    <c:v>0.0011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56998159"/>
        <c:axId val="43221384"/>
      </c:scatterChart>
      <c:valAx>
        <c:axId val="56998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21384"/>
        <c:crosses val="autoZero"/>
        <c:crossBetween val="midCat"/>
        <c:dispUnits/>
      </c:valAx>
      <c:valAx>
        <c:axId val="43221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9815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7"/>
          <c:y val="0.934"/>
          <c:w val="0.638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0</xdr:rowOff>
    </xdr:from>
    <xdr:to>
      <xdr:col>17</xdr:col>
      <xdr:colOff>114300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42912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40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0.421875" style="0" customWidth="1"/>
    <col min="6" max="6" width="16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27" t="s">
        <v>43</v>
      </c>
    </row>
    <row r="2" spans="1:4" ht="12.75" customHeight="1">
      <c r="A2" t="s">
        <v>22</v>
      </c>
      <c r="B2" s="28" t="s">
        <v>33</v>
      </c>
      <c r="C2" s="2"/>
      <c r="D2" s="2"/>
    </row>
    <row r="3" ht="13.5" thickBot="1"/>
    <row r="4" spans="1:4" ht="14.25" thickBot="1" thickTop="1">
      <c r="A4" s="4" t="s">
        <v>34</v>
      </c>
      <c r="C4" s="7">
        <v>52763.558000000194</v>
      </c>
      <c r="D4" s="8">
        <v>0.58283</v>
      </c>
    </row>
    <row r="5" spans="1:4" ht="13.5" thickTop="1">
      <c r="A5" s="10" t="s">
        <v>27</v>
      </c>
      <c r="B5" s="11"/>
      <c r="C5" s="12">
        <v>-9.5</v>
      </c>
      <c r="D5" s="11" t="s">
        <v>28</v>
      </c>
    </row>
    <row r="6" ht="12.75">
      <c r="A6" s="4" t="s">
        <v>0</v>
      </c>
    </row>
    <row r="7" spans="1:3" ht="12.75">
      <c r="A7" t="s">
        <v>1</v>
      </c>
      <c r="C7">
        <f>+C4</f>
        <v>52763.558000000194</v>
      </c>
    </row>
    <row r="8" spans="1:3" ht="12.75">
      <c r="A8" t="s">
        <v>2</v>
      </c>
      <c r="C8">
        <f>+D4</f>
        <v>0.58283</v>
      </c>
    </row>
    <row r="9" spans="1:4" ht="12.75">
      <c r="A9" s="25" t="s">
        <v>32</v>
      </c>
      <c r="B9" s="26">
        <v>22</v>
      </c>
      <c r="C9" s="23" t="str">
        <f>"F"&amp;B9</f>
        <v>F22</v>
      </c>
      <c r="D9" s="24" t="str">
        <f>"G"&amp;B9</f>
        <v>G22</v>
      </c>
    </row>
    <row r="10" spans="1:5" ht="13.5" thickBot="1">
      <c r="A10" s="11"/>
      <c r="B10" s="11"/>
      <c r="C10" s="3" t="s">
        <v>18</v>
      </c>
      <c r="D10" s="3" t="s">
        <v>19</v>
      </c>
      <c r="E10" s="11"/>
    </row>
    <row r="11" spans="1:5" ht="12.75">
      <c r="A11" s="11" t="s">
        <v>14</v>
      </c>
      <c r="B11" s="11"/>
      <c r="C11" s="22">
        <f ca="1">INTERCEPT(INDIRECT($D$9):G992,INDIRECT($C$9):F992)</f>
        <v>-0.007151134362651787</v>
      </c>
      <c r="D11" s="2"/>
      <c r="E11" s="11"/>
    </row>
    <row r="12" spans="1:5" ht="12.75">
      <c r="A12" s="11" t="s">
        <v>15</v>
      </c>
      <c r="B12" s="11"/>
      <c r="C12" s="22">
        <f ca="1">SLOPE(INDIRECT($D$9):G992,INDIRECT($C$9):F992)</f>
        <v>1.7589663374165303E-05</v>
      </c>
      <c r="D12" s="2"/>
      <c r="E12" s="11"/>
    </row>
    <row r="13" spans="1:3" ht="12.75">
      <c r="A13" s="11" t="s">
        <v>17</v>
      </c>
      <c r="B13" s="11"/>
      <c r="C13" s="2" t="s">
        <v>12</v>
      </c>
    </row>
    <row r="14" spans="1:3" ht="12.75">
      <c r="A14" s="11"/>
      <c r="B14" s="11"/>
      <c r="C14" s="11"/>
    </row>
    <row r="15" spans="1:6" ht="12.75">
      <c r="A15" s="13" t="s">
        <v>16</v>
      </c>
      <c r="B15" s="11"/>
      <c r="C15" s="14">
        <f>(C7+C11)+(C8+C12)*INT(MAX(F21:F3533))</f>
        <v>58149.64542494507</v>
      </c>
      <c r="E15" s="15" t="s">
        <v>41</v>
      </c>
      <c r="F15" s="12">
        <v>1</v>
      </c>
    </row>
    <row r="16" spans="1:6" ht="12.75">
      <c r="A16" s="17" t="s">
        <v>3</v>
      </c>
      <c r="B16" s="11"/>
      <c r="C16" s="18">
        <f>+C8+C12</f>
        <v>0.5828475896633741</v>
      </c>
      <c r="E16" s="15" t="s">
        <v>29</v>
      </c>
      <c r="F16" s="16">
        <f ca="1">NOW()+15018.5+$C$5/24</f>
        <v>59896.60698564815</v>
      </c>
    </row>
    <row r="17" spans="1:6" ht="13.5" thickBot="1">
      <c r="A17" s="15" t="s">
        <v>26</v>
      </c>
      <c r="B17" s="11"/>
      <c r="C17" s="11">
        <f>COUNT(C21:C2191)</f>
        <v>11</v>
      </c>
      <c r="E17" s="15" t="s">
        <v>42</v>
      </c>
      <c r="F17" s="16">
        <f>ROUND(2*(F16-$C$7)/$C$8,0)/2+F15</f>
        <v>12239.5</v>
      </c>
    </row>
    <row r="18" spans="1:6" ht="14.25" thickBot="1" thickTop="1">
      <c r="A18" s="17" t="s">
        <v>4</v>
      </c>
      <c r="B18" s="11"/>
      <c r="C18" s="20">
        <f>+C15</f>
        <v>58149.64542494507</v>
      </c>
      <c r="D18" s="21">
        <f>+C16</f>
        <v>0.5828475896633741</v>
      </c>
      <c r="E18" s="15" t="s">
        <v>30</v>
      </c>
      <c r="F18" s="24">
        <f>ROUND(2*(F16-$C$15)/$C$16,0)/2+F15</f>
        <v>2998.5</v>
      </c>
    </row>
    <row r="19" spans="5:6" ht="13.5" thickTop="1">
      <c r="E19" s="15" t="s">
        <v>31</v>
      </c>
      <c r="F19" s="19">
        <f>+$C$15+$C$16*F18-15018.5-$C$5/24</f>
        <v>44879.20975588403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46</v>
      </c>
      <c r="I20" s="6" t="s">
        <v>47</v>
      </c>
      <c r="J20" s="6" t="s">
        <v>48</v>
      </c>
      <c r="K20" s="6" t="s">
        <v>49</v>
      </c>
      <c r="L20" s="6" t="s">
        <v>23</v>
      </c>
      <c r="M20" s="6" t="s">
        <v>24</v>
      </c>
      <c r="N20" s="6" t="s">
        <v>25</v>
      </c>
      <c r="O20" s="6" t="s">
        <v>21</v>
      </c>
      <c r="P20" s="5" t="s">
        <v>20</v>
      </c>
      <c r="Q20" s="3" t="s">
        <v>13</v>
      </c>
    </row>
    <row r="21" spans="1:17" ht="12.75">
      <c r="A21" s="29" t="s">
        <v>35</v>
      </c>
      <c r="B21" s="30"/>
      <c r="C21" s="31">
        <v>52763.558000000194</v>
      </c>
      <c r="D21" s="31" t="s">
        <v>12</v>
      </c>
      <c r="E21">
        <f aca="true" t="shared" si="0" ref="E21:E26">+(C21-C$7)/C$8</f>
        <v>0</v>
      </c>
      <c r="F21">
        <f aca="true" t="shared" si="1" ref="F21:F29">ROUND(2*E21,0)/2</f>
        <v>0</v>
      </c>
      <c r="G21">
        <f aca="true" t="shared" si="2" ref="G21:G26">+C21-(C$7+F21*C$8)</f>
        <v>0</v>
      </c>
      <c r="I21">
        <f>+G21</f>
        <v>0</v>
      </c>
      <c r="O21">
        <f aca="true" t="shared" si="3" ref="O21:O26">+C$11+C$12*$F21</f>
        <v>-0.007151134362651787</v>
      </c>
      <c r="Q21" s="1">
        <f aca="true" t="shared" si="4" ref="Q21:Q26">+C21-15018.5</f>
        <v>37745.058000000194</v>
      </c>
    </row>
    <row r="22" spans="1:17" ht="12.75">
      <c r="A22" s="31" t="s">
        <v>36</v>
      </c>
      <c r="B22" s="32" t="s">
        <v>37</v>
      </c>
      <c r="C22" s="31">
        <v>54874.9167</v>
      </c>
      <c r="D22" s="31">
        <v>0.0017</v>
      </c>
      <c r="E22">
        <f t="shared" si="0"/>
        <v>3622.597841565822</v>
      </c>
      <c r="F22">
        <f t="shared" si="1"/>
        <v>3622.5</v>
      </c>
      <c r="G22">
        <f t="shared" si="2"/>
        <v>0.05702499980543507</v>
      </c>
      <c r="I22">
        <f>+G22</f>
        <v>0.05702499980543507</v>
      </c>
      <c r="O22">
        <f t="shared" si="3"/>
        <v>0.05656742121026202</v>
      </c>
      <c r="Q22" s="1">
        <f t="shared" si="4"/>
        <v>39856.4167</v>
      </c>
    </row>
    <row r="23" spans="1:17" ht="12.75">
      <c r="A23" s="31" t="s">
        <v>36</v>
      </c>
      <c r="B23" s="32" t="s">
        <v>37</v>
      </c>
      <c r="C23" s="31">
        <v>54957.6772</v>
      </c>
      <c r="D23" s="31">
        <v>0.0009</v>
      </c>
      <c r="E23">
        <f t="shared" si="0"/>
        <v>3764.5955081238176</v>
      </c>
      <c r="F23">
        <f t="shared" si="1"/>
        <v>3764.5</v>
      </c>
      <c r="G23">
        <f t="shared" si="2"/>
        <v>0.055664999803411774</v>
      </c>
      <c r="K23">
        <f>+G23</f>
        <v>0.055664999803411774</v>
      </c>
      <c r="O23">
        <f t="shared" si="3"/>
        <v>0.0590651534093935</v>
      </c>
      <c r="Q23" s="1">
        <f t="shared" si="4"/>
        <v>39939.1772</v>
      </c>
    </row>
    <row r="24" spans="1:17" ht="12.75">
      <c r="A24" s="33" t="s">
        <v>38</v>
      </c>
      <c r="B24" s="34" t="s">
        <v>39</v>
      </c>
      <c r="C24" s="33">
        <v>55329.8293</v>
      </c>
      <c r="D24" s="33">
        <v>0.0004</v>
      </c>
      <c r="E24">
        <f t="shared" si="0"/>
        <v>4403.121493402543</v>
      </c>
      <c r="F24">
        <f t="shared" si="1"/>
        <v>4403</v>
      </c>
      <c r="G24">
        <f t="shared" si="2"/>
        <v>0.07080999980098568</v>
      </c>
      <c r="K24">
        <f>+G24</f>
        <v>0.07080999980098568</v>
      </c>
      <c r="O24">
        <f t="shared" si="3"/>
        <v>0.07029615347379804</v>
      </c>
      <c r="Q24" s="1">
        <f t="shared" si="4"/>
        <v>40311.3293</v>
      </c>
    </row>
    <row r="25" spans="1:17" ht="12.75">
      <c r="A25" s="33" t="s">
        <v>40</v>
      </c>
      <c r="B25" s="34" t="s">
        <v>37</v>
      </c>
      <c r="C25" s="33">
        <v>55609.887</v>
      </c>
      <c r="D25" s="33">
        <v>0.0007</v>
      </c>
      <c r="E25">
        <f t="shared" si="0"/>
        <v>4883.635022218844</v>
      </c>
      <c r="F25">
        <f t="shared" si="1"/>
        <v>4883.5</v>
      </c>
      <c r="G25">
        <f t="shared" si="2"/>
        <v>0.07869499980733963</v>
      </c>
      <c r="K25">
        <f>+G25</f>
        <v>0.07869499980733963</v>
      </c>
      <c r="O25">
        <f t="shared" si="3"/>
        <v>0.07874798672508447</v>
      </c>
      <c r="Q25" s="1">
        <f t="shared" si="4"/>
        <v>40591.387</v>
      </c>
    </row>
    <row r="26" spans="1:17" ht="12.75">
      <c r="A26" s="33" t="s">
        <v>40</v>
      </c>
      <c r="B26" s="34" t="s">
        <v>39</v>
      </c>
      <c r="C26" s="33">
        <v>55677.788</v>
      </c>
      <c r="D26" s="33">
        <v>0.0004</v>
      </c>
      <c r="E26">
        <f t="shared" si="0"/>
        <v>5000.137261293699</v>
      </c>
      <c r="F26">
        <f t="shared" si="1"/>
        <v>5000</v>
      </c>
      <c r="G26">
        <f t="shared" si="2"/>
        <v>0.07999999980529537</v>
      </c>
      <c r="K26">
        <f>+G26</f>
        <v>0.07999999980529537</v>
      </c>
      <c r="O26">
        <f t="shared" si="3"/>
        <v>0.08079718250817472</v>
      </c>
      <c r="Q26" s="1">
        <f t="shared" si="4"/>
        <v>40659.288</v>
      </c>
    </row>
    <row r="27" spans="1:17" ht="12.75">
      <c r="A27" s="31" t="s">
        <v>44</v>
      </c>
      <c r="B27" s="32" t="s">
        <v>37</v>
      </c>
      <c r="C27" s="31">
        <v>55982.915</v>
      </c>
      <c r="D27" s="31">
        <v>0.0005</v>
      </c>
      <c r="E27">
        <f>+(C27-C$7)/C$8</f>
        <v>5523.663847090588</v>
      </c>
      <c r="F27">
        <f t="shared" si="1"/>
        <v>5523.5</v>
      </c>
      <c r="G27">
        <f>+C27-(C$7+F27*C$8)</f>
        <v>0.09549499980494147</v>
      </c>
      <c r="K27">
        <f>+G27</f>
        <v>0.09549499980494147</v>
      </c>
      <c r="O27">
        <f>+C$11+C$12*$F27</f>
        <v>0.09000537128455026</v>
      </c>
      <c r="Q27" s="1">
        <f>+C27-15018.5</f>
        <v>40964.415</v>
      </c>
    </row>
    <row r="28" spans="1:17" ht="12.75">
      <c r="A28" s="31" t="s">
        <v>44</v>
      </c>
      <c r="B28" s="32" t="s">
        <v>39</v>
      </c>
      <c r="C28" s="31">
        <v>56042.6503</v>
      </c>
      <c r="D28" s="31">
        <v>0.0022</v>
      </c>
      <c r="E28">
        <f>+(C28-C$7)/C$8</f>
        <v>5626.155654307101</v>
      </c>
      <c r="F28">
        <f t="shared" si="1"/>
        <v>5626</v>
      </c>
      <c r="G28">
        <f>+C28-(C$7+F28*C$8)</f>
        <v>0.09071999981097179</v>
      </c>
      <c r="I28">
        <f>+G28</f>
        <v>0.09071999981097179</v>
      </c>
      <c r="O28">
        <f>+C$11+C$12*$F28</f>
        <v>0.0918083117804022</v>
      </c>
      <c r="Q28" s="1">
        <f>+C28-15018.5</f>
        <v>41024.1503</v>
      </c>
    </row>
    <row r="29" spans="1:17" ht="12.75">
      <c r="A29" s="35" t="s">
        <v>45</v>
      </c>
      <c r="B29" s="36" t="s">
        <v>39</v>
      </c>
      <c r="C29" s="37">
        <v>57800.51977000013</v>
      </c>
      <c r="D29" s="37">
        <v>0.0003</v>
      </c>
      <c r="E29">
        <f>+(C29-C$7)/C$8</f>
        <v>8642.248631676366</v>
      </c>
      <c r="F29">
        <f t="shared" si="1"/>
        <v>8642</v>
      </c>
      <c r="G29">
        <f>+C29-(C$7+F29*C$8)</f>
        <v>0.14490999993722653</v>
      </c>
      <c r="K29">
        <f>+G29</f>
        <v>0.14490999993722653</v>
      </c>
      <c r="O29">
        <f>+C$11+C$12*$F29</f>
        <v>0.14485873651688475</v>
      </c>
      <c r="Q29" s="1">
        <f>+C29-15018.5</f>
        <v>42782.01977000013</v>
      </c>
    </row>
    <row r="30" spans="1:17" ht="12.75">
      <c r="A30" s="35" t="s">
        <v>45</v>
      </c>
      <c r="B30" s="36" t="s">
        <v>39</v>
      </c>
      <c r="C30" s="37">
        <v>57800.520839999896</v>
      </c>
      <c r="D30" s="37">
        <v>0.0003</v>
      </c>
      <c r="E30">
        <f>+(C30-C$7)/C$8</f>
        <v>8642.250467545771</v>
      </c>
      <c r="F30" s="38">
        <f>ROUND(2*E30,0)/2-0.5</f>
        <v>8642</v>
      </c>
      <c r="G30">
        <f>+C30-(C$7+F30*C$8)</f>
        <v>0.14597999970283126</v>
      </c>
      <c r="K30">
        <f>+G30</f>
        <v>0.14597999970283126</v>
      </c>
      <c r="O30">
        <f>+C$11+C$12*$F30</f>
        <v>0.14485873651688475</v>
      </c>
      <c r="Q30" s="1">
        <f>+C30-15018.5</f>
        <v>42782.020839999896</v>
      </c>
    </row>
    <row r="31" spans="1:17" ht="12.75">
      <c r="A31" s="35" t="s">
        <v>45</v>
      </c>
      <c r="B31" s="36" t="s">
        <v>39</v>
      </c>
      <c r="C31" s="37">
        <v>58149.643130000215</v>
      </c>
      <c r="D31" s="37">
        <v>0.0011</v>
      </c>
      <c r="E31">
        <f>+(C31-C$7)/C$8</f>
        <v>9241.26268380149</v>
      </c>
      <c r="F31" s="38">
        <f>ROUND(2*E31,0)/2-0.5</f>
        <v>9241</v>
      </c>
      <c r="G31">
        <f>+C31-(C$7+F31*C$8)</f>
        <v>0.153100000025006</v>
      </c>
      <c r="K31">
        <f>+G31</f>
        <v>0.153100000025006</v>
      </c>
      <c r="O31">
        <f>+C$11+C$12*$F31</f>
        <v>0.15539494487800976</v>
      </c>
      <c r="Q31" s="1">
        <f>+C31-15018.5</f>
        <v>43131.143130000215</v>
      </c>
    </row>
    <row r="32" spans="3:17" ht="12.75">
      <c r="C32" s="9"/>
      <c r="D32" s="9"/>
      <c r="Q32" s="1"/>
    </row>
    <row r="33" spans="3:17" ht="12.75">
      <c r="C33" s="9"/>
      <c r="D33" s="9"/>
      <c r="Q33" s="1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otectedRanges>
    <protectedRange sqref="A29:D31" name="Range1"/>
  </protectedRange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2022-11-13T01:34:03Z</dcterms:modified>
  <cp:category/>
  <cp:version/>
  <cp:contentType/>
  <cp:contentStatus/>
</cp:coreProperties>
</file>